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71E541D4-7006-47D1-81D2-B35919DBEB1D}" xr6:coauthVersionLast="47" xr6:coauthVersionMax="47" xr10:uidLastSave="{00000000-0000-0000-0000-000000000000}"/>
  <bookViews>
    <workbookView xWindow="28680" yWindow="-120" windowWidth="29040" windowHeight="158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Experiment!$A$4:$VD$99</definedName>
    <definedName name="_xlnm._FilterDatabase" localSheetId="6" hidden="1">'Run Report'!$A$2:$I$77</definedName>
    <definedName name="_xlnm._FilterDatabase" localSheetId="7" hidden="1">'SA variables'!$A$4:$O$204</definedName>
    <definedName name="cumstep">Experiment!$H$31:$AR$31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Experiment!$A$5:$VD$98</definedName>
    <definedName name="ExptNo">Experiment!$C$15</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max">Experiment!#REF!</definedName>
    <definedName name="min">Experiment!#REF!</definedName>
    <definedName name="Scan2_inc">Experiment!#REF!</definedName>
    <definedName name="step">Experiment!$H$30:$AR$30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M65" i="1" l="1"/>
  <c r="NM66" i="1"/>
  <c r="NM67" i="1"/>
  <c r="NM68" i="1"/>
  <c r="NM64" i="1"/>
  <c r="NM60" i="1"/>
  <c r="NM61" i="1"/>
  <c r="NM62" i="1"/>
  <c r="NM63" i="1"/>
  <c r="NM59" i="1"/>
  <c r="NK66" i="1"/>
  <c r="NK67" i="1" s="1"/>
  <c r="NK68" i="1" s="1"/>
  <c r="NK64" i="1"/>
  <c r="NK61" i="1"/>
  <c r="NK62" i="1" s="1"/>
  <c r="NK63" i="1" s="1"/>
  <c r="NK59" i="1"/>
  <c r="NM55" i="1"/>
  <c r="NM56" i="1"/>
  <c r="NM57" i="1"/>
  <c r="NM58" i="1"/>
  <c r="NM54" i="1"/>
  <c r="NK56" i="1"/>
  <c r="NK57" i="1" s="1"/>
  <c r="NK58" i="1" s="1"/>
  <c r="NK54" i="1"/>
  <c r="NM89" i="1" l="1"/>
  <c r="NM88" i="1"/>
  <c r="NM87" i="1"/>
  <c r="NM86" i="1"/>
  <c r="NM85" i="1"/>
  <c r="NM84" i="1"/>
  <c r="NM83" i="1"/>
  <c r="NM82" i="1"/>
  <c r="NM81" i="1"/>
  <c r="NM80" i="1"/>
  <c r="NM79" i="1"/>
  <c r="NM78" i="1"/>
  <c r="NM77" i="1"/>
  <c r="NM76" i="1"/>
  <c r="NM75" i="1"/>
  <c r="NM74" i="1"/>
  <c r="NM73" i="1"/>
  <c r="NM72" i="1"/>
  <c r="NM71" i="1"/>
  <c r="NM70" i="1"/>
  <c r="NM69" i="1"/>
  <c r="QH87" i="1"/>
  <c r="QG87" i="1"/>
  <c r="QF87" i="1"/>
  <c r="QE87" i="1"/>
  <c r="QD87" i="1"/>
  <c r="QC87" i="1"/>
  <c r="QB87" i="1"/>
  <c r="QA87" i="1"/>
  <c r="PZ87" i="1"/>
  <c r="PY87" i="1"/>
  <c r="PX87" i="1"/>
  <c r="PW87" i="1"/>
  <c r="PV87" i="1"/>
  <c r="PU87" i="1"/>
  <c r="PT87" i="1"/>
  <c r="PS87" i="1"/>
  <c r="PR87" i="1"/>
  <c r="PQ87" i="1"/>
  <c r="PP87" i="1"/>
  <c r="PO87" i="1"/>
  <c r="PN87" i="1"/>
  <c r="PM87" i="1"/>
  <c r="PL87" i="1"/>
  <c r="PK87" i="1"/>
  <c r="PJ87" i="1"/>
  <c r="PI87" i="1"/>
  <c r="NA87" i="1"/>
  <c r="MZ87" i="1"/>
  <c r="MY87" i="1"/>
  <c r="MS87" i="1"/>
  <c r="MR87" i="1"/>
  <c r="MQ87" i="1"/>
  <c r="MP87" i="1"/>
  <c r="MO87" i="1"/>
  <c r="MN87" i="1"/>
  <c r="MM87" i="1"/>
  <c r="ME87" i="1"/>
  <c r="MD87" i="1"/>
  <c r="MC87" i="1"/>
  <c r="MB87" i="1"/>
  <c r="KW87" i="1"/>
  <c r="KV87" i="1"/>
  <c r="KU87" i="1"/>
  <c r="KT87" i="1"/>
  <c r="KS87" i="1"/>
  <c r="JJ87" i="1"/>
  <c r="JI87" i="1"/>
  <c r="JG87" i="1"/>
  <c r="JE87" i="1"/>
  <c r="JC87" i="1"/>
  <c r="JB87" i="1"/>
  <c r="IZ87" i="1"/>
  <c r="BJ87" i="1"/>
  <c r="BI87" i="1"/>
  <c r="BH87" i="1"/>
  <c r="BG87" i="1"/>
  <c r="BF87" i="1"/>
  <c r="BE87" i="1"/>
  <c r="AO87" i="1"/>
  <c r="AN87" i="1"/>
  <c r="AM87" i="1"/>
  <c r="M87" i="1"/>
  <c r="AL87" i="1" s="1"/>
  <c r="LD87" i="1" s="1"/>
  <c r="K87" i="1"/>
  <c r="BY87" i="1" s="1"/>
  <c r="A87" i="1"/>
  <c r="QH81" i="1"/>
  <c r="QG81" i="1"/>
  <c r="QF81" i="1"/>
  <c r="QE81" i="1"/>
  <c r="QD81" i="1"/>
  <c r="QC81" i="1"/>
  <c r="QB81" i="1"/>
  <c r="QA81" i="1"/>
  <c r="PZ81" i="1"/>
  <c r="PY81" i="1"/>
  <c r="PX81" i="1"/>
  <c r="PW81" i="1"/>
  <c r="PV81" i="1"/>
  <c r="PU81" i="1"/>
  <c r="PT81" i="1"/>
  <c r="PS81" i="1"/>
  <c r="PR81" i="1"/>
  <c r="PQ81" i="1"/>
  <c r="PP81" i="1"/>
  <c r="PO81" i="1"/>
  <c r="PN81" i="1"/>
  <c r="PM81" i="1"/>
  <c r="PL81" i="1"/>
  <c r="PK81" i="1"/>
  <c r="PJ81" i="1"/>
  <c r="PI81" i="1"/>
  <c r="NA81" i="1"/>
  <c r="MZ81" i="1"/>
  <c r="MY81" i="1"/>
  <c r="MS81" i="1"/>
  <c r="MR81" i="1"/>
  <c r="MQ81" i="1"/>
  <c r="MP81" i="1"/>
  <c r="MO81" i="1"/>
  <c r="MN81" i="1"/>
  <c r="MM81" i="1"/>
  <c r="ME81" i="1"/>
  <c r="MD81" i="1"/>
  <c r="MC81" i="1"/>
  <c r="MB81" i="1"/>
  <c r="KW81" i="1"/>
  <c r="KV81" i="1"/>
  <c r="KU81" i="1"/>
  <c r="KT81" i="1"/>
  <c r="KS81" i="1"/>
  <c r="JJ81" i="1"/>
  <c r="JI81" i="1"/>
  <c r="JG81" i="1"/>
  <c r="JE81" i="1"/>
  <c r="JC81" i="1"/>
  <c r="JB81" i="1"/>
  <c r="IZ81" i="1"/>
  <c r="BJ81" i="1"/>
  <c r="BI81" i="1"/>
  <c r="BH81" i="1"/>
  <c r="BG81" i="1"/>
  <c r="BF81" i="1"/>
  <c r="BE81" i="1"/>
  <c r="AO81" i="1"/>
  <c r="AN81" i="1"/>
  <c r="AM81" i="1"/>
  <c r="M81" i="1"/>
  <c r="K81" i="1"/>
  <c r="A81" i="1"/>
  <c r="QH70" i="1"/>
  <c r="QG70" i="1"/>
  <c r="QF70" i="1"/>
  <c r="QE70" i="1"/>
  <c r="QD70" i="1"/>
  <c r="QC70" i="1"/>
  <c r="QB70" i="1"/>
  <c r="QA70" i="1"/>
  <c r="PZ70" i="1"/>
  <c r="PY70" i="1"/>
  <c r="PX70" i="1"/>
  <c r="PW70" i="1"/>
  <c r="PV70" i="1"/>
  <c r="PU70" i="1"/>
  <c r="PT70" i="1"/>
  <c r="PS70" i="1"/>
  <c r="PR70" i="1"/>
  <c r="PQ70" i="1"/>
  <c r="PP70" i="1"/>
  <c r="PO70" i="1"/>
  <c r="PN70" i="1"/>
  <c r="PM70" i="1"/>
  <c r="PL70" i="1"/>
  <c r="PK70" i="1"/>
  <c r="PJ70" i="1"/>
  <c r="PI70" i="1"/>
  <c r="NA70" i="1"/>
  <c r="MZ70" i="1"/>
  <c r="MY70" i="1"/>
  <c r="MS70" i="1"/>
  <c r="MR70" i="1"/>
  <c r="MQ70" i="1"/>
  <c r="MP70" i="1"/>
  <c r="MO70" i="1"/>
  <c r="MN70" i="1"/>
  <c r="MM70" i="1"/>
  <c r="ME70" i="1"/>
  <c r="MD70" i="1"/>
  <c r="MC70" i="1"/>
  <c r="MB70" i="1"/>
  <c r="KW70" i="1"/>
  <c r="KV70" i="1"/>
  <c r="KU70" i="1"/>
  <c r="KT70" i="1"/>
  <c r="KS70" i="1"/>
  <c r="JJ70" i="1"/>
  <c r="JI70" i="1"/>
  <c r="JG70" i="1"/>
  <c r="JE70" i="1"/>
  <c r="JC70" i="1"/>
  <c r="JB70" i="1"/>
  <c r="IZ70" i="1"/>
  <c r="BJ70" i="1"/>
  <c r="BI70" i="1"/>
  <c r="BH70" i="1"/>
  <c r="BG70" i="1"/>
  <c r="BF70" i="1"/>
  <c r="BE70" i="1"/>
  <c r="AO70" i="1"/>
  <c r="AN70" i="1"/>
  <c r="AM70" i="1"/>
  <c r="M70" i="1"/>
  <c r="K70" i="1"/>
  <c r="BY70" i="1" s="1"/>
  <c r="A70" i="1"/>
  <c r="QH65" i="1"/>
  <c r="QG65" i="1"/>
  <c r="QF65" i="1"/>
  <c r="QE65" i="1"/>
  <c r="QD65" i="1"/>
  <c r="QC65" i="1"/>
  <c r="QB65" i="1"/>
  <c r="QA65" i="1"/>
  <c r="PZ65" i="1"/>
  <c r="PY65" i="1"/>
  <c r="PX65" i="1"/>
  <c r="PW65" i="1"/>
  <c r="PV65" i="1"/>
  <c r="PU65" i="1"/>
  <c r="PT65" i="1"/>
  <c r="PS65" i="1"/>
  <c r="PR65" i="1"/>
  <c r="PQ65" i="1"/>
  <c r="PP65" i="1"/>
  <c r="PO65" i="1"/>
  <c r="PN65" i="1"/>
  <c r="PM65" i="1"/>
  <c r="PL65" i="1"/>
  <c r="PK65" i="1"/>
  <c r="PJ65" i="1"/>
  <c r="PI65" i="1"/>
  <c r="NA65" i="1"/>
  <c r="MZ65" i="1"/>
  <c r="MY65" i="1"/>
  <c r="MS65" i="1"/>
  <c r="MR65" i="1"/>
  <c r="MQ65" i="1"/>
  <c r="MP65" i="1"/>
  <c r="MO65" i="1"/>
  <c r="MN65" i="1"/>
  <c r="MM65" i="1"/>
  <c r="ME65" i="1"/>
  <c r="MD65" i="1"/>
  <c r="MC65" i="1"/>
  <c r="MB65" i="1"/>
  <c r="KW65" i="1"/>
  <c r="KV65" i="1"/>
  <c r="KU65" i="1"/>
  <c r="KT65" i="1"/>
  <c r="KS65" i="1"/>
  <c r="JJ65" i="1"/>
  <c r="JI65" i="1"/>
  <c r="JG65" i="1"/>
  <c r="JE65" i="1"/>
  <c r="JC65" i="1"/>
  <c r="JB65" i="1"/>
  <c r="IZ65" i="1"/>
  <c r="BJ65" i="1"/>
  <c r="BI65" i="1"/>
  <c r="BH65" i="1"/>
  <c r="BG65" i="1"/>
  <c r="BF65" i="1"/>
  <c r="BE65" i="1"/>
  <c r="AO65" i="1"/>
  <c r="AN65" i="1"/>
  <c r="AM65" i="1"/>
  <c r="M65" i="1"/>
  <c r="K65" i="1"/>
  <c r="G65" i="1"/>
  <c r="A65" i="1"/>
  <c r="KZ87" i="1" l="1"/>
  <c r="KI87" i="1"/>
  <c r="KY87" i="1"/>
  <c r="KH87" i="1"/>
  <c r="KF87" i="1"/>
  <c r="LC87" i="1"/>
  <c r="AP87" i="1"/>
  <c r="KG87" i="1"/>
  <c r="KX87" i="1"/>
  <c r="LA87" i="1"/>
  <c r="LB87" i="1"/>
  <c r="JF87" i="1"/>
  <c r="AP81" i="1"/>
  <c r="AL81" i="1"/>
  <c r="KX81" i="1" s="1"/>
  <c r="BY81" i="1"/>
  <c r="AP70" i="1"/>
  <c r="AL70" i="1"/>
  <c r="KZ70" i="1" s="1"/>
  <c r="AP65" i="1"/>
  <c r="AL65" i="1"/>
  <c r="KZ65" i="1" s="1"/>
  <c r="BY65" i="1"/>
  <c r="KG65" i="1" l="1"/>
  <c r="LC65" i="1"/>
  <c r="LA81" i="1"/>
  <c r="JF70" i="1"/>
  <c r="KI81" i="1"/>
  <c r="LC81" i="1"/>
  <c r="OA87" i="1"/>
  <c r="CR87" i="1"/>
  <c r="NZ87" i="1"/>
  <c r="NY87" i="1"/>
  <c r="CW87" i="1"/>
  <c r="CV87" i="1"/>
  <c r="OD87" i="1"/>
  <c r="CU87" i="1"/>
  <c r="OC87" i="1"/>
  <c r="CS87" i="1"/>
  <c r="CT87" i="1"/>
  <c r="OB87" i="1"/>
  <c r="LC70" i="1"/>
  <c r="KZ81" i="1"/>
  <c r="KF81" i="1"/>
  <c r="KI70" i="1"/>
  <c r="OA81" i="1"/>
  <c r="CR81" i="1"/>
  <c r="NZ81" i="1"/>
  <c r="NY81" i="1"/>
  <c r="CW81" i="1"/>
  <c r="OD81" i="1"/>
  <c r="CU81" i="1"/>
  <c r="OC81" i="1"/>
  <c r="CT81" i="1"/>
  <c r="OB81" i="1"/>
  <c r="CS81" i="1"/>
  <c r="CV81" i="1"/>
  <c r="LB81" i="1"/>
  <c r="KY81" i="1"/>
  <c r="KH81" i="1"/>
  <c r="LD81" i="1"/>
  <c r="KH70" i="1"/>
  <c r="KG81" i="1"/>
  <c r="KY70" i="1"/>
  <c r="JF81" i="1"/>
  <c r="OA70" i="1"/>
  <c r="CR70" i="1"/>
  <c r="CV70" i="1"/>
  <c r="NZ70" i="1"/>
  <c r="NY70" i="1"/>
  <c r="OD70" i="1"/>
  <c r="CW70" i="1"/>
  <c r="OB70" i="1"/>
  <c r="OC70" i="1"/>
  <c r="CU70" i="1"/>
  <c r="CT70" i="1"/>
  <c r="CS70" i="1"/>
  <c r="LD70" i="1"/>
  <c r="KG70" i="1"/>
  <c r="KF70" i="1"/>
  <c r="LB70" i="1"/>
  <c r="LA70" i="1"/>
  <c r="LB65" i="1"/>
  <c r="LA65" i="1"/>
  <c r="KX70" i="1"/>
  <c r="JF65" i="1"/>
  <c r="KI65" i="1"/>
  <c r="KX65" i="1"/>
  <c r="OA65" i="1"/>
  <c r="CR65" i="1"/>
  <c r="CV65" i="1"/>
  <c r="NZ65" i="1"/>
  <c r="NY65" i="1"/>
  <c r="CW65" i="1"/>
  <c r="OD65" i="1"/>
  <c r="CU65" i="1"/>
  <c r="CT65" i="1"/>
  <c r="CS65" i="1"/>
  <c r="OC65" i="1"/>
  <c r="OB65" i="1"/>
  <c r="KH65" i="1"/>
  <c r="KY65" i="1"/>
  <c r="LD65" i="1"/>
  <c r="KF65" i="1"/>
  <c r="QH89" i="1" l="1"/>
  <c r="QG89" i="1"/>
  <c r="QF89" i="1"/>
  <c r="QE89" i="1"/>
  <c r="QD89" i="1"/>
  <c r="QC89" i="1"/>
  <c r="QB89" i="1"/>
  <c r="QA89" i="1"/>
  <c r="PZ89" i="1"/>
  <c r="PY89" i="1"/>
  <c r="PX89" i="1"/>
  <c r="PW89" i="1"/>
  <c r="PV89" i="1"/>
  <c r="PU89" i="1"/>
  <c r="PT89" i="1"/>
  <c r="PS89" i="1"/>
  <c r="PR89" i="1"/>
  <c r="PQ89" i="1"/>
  <c r="PP89" i="1"/>
  <c r="PO89" i="1"/>
  <c r="PN89" i="1"/>
  <c r="PM89" i="1"/>
  <c r="PL89" i="1"/>
  <c r="PK89" i="1"/>
  <c r="PJ89" i="1"/>
  <c r="PI89" i="1"/>
  <c r="NA89" i="1"/>
  <c r="MZ89" i="1"/>
  <c r="MY89" i="1"/>
  <c r="MS89" i="1"/>
  <c r="MR89" i="1"/>
  <c r="MQ89" i="1"/>
  <c r="MP89" i="1"/>
  <c r="MO89" i="1"/>
  <c r="MN89" i="1"/>
  <c r="MM89" i="1"/>
  <c r="ME89" i="1"/>
  <c r="MD89" i="1"/>
  <c r="MC89" i="1"/>
  <c r="MB89" i="1"/>
  <c r="KW89" i="1"/>
  <c r="KV89" i="1"/>
  <c r="KU89" i="1"/>
  <c r="KT89" i="1"/>
  <c r="KS89" i="1"/>
  <c r="JJ89" i="1"/>
  <c r="JI89" i="1"/>
  <c r="JG89" i="1"/>
  <c r="JE89" i="1"/>
  <c r="JC89" i="1"/>
  <c r="JB89" i="1"/>
  <c r="IZ89" i="1"/>
  <c r="BJ89" i="1"/>
  <c r="BI89" i="1"/>
  <c r="BH89" i="1"/>
  <c r="BG89" i="1"/>
  <c r="BF89" i="1"/>
  <c r="BE89" i="1"/>
  <c r="AO89" i="1"/>
  <c r="AN89" i="1"/>
  <c r="AM89" i="1"/>
  <c r="M89" i="1"/>
  <c r="AL89" i="1" s="1"/>
  <c r="K89" i="1"/>
  <c r="BY89" i="1" s="1"/>
  <c r="A89" i="1"/>
  <c r="QH88" i="1"/>
  <c r="QG88" i="1"/>
  <c r="QF88" i="1"/>
  <c r="QE88" i="1"/>
  <c r="QD88" i="1"/>
  <c r="QC88" i="1"/>
  <c r="QB88" i="1"/>
  <c r="QA88" i="1"/>
  <c r="PZ88" i="1"/>
  <c r="PY88" i="1"/>
  <c r="PX88" i="1"/>
  <c r="PW88" i="1"/>
  <c r="PV88" i="1"/>
  <c r="PU88" i="1"/>
  <c r="PT88" i="1"/>
  <c r="PS88" i="1"/>
  <c r="PR88" i="1"/>
  <c r="PQ88" i="1"/>
  <c r="PP88" i="1"/>
  <c r="PO88" i="1"/>
  <c r="PN88" i="1"/>
  <c r="PM88" i="1"/>
  <c r="PL88" i="1"/>
  <c r="PK88" i="1"/>
  <c r="PJ88" i="1"/>
  <c r="PI88" i="1"/>
  <c r="NA88" i="1"/>
  <c r="MZ88" i="1"/>
  <c r="MY88" i="1"/>
  <c r="MS88" i="1"/>
  <c r="MR88" i="1"/>
  <c r="MQ88" i="1"/>
  <c r="MP88" i="1"/>
  <c r="MO88" i="1"/>
  <c r="MN88" i="1"/>
  <c r="MM88" i="1"/>
  <c r="ME88" i="1"/>
  <c r="MD88" i="1"/>
  <c r="MC88" i="1"/>
  <c r="MB88" i="1"/>
  <c r="KW88" i="1"/>
  <c r="KV88" i="1"/>
  <c r="KU88" i="1"/>
  <c r="KT88" i="1"/>
  <c r="KS88" i="1"/>
  <c r="JJ88" i="1"/>
  <c r="JI88" i="1"/>
  <c r="JG88" i="1"/>
  <c r="JE88" i="1"/>
  <c r="JC88" i="1"/>
  <c r="JB88" i="1"/>
  <c r="IZ88" i="1"/>
  <c r="BJ88" i="1"/>
  <c r="BI88" i="1"/>
  <c r="BH88" i="1"/>
  <c r="BG88" i="1"/>
  <c r="BF88" i="1"/>
  <c r="BE88" i="1"/>
  <c r="AO88" i="1"/>
  <c r="AN88" i="1"/>
  <c r="AM88" i="1"/>
  <c r="M88" i="1"/>
  <c r="AL88" i="1" s="1"/>
  <c r="K88" i="1"/>
  <c r="A88" i="1"/>
  <c r="QH86" i="1"/>
  <c r="QG86" i="1"/>
  <c r="QF86" i="1"/>
  <c r="QE86" i="1"/>
  <c r="QD86" i="1"/>
  <c r="QC86" i="1"/>
  <c r="QB86" i="1"/>
  <c r="QA86" i="1"/>
  <c r="PZ86" i="1"/>
  <c r="PY86" i="1"/>
  <c r="PX86" i="1"/>
  <c r="PW86" i="1"/>
  <c r="PV86" i="1"/>
  <c r="PU86" i="1"/>
  <c r="PT86" i="1"/>
  <c r="PS86" i="1"/>
  <c r="PR86" i="1"/>
  <c r="PQ86" i="1"/>
  <c r="PP86" i="1"/>
  <c r="PO86" i="1"/>
  <c r="PN86" i="1"/>
  <c r="PM86" i="1"/>
  <c r="PL86" i="1"/>
  <c r="PK86" i="1"/>
  <c r="PJ86" i="1"/>
  <c r="PI86" i="1"/>
  <c r="NA86" i="1"/>
  <c r="MZ86" i="1"/>
  <c r="MY86" i="1"/>
  <c r="MS86" i="1"/>
  <c r="MR86" i="1"/>
  <c r="MQ86" i="1"/>
  <c r="MP86" i="1"/>
  <c r="MO86" i="1"/>
  <c r="MN86" i="1"/>
  <c r="MM86" i="1"/>
  <c r="ME86" i="1"/>
  <c r="MD86" i="1"/>
  <c r="MC86" i="1"/>
  <c r="MB86" i="1"/>
  <c r="KW86" i="1"/>
  <c r="KV86" i="1"/>
  <c r="KU86" i="1"/>
  <c r="KT86" i="1"/>
  <c r="KS86" i="1"/>
  <c r="JJ86" i="1"/>
  <c r="JI86" i="1"/>
  <c r="JG86" i="1"/>
  <c r="JE86" i="1"/>
  <c r="JC86" i="1"/>
  <c r="JB86" i="1"/>
  <c r="IZ86" i="1"/>
  <c r="BJ86" i="1"/>
  <c r="BI86" i="1"/>
  <c r="BH86" i="1"/>
  <c r="BG86" i="1"/>
  <c r="BF86" i="1"/>
  <c r="BE86" i="1"/>
  <c r="AO86" i="1"/>
  <c r="AN86" i="1"/>
  <c r="AM86" i="1"/>
  <c r="M86" i="1"/>
  <c r="AL86" i="1" s="1"/>
  <c r="K86" i="1"/>
  <c r="BY86" i="1" s="1"/>
  <c r="A86" i="1"/>
  <c r="QH85" i="1"/>
  <c r="QG85" i="1"/>
  <c r="QF85" i="1"/>
  <c r="QE85" i="1"/>
  <c r="QD85" i="1"/>
  <c r="QC85" i="1"/>
  <c r="QB85" i="1"/>
  <c r="QA85" i="1"/>
  <c r="PZ85" i="1"/>
  <c r="PY85" i="1"/>
  <c r="PX85" i="1"/>
  <c r="PW85" i="1"/>
  <c r="PV85" i="1"/>
  <c r="PU85" i="1"/>
  <c r="PT85" i="1"/>
  <c r="PS85" i="1"/>
  <c r="PR85" i="1"/>
  <c r="PQ85" i="1"/>
  <c r="PP85" i="1"/>
  <c r="PO85" i="1"/>
  <c r="PN85" i="1"/>
  <c r="PM85" i="1"/>
  <c r="PL85" i="1"/>
  <c r="PK85" i="1"/>
  <c r="PJ85" i="1"/>
  <c r="PI85" i="1"/>
  <c r="NA85" i="1"/>
  <c r="MZ85" i="1"/>
  <c r="MY85" i="1"/>
  <c r="MS85" i="1"/>
  <c r="MR85" i="1"/>
  <c r="MQ85" i="1"/>
  <c r="MP85" i="1"/>
  <c r="MO85" i="1"/>
  <c r="MN85" i="1"/>
  <c r="MM85" i="1"/>
  <c r="ME85" i="1"/>
  <c r="MD85" i="1"/>
  <c r="MC85" i="1"/>
  <c r="MB85" i="1"/>
  <c r="KW85" i="1"/>
  <c r="KV85" i="1"/>
  <c r="KU85" i="1"/>
  <c r="KT85" i="1"/>
  <c r="KS85" i="1"/>
  <c r="JJ85" i="1"/>
  <c r="JI85" i="1"/>
  <c r="JG85" i="1"/>
  <c r="JE85" i="1"/>
  <c r="JC85" i="1"/>
  <c r="JB85" i="1"/>
  <c r="IZ85" i="1"/>
  <c r="BJ85" i="1"/>
  <c r="BI85" i="1"/>
  <c r="BH85" i="1"/>
  <c r="BG85" i="1"/>
  <c r="BF85" i="1"/>
  <c r="BE85" i="1"/>
  <c r="AO85" i="1"/>
  <c r="AN85" i="1"/>
  <c r="AM85" i="1"/>
  <c r="M85" i="1"/>
  <c r="AP85" i="1" s="1"/>
  <c r="K85" i="1"/>
  <c r="A85" i="1"/>
  <c r="QH84" i="1"/>
  <c r="QG84" i="1"/>
  <c r="QF84" i="1"/>
  <c r="QE84" i="1"/>
  <c r="QD84" i="1"/>
  <c r="QC84" i="1"/>
  <c r="QB84" i="1"/>
  <c r="QA84" i="1"/>
  <c r="PZ84" i="1"/>
  <c r="PY84" i="1"/>
  <c r="PX84" i="1"/>
  <c r="PW84" i="1"/>
  <c r="PV84" i="1"/>
  <c r="PU84" i="1"/>
  <c r="PT84" i="1"/>
  <c r="PS84" i="1"/>
  <c r="PR84" i="1"/>
  <c r="PQ84" i="1"/>
  <c r="PP84" i="1"/>
  <c r="PO84" i="1"/>
  <c r="PN84" i="1"/>
  <c r="PM84" i="1"/>
  <c r="PL84" i="1"/>
  <c r="PK84" i="1"/>
  <c r="PJ84" i="1"/>
  <c r="PI84" i="1"/>
  <c r="NA84" i="1"/>
  <c r="MZ84" i="1"/>
  <c r="MY84" i="1"/>
  <c r="MS84" i="1"/>
  <c r="MR84" i="1"/>
  <c r="MQ84" i="1"/>
  <c r="MP84" i="1"/>
  <c r="MO84" i="1"/>
  <c r="MN84" i="1"/>
  <c r="MM84" i="1"/>
  <c r="ME84" i="1"/>
  <c r="MD84" i="1"/>
  <c r="MC84" i="1"/>
  <c r="MB84" i="1"/>
  <c r="KW84" i="1"/>
  <c r="KV84" i="1"/>
  <c r="KU84" i="1"/>
  <c r="KT84" i="1"/>
  <c r="KS84" i="1"/>
  <c r="JJ84" i="1"/>
  <c r="JI84" i="1"/>
  <c r="JG84" i="1"/>
  <c r="JE84" i="1"/>
  <c r="JC84" i="1"/>
  <c r="JB84" i="1"/>
  <c r="IZ84" i="1"/>
  <c r="BJ84" i="1"/>
  <c r="BI84" i="1"/>
  <c r="BH84" i="1"/>
  <c r="BG84" i="1"/>
  <c r="BF84" i="1"/>
  <c r="BE84" i="1"/>
  <c r="AO84" i="1"/>
  <c r="AN84" i="1"/>
  <c r="AM84" i="1"/>
  <c r="M84" i="1"/>
  <c r="K84" i="1"/>
  <c r="A84" i="1"/>
  <c r="QH83" i="1"/>
  <c r="QG83" i="1"/>
  <c r="QF83" i="1"/>
  <c r="QE83" i="1"/>
  <c r="QD83" i="1"/>
  <c r="QC83" i="1"/>
  <c r="QB83" i="1"/>
  <c r="QA83" i="1"/>
  <c r="PZ83" i="1"/>
  <c r="PY83" i="1"/>
  <c r="PX83" i="1"/>
  <c r="PW83" i="1"/>
  <c r="PV83" i="1"/>
  <c r="PU83" i="1"/>
  <c r="PT83" i="1"/>
  <c r="PS83" i="1"/>
  <c r="PR83" i="1"/>
  <c r="PQ83" i="1"/>
  <c r="PP83" i="1"/>
  <c r="PO83" i="1"/>
  <c r="PN83" i="1"/>
  <c r="PM83" i="1"/>
  <c r="PL83" i="1"/>
  <c r="PK83" i="1"/>
  <c r="PJ83" i="1"/>
  <c r="PI83" i="1"/>
  <c r="NA83" i="1"/>
  <c r="MZ83" i="1"/>
  <c r="MY83" i="1"/>
  <c r="MS83" i="1"/>
  <c r="MR83" i="1"/>
  <c r="MQ83" i="1"/>
  <c r="MP83" i="1"/>
  <c r="MO83" i="1"/>
  <c r="MN83" i="1"/>
  <c r="MM83" i="1"/>
  <c r="ME83" i="1"/>
  <c r="MD83" i="1"/>
  <c r="MC83" i="1"/>
  <c r="MB83" i="1"/>
  <c r="KW83" i="1"/>
  <c r="KV83" i="1"/>
  <c r="KU83" i="1"/>
  <c r="KT83" i="1"/>
  <c r="KS83" i="1"/>
  <c r="JJ83" i="1"/>
  <c r="JI83" i="1"/>
  <c r="JG83" i="1"/>
  <c r="JE83" i="1"/>
  <c r="JC83" i="1"/>
  <c r="JB83" i="1"/>
  <c r="IZ83" i="1"/>
  <c r="BJ83" i="1"/>
  <c r="BI83" i="1"/>
  <c r="BH83" i="1"/>
  <c r="BG83" i="1"/>
  <c r="BF83" i="1"/>
  <c r="BE83" i="1"/>
  <c r="AO83" i="1"/>
  <c r="AN83" i="1"/>
  <c r="AM83" i="1"/>
  <c r="M83" i="1"/>
  <c r="AL83" i="1" s="1"/>
  <c r="K83" i="1"/>
  <c r="BY83" i="1" s="1"/>
  <c r="A83" i="1"/>
  <c r="QH82" i="1"/>
  <c r="QG82" i="1"/>
  <c r="QF82" i="1"/>
  <c r="QE82" i="1"/>
  <c r="QD82" i="1"/>
  <c r="QC82" i="1"/>
  <c r="QB82" i="1"/>
  <c r="QA82" i="1"/>
  <c r="PZ82" i="1"/>
  <c r="PY82" i="1"/>
  <c r="PX82" i="1"/>
  <c r="PW82" i="1"/>
  <c r="PV82" i="1"/>
  <c r="PU82" i="1"/>
  <c r="PT82" i="1"/>
  <c r="PS82" i="1"/>
  <c r="PR82" i="1"/>
  <c r="PQ82" i="1"/>
  <c r="PP82" i="1"/>
  <c r="PO82" i="1"/>
  <c r="PN82" i="1"/>
  <c r="PM82" i="1"/>
  <c r="PL82" i="1"/>
  <c r="PK82" i="1"/>
  <c r="PJ82" i="1"/>
  <c r="PI82" i="1"/>
  <c r="NA82" i="1"/>
  <c r="MZ82" i="1"/>
  <c r="MY82" i="1"/>
  <c r="MS82" i="1"/>
  <c r="MR82" i="1"/>
  <c r="MQ82" i="1"/>
  <c r="MP82" i="1"/>
  <c r="MO82" i="1"/>
  <c r="MN82" i="1"/>
  <c r="MM82" i="1"/>
  <c r="ME82" i="1"/>
  <c r="MD82" i="1"/>
  <c r="MC82" i="1"/>
  <c r="MB82" i="1"/>
  <c r="KW82" i="1"/>
  <c r="KV82" i="1"/>
  <c r="KU82" i="1"/>
  <c r="KT82" i="1"/>
  <c r="KS82" i="1"/>
  <c r="JJ82" i="1"/>
  <c r="JI82" i="1"/>
  <c r="JG82" i="1"/>
  <c r="JE82" i="1"/>
  <c r="JC82" i="1"/>
  <c r="JB82" i="1"/>
  <c r="IZ82" i="1"/>
  <c r="BJ82" i="1"/>
  <c r="BI82" i="1"/>
  <c r="BH82" i="1"/>
  <c r="BG82" i="1"/>
  <c r="BF82" i="1"/>
  <c r="BE82" i="1"/>
  <c r="AO82" i="1"/>
  <c r="AN82" i="1"/>
  <c r="AM82" i="1"/>
  <c r="M82" i="1"/>
  <c r="K82" i="1"/>
  <c r="A82" i="1"/>
  <c r="QH80" i="1"/>
  <c r="QG80" i="1"/>
  <c r="QF80" i="1"/>
  <c r="QE80" i="1"/>
  <c r="QD80" i="1"/>
  <c r="QC80" i="1"/>
  <c r="QB80" i="1"/>
  <c r="QA80" i="1"/>
  <c r="PZ80" i="1"/>
  <c r="PY80" i="1"/>
  <c r="PX80" i="1"/>
  <c r="PW80" i="1"/>
  <c r="PV80" i="1"/>
  <c r="PU80" i="1"/>
  <c r="PT80" i="1"/>
  <c r="PS80" i="1"/>
  <c r="PR80" i="1"/>
  <c r="PQ80" i="1"/>
  <c r="PP80" i="1"/>
  <c r="PO80" i="1"/>
  <c r="PN80" i="1"/>
  <c r="PM80" i="1"/>
  <c r="PL80" i="1"/>
  <c r="PK80" i="1"/>
  <c r="PJ80" i="1"/>
  <c r="PI80" i="1"/>
  <c r="NA80" i="1"/>
  <c r="MZ80" i="1"/>
  <c r="MY80" i="1"/>
  <c r="MS80" i="1"/>
  <c r="MR80" i="1"/>
  <c r="MQ80" i="1"/>
  <c r="MP80" i="1"/>
  <c r="MO80" i="1"/>
  <c r="MN80" i="1"/>
  <c r="MM80" i="1"/>
  <c r="ME80" i="1"/>
  <c r="MD80" i="1"/>
  <c r="MC80" i="1"/>
  <c r="MB80" i="1"/>
  <c r="KW80" i="1"/>
  <c r="KV80" i="1"/>
  <c r="KU80" i="1"/>
  <c r="KT80" i="1"/>
  <c r="KS80" i="1"/>
  <c r="JJ80" i="1"/>
  <c r="JI80" i="1"/>
  <c r="JG80" i="1"/>
  <c r="JE80" i="1"/>
  <c r="JC80" i="1"/>
  <c r="JB80" i="1"/>
  <c r="IZ80" i="1"/>
  <c r="BJ80" i="1"/>
  <c r="BI80" i="1"/>
  <c r="BH80" i="1"/>
  <c r="BG80" i="1"/>
  <c r="BF80" i="1"/>
  <c r="BE80" i="1"/>
  <c r="AO80" i="1"/>
  <c r="AN80" i="1"/>
  <c r="AM80" i="1"/>
  <c r="M80" i="1"/>
  <c r="AP80" i="1" s="1"/>
  <c r="NZ80" i="1" s="1"/>
  <c r="K80" i="1"/>
  <c r="BY80" i="1" s="1"/>
  <c r="A80" i="1"/>
  <c r="QH79" i="1"/>
  <c r="QG79" i="1"/>
  <c r="QF79" i="1"/>
  <c r="QE79" i="1"/>
  <c r="QD79" i="1"/>
  <c r="QC79" i="1"/>
  <c r="QB79" i="1"/>
  <c r="QA79" i="1"/>
  <c r="PZ79" i="1"/>
  <c r="PY79" i="1"/>
  <c r="PX79" i="1"/>
  <c r="PW79" i="1"/>
  <c r="PV79" i="1"/>
  <c r="PU79" i="1"/>
  <c r="PT79" i="1"/>
  <c r="PS79" i="1"/>
  <c r="PR79" i="1"/>
  <c r="PQ79" i="1"/>
  <c r="PP79" i="1"/>
  <c r="PO79" i="1"/>
  <c r="PN79" i="1"/>
  <c r="PM79" i="1"/>
  <c r="PL79" i="1"/>
  <c r="PK79" i="1"/>
  <c r="PJ79" i="1"/>
  <c r="PI79" i="1"/>
  <c r="NA79" i="1"/>
  <c r="MZ79" i="1"/>
  <c r="MY79" i="1"/>
  <c r="MS79" i="1"/>
  <c r="MR79" i="1"/>
  <c r="MQ79" i="1"/>
  <c r="MP79" i="1"/>
  <c r="MO79" i="1"/>
  <c r="MN79" i="1"/>
  <c r="MM79" i="1"/>
  <c r="ME79" i="1"/>
  <c r="MD79" i="1"/>
  <c r="MC79" i="1"/>
  <c r="MB79" i="1"/>
  <c r="KW79" i="1"/>
  <c r="KV79" i="1"/>
  <c r="KU79" i="1"/>
  <c r="KT79" i="1"/>
  <c r="KS79" i="1"/>
  <c r="JJ79" i="1"/>
  <c r="JI79" i="1"/>
  <c r="JG79" i="1"/>
  <c r="JE79" i="1"/>
  <c r="JC79" i="1"/>
  <c r="JB79" i="1"/>
  <c r="IZ79" i="1"/>
  <c r="BJ79" i="1"/>
  <c r="BI79" i="1"/>
  <c r="BH79" i="1"/>
  <c r="BG79" i="1"/>
  <c r="BF79" i="1"/>
  <c r="BE79" i="1"/>
  <c r="AO79" i="1"/>
  <c r="AN79" i="1"/>
  <c r="AM79" i="1"/>
  <c r="M79" i="1"/>
  <c r="AL79" i="1" s="1"/>
  <c r="K79" i="1"/>
  <c r="BY79" i="1" s="1"/>
  <c r="A79" i="1"/>
  <c r="QH78" i="1"/>
  <c r="QG78" i="1"/>
  <c r="QF78" i="1"/>
  <c r="QE78" i="1"/>
  <c r="QD78" i="1"/>
  <c r="QC78" i="1"/>
  <c r="QB78" i="1"/>
  <c r="QA78" i="1"/>
  <c r="PZ78" i="1"/>
  <c r="PY78" i="1"/>
  <c r="PX78" i="1"/>
  <c r="PW78" i="1"/>
  <c r="PV78" i="1"/>
  <c r="PU78" i="1"/>
  <c r="PT78" i="1"/>
  <c r="PS78" i="1"/>
  <c r="PR78" i="1"/>
  <c r="PQ78" i="1"/>
  <c r="PP78" i="1"/>
  <c r="PO78" i="1"/>
  <c r="PN78" i="1"/>
  <c r="PM78" i="1"/>
  <c r="PL78" i="1"/>
  <c r="PK78" i="1"/>
  <c r="PJ78" i="1"/>
  <c r="PI78" i="1"/>
  <c r="NA78" i="1"/>
  <c r="MZ78" i="1"/>
  <c r="MY78" i="1"/>
  <c r="MS78" i="1"/>
  <c r="MR78" i="1"/>
  <c r="MQ78" i="1"/>
  <c r="MP78" i="1"/>
  <c r="MO78" i="1"/>
  <c r="MN78" i="1"/>
  <c r="MM78" i="1"/>
  <c r="ME78" i="1"/>
  <c r="MD78" i="1"/>
  <c r="MC78" i="1"/>
  <c r="MB78" i="1"/>
  <c r="KW78" i="1"/>
  <c r="KV78" i="1"/>
  <c r="KU78" i="1"/>
  <c r="KT78" i="1"/>
  <c r="KS78" i="1"/>
  <c r="JJ78" i="1"/>
  <c r="JI78" i="1"/>
  <c r="JG78" i="1"/>
  <c r="JE78" i="1"/>
  <c r="JC78" i="1"/>
  <c r="JB78" i="1"/>
  <c r="IZ78" i="1"/>
  <c r="BJ78" i="1"/>
  <c r="BI78" i="1"/>
  <c r="BH78" i="1"/>
  <c r="BG78" i="1"/>
  <c r="BF78" i="1"/>
  <c r="BE78" i="1"/>
  <c r="AO78" i="1"/>
  <c r="AN78" i="1"/>
  <c r="AM78" i="1"/>
  <c r="M78" i="1"/>
  <c r="AL78" i="1" s="1"/>
  <c r="K78" i="1"/>
  <c r="BY78" i="1" s="1"/>
  <c r="A78" i="1"/>
  <c r="QH77" i="1"/>
  <c r="QG77" i="1"/>
  <c r="QF77" i="1"/>
  <c r="QE77" i="1"/>
  <c r="QD77" i="1"/>
  <c r="QC77" i="1"/>
  <c r="QB77" i="1"/>
  <c r="QA77" i="1"/>
  <c r="PZ77" i="1"/>
  <c r="PY77" i="1"/>
  <c r="PX77" i="1"/>
  <c r="PW77" i="1"/>
  <c r="PV77" i="1"/>
  <c r="PU77" i="1"/>
  <c r="PT77" i="1"/>
  <c r="PS77" i="1"/>
  <c r="PR77" i="1"/>
  <c r="PQ77" i="1"/>
  <c r="PP77" i="1"/>
  <c r="PO77" i="1"/>
  <c r="PN77" i="1"/>
  <c r="PM77" i="1"/>
  <c r="PL77" i="1"/>
  <c r="PK77" i="1"/>
  <c r="PJ77" i="1"/>
  <c r="PI77" i="1"/>
  <c r="NA77" i="1"/>
  <c r="MZ77" i="1"/>
  <c r="MY77" i="1"/>
  <c r="MS77" i="1"/>
  <c r="MR77" i="1"/>
  <c r="MQ77" i="1"/>
  <c r="MP77" i="1"/>
  <c r="MO77" i="1"/>
  <c r="MN77" i="1"/>
  <c r="MM77" i="1"/>
  <c r="ME77" i="1"/>
  <c r="MD77" i="1"/>
  <c r="MC77" i="1"/>
  <c r="MB77" i="1"/>
  <c r="KW77" i="1"/>
  <c r="KV77" i="1"/>
  <c r="KU77" i="1"/>
  <c r="KT77" i="1"/>
  <c r="KS77" i="1"/>
  <c r="JJ77" i="1"/>
  <c r="JI77" i="1"/>
  <c r="JG77" i="1"/>
  <c r="JE77" i="1"/>
  <c r="JC77" i="1"/>
  <c r="JB77" i="1"/>
  <c r="IZ77" i="1"/>
  <c r="BJ77" i="1"/>
  <c r="BI77" i="1"/>
  <c r="BH77" i="1"/>
  <c r="BG77" i="1"/>
  <c r="BF77" i="1"/>
  <c r="BE77" i="1"/>
  <c r="AO77" i="1"/>
  <c r="AN77" i="1"/>
  <c r="AM77" i="1"/>
  <c r="M77" i="1"/>
  <c r="K77" i="1"/>
  <c r="A77" i="1"/>
  <c r="QH76" i="1"/>
  <c r="QG76" i="1"/>
  <c r="QF76" i="1"/>
  <c r="QE76" i="1"/>
  <c r="QD76" i="1"/>
  <c r="QC76" i="1"/>
  <c r="QB76" i="1"/>
  <c r="QA76" i="1"/>
  <c r="PZ76" i="1"/>
  <c r="PY76" i="1"/>
  <c r="PX76" i="1"/>
  <c r="PW76" i="1"/>
  <c r="PV76" i="1"/>
  <c r="PU76" i="1"/>
  <c r="PT76" i="1"/>
  <c r="PS76" i="1"/>
  <c r="PR76" i="1"/>
  <c r="PQ76" i="1"/>
  <c r="PP76" i="1"/>
  <c r="PO76" i="1"/>
  <c r="PN76" i="1"/>
  <c r="PM76" i="1"/>
  <c r="PL76" i="1"/>
  <c r="PK76" i="1"/>
  <c r="PJ76" i="1"/>
  <c r="PI76" i="1"/>
  <c r="NA76" i="1"/>
  <c r="MZ76" i="1"/>
  <c r="MY76" i="1"/>
  <c r="MS76" i="1"/>
  <c r="MR76" i="1"/>
  <c r="MQ76" i="1"/>
  <c r="MP76" i="1"/>
  <c r="MO76" i="1"/>
  <c r="MN76" i="1"/>
  <c r="MM76" i="1"/>
  <c r="ME76" i="1"/>
  <c r="MD76" i="1"/>
  <c r="MC76" i="1"/>
  <c r="MB76" i="1"/>
  <c r="KW76" i="1"/>
  <c r="KV76" i="1"/>
  <c r="KU76" i="1"/>
  <c r="KT76" i="1"/>
  <c r="KS76" i="1"/>
  <c r="JJ76" i="1"/>
  <c r="JI76" i="1"/>
  <c r="JG76" i="1"/>
  <c r="JE76" i="1"/>
  <c r="JC76" i="1"/>
  <c r="JB76" i="1"/>
  <c r="IZ76" i="1"/>
  <c r="BJ76" i="1"/>
  <c r="BI76" i="1"/>
  <c r="BH76" i="1"/>
  <c r="BG76" i="1"/>
  <c r="BF76" i="1"/>
  <c r="BE76" i="1"/>
  <c r="AO76" i="1"/>
  <c r="AN76" i="1"/>
  <c r="AM76" i="1"/>
  <c r="M76" i="1"/>
  <c r="K76" i="1"/>
  <c r="BY76" i="1" s="1"/>
  <c r="A76" i="1"/>
  <c r="QH75" i="1"/>
  <c r="QG75" i="1"/>
  <c r="QF75" i="1"/>
  <c r="QE75" i="1"/>
  <c r="QD75" i="1"/>
  <c r="QC75" i="1"/>
  <c r="QB75" i="1"/>
  <c r="QA75" i="1"/>
  <c r="PZ75" i="1"/>
  <c r="PY75" i="1"/>
  <c r="PX75" i="1"/>
  <c r="PW75" i="1"/>
  <c r="PV75" i="1"/>
  <c r="PU75" i="1"/>
  <c r="PT75" i="1"/>
  <c r="PS75" i="1"/>
  <c r="PR75" i="1"/>
  <c r="PQ75" i="1"/>
  <c r="PP75" i="1"/>
  <c r="PO75" i="1"/>
  <c r="PN75" i="1"/>
  <c r="PM75" i="1"/>
  <c r="PL75" i="1"/>
  <c r="PK75" i="1"/>
  <c r="PJ75" i="1"/>
  <c r="PI75" i="1"/>
  <c r="NA75" i="1"/>
  <c r="MZ75" i="1"/>
  <c r="MY75" i="1"/>
  <c r="MS75" i="1"/>
  <c r="MR75" i="1"/>
  <c r="MQ75" i="1"/>
  <c r="MP75" i="1"/>
  <c r="MO75" i="1"/>
  <c r="MN75" i="1"/>
  <c r="MM75" i="1"/>
  <c r="ME75" i="1"/>
  <c r="MD75" i="1"/>
  <c r="MC75" i="1"/>
  <c r="MB75" i="1"/>
  <c r="KW75" i="1"/>
  <c r="KV75" i="1"/>
  <c r="KU75" i="1"/>
  <c r="KT75" i="1"/>
  <c r="KS75" i="1"/>
  <c r="JJ75" i="1"/>
  <c r="JI75" i="1"/>
  <c r="JG75" i="1"/>
  <c r="JE75" i="1"/>
  <c r="JC75" i="1"/>
  <c r="JB75" i="1"/>
  <c r="IZ75" i="1"/>
  <c r="BJ75" i="1"/>
  <c r="BI75" i="1"/>
  <c r="BH75" i="1"/>
  <c r="BG75" i="1"/>
  <c r="BF75" i="1"/>
  <c r="BE75" i="1"/>
  <c r="AO75" i="1"/>
  <c r="AN75" i="1"/>
  <c r="AM75" i="1"/>
  <c r="M75" i="1"/>
  <c r="AP75" i="1" s="1"/>
  <c r="K75" i="1"/>
  <c r="A75" i="1"/>
  <c r="QH74" i="1"/>
  <c r="QG74" i="1"/>
  <c r="QF74" i="1"/>
  <c r="QE74" i="1"/>
  <c r="QD74" i="1"/>
  <c r="QC74" i="1"/>
  <c r="QB74" i="1"/>
  <c r="QA74" i="1"/>
  <c r="PZ74" i="1"/>
  <c r="PY74" i="1"/>
  <c r="PX74" i="1"/>
  <c r="PW74" i="1"/>
  <c r="PV74" i="1"/>
  <c r="PU74" i="1"/>
  <c r="PT74" i="1"/>
  <c r="PS74" i="1"/>
  <c r="PR74" i="1"/>
  <c r="PQ74" i="1"/>
  <c r="PP74" i="1"/>
  <c r="PO74" i="1"/>
  <c r="PN74" i="1"/>
  <c r="PM74" i="1"/>
  <c r="PL74" i="1"/>
  <c r="PK74" i="1"/>
  <c r="PJ74" i="1"/>
  <c r="PI74" i="1"/>
  <c r="NA74" i="1"/>
  <c r="MZ74" i="1"/>
  <c r="MY74" i="1"/>
  <c r="MS74" i="1"/>
  <c r="MR74" i="1"/>
  <c r="MQ74" i="1"/>
  <c r="MP74" i="1"/>
  <c r="MO74" i="1"/>
  <c r="MN74" i="1"/>
  <c r="MM74" i="1"/>
  <c r="ME74" i="1"/>
  <c r="MD74" i="1"/>
  <c r="MC74" i="1"/>
  <c r="MB74" i="1"/>
  <c r="KW74" i="1"/>
  <c r="KV74" i="1"/>
  <c r="KU74" i="1"/>
  <c r="KT74" i="1"/>
  <c r="KS74" i="1"/>
  <c r="JJ74" i="1"/>
  <c r="JI74" i="1"/>
  <c r="JG74" i="1"/>
  <c r="JE74" i="1"/>
  <c r="JC74" i="1"/>
  <c r="JB74" i="1"/>
  <c r="IZ74" i="1"/>
  <c r="BJ74" i="1"/>
  <c r="BI74" i="1"/>
  <c r="BH74" i="1"/>
  <c r="BG74" i="1"/>
  <c r="BF74" i="1"/>
  <c r="BE74" i="1"/>
  <c r="AO74" i="1"/>
  <c r="AN74" i="1"/>
  <c r="AM74" i="1"/>
  <c r="M74" i="1"/>
  <c r="AP74" i="1" s="1"/>
  <c r="K74" i="1"/>
  <c r="A74" i="1"/>
  <c r="QH73" i="1"/>
  <c r="QG73" i="1"/>
  <c r="QF73" i="1"/>
  <c r="QE73" i="1"/>
  <c r="QD73" i="1"/>
  <c r="QC73" i="1"/>
  <c r="QB73" i="1"/>
  <c r="QA73" i="1"/>
  <c r="PZ73" i="1"/>
  <c r="PY73" i="1"/>
  <c r="PX73" i="1"/>
  <c r="PW73" i="1"/>
  <c r="PV73" i="1"/>
  <c r="PU73" i="1"/>
  <c r="PT73" i="1"/>
  <c r="PS73" i="1"/>
  <c r="PR73" i="1"/>
  <c r="PQ73" i="1"/>
  <c r="PP73" i="1"/>
  <c r="PO73" i="1"/>
  <c r="PN73" i="1"/>
  <c r="PM73" i="1"/>
  <c r="PL73" i="1"/>
  <c r="PK73" i="1"/>
  <c r="PJ73" i="1"/>
  <c r="PI73" i="1"/>
  <c r="NA73" i="1"/>
  <c r="MZ73" i="1"/>
  <c r="MY73" i="1"/>
  <c r="MS73" i="1"/>
  <c r="MR73" i="1"/>
  <c r="MQ73" i="1"/>
  <c r="MP73" i="1"/>
  <c r="MO73" i="1"/>
  <c r="MN73" i="1"/>
  <c r="MM73" i="1"/>
  <c r="ME73" i="1"/>
  <c r="MD73" i="1"/>
  <c r="MC73" i="1"/>
  <c r="MB73" i="1"/>
  <c r="KW73" i="1"/>
  <c r="KV73" i="1"/>
  <c r="KU73" i="1"/>
  <c r="KT73" i="1"/>
  <c r="KS73" i="1"/>
  <c r="JJ73" i="1"/>
  <c r="JI73" i="1"/>
  <c r="JG73" i="1"/>
  <c r="JE73" i="1"/>
  <c r="JC73" i="1"/>
  <c r="JB73" i="1"/>
  <c r="IZ73" i="1"/>
  <c r="BJ73" i="1"/>
  <c r="BI73" i="1"/>
  <c r="BH73" i="1"/>
  <c r="BG73" i="1"/>
  <c r="BF73" i="1"/>
  <c r="BE73" i="1"/>
  <c r="AO73" i="1"/>
  <c r="AN73" i="1"/>
  <c r="AM73" i="1"/>
  <c r="M73" i="1"/>
  <c r="AP73" i="1" s="1"/>
  <c r="CV73" i="1" s="1"/>
  <c r="K73" i="1"/>
  <c r="BY73" i="1" s="1"/>
  <c r="A73" i="1"/>
  <c r="QH72" i="1"/>
  <c r="QG72" i="1"/>
  <c r="QF72" i="1"/>
  <c r="QE72" i="1"/>
  <c r="QD72" i="1"/>
  <c r="QC72" i="1"/>
  <c r="QB72" i="1"/>
  <c r="QA72" i="1"/>
  <c r="PZ72" i="1"/>
  <c r="PY72" i="1"/>
  <c r="PX72" i="1"/>
  <c r="PW72" i="1"/>
  <c r="PV72" i="1"/>
  <c r="PU72" i="1"/>
  <c r="PT72" i="1"/>
  <c r="PS72" i="1"/>
  <c r="PR72" i="1"/>
  <c r="PQ72" i="1"/>
  <c r="PP72" i="1"/>
  <c r="PO72" i="1"/>
  <c r="PN72" i="1"/>
  <c r="PM72" i="1"/>
  <c r="PL72" i="1"/>
  <c r="PK72" i="1"/>
  <c r="PJ72" i="1"/>
  <c r="PI72" i="1"/>
  <c r="NA72" i="1"/>
  <c r="MZ72" i="1"/>
  <c r="MY72" i="1"/>
  <c r="MS72" i="1"/>
  <c r="MR72" i="1"/>
  <c r="MQ72" i="1"/>
  <c r="MP72" i="1"/>
  <c r="MO72" i="1"/>
  <c r="MN72" i="1"/>
  <c r="MM72" i="1"/>
  <c r="ME72" i="1"/>
  <c r="MD72" i="1"/>
  <c r="MC72" i="1"/>
  <c r="MB72" i="1"/>
  <c r="KW72" i="1"/>
  <c r="KV72" i="1"/>
  <c r="KU72" i="1"/>
  <c r="KT72" i="1"/>
  <c r="KS72" i="1"/>
  <c r="JJ72" i="1"/>
  <c r="JI72" i="1"/>
  <c r="JG72" i="1"/>
  <c r="JE72" i="1"/>
  <c r="JC72" i="1"/>
  <c r="JB72" i="1"/>
  <c r="IZ72" i="1"/>
  <c r="BJ72" i="1"/>
  <c r="BI72" i="1"/>
  <c r="BH72" i="1"/>
  <c r="BG72" i="1"/>
  <c r="BF72" i="1"/>
  <c r="BE72" i="1"/>
  <c r="AO72" i="1"/>
  <c r="AN72" i="1"/>
  <c r="AM72" i="1"/>
  <c r="M72" i="1"/>
  <c r="AL72" i="1" s="1"/>
  <c r="K72" i="1"/>
  <c r="A72" i="1"/>
  <c r="QH71" i="1"/>
  <c r="QG71" i="1"/>
  <c r="QF71" i="1"/>
  <c r="QE71" i="1"/>
  <c r="QD71" i="1"/>
  <c r="QC71" i="1"/>
  <c r="QB71" i="1"/>
  <c r="QA71" i="1"/>
  <c r="PZ71" i="1"/>
  <c r="PY71" i="1"/>
  <c r="PX71" i="1"/>
  <c r="PW71" i="1"/>
  <c r="PV71" i="1"/>
  <c r="PU71" i="1"/>
  <c r="PT71" i="1"/>
  <c r="PS71" i="1"/>
  <c r="PR71" i="1"/>
  <c r="PQ71" i="1"/>
  <c r="PP71" i="1"/>
  <c r="PO71" i="1"/>
  <c r="PN71" i="1"/>
  <c r="PM71" i="1"/>
  <c r="PL71" i="1"/>
  <c r="PK71" i="1"/>
  <c r="PJ71" i="1"/>
  <c r="PI71" i="1"/>
  <c r="NA71" i="1"/>
  <c r="MZ71" i="1"/>
  <c r="MY71" i="1"/>
  <c r="MS71" i="1"/>
  <c r="MR71" i="1"/>
  <c r="MQ71" i="1"/>
  <c r="MP71" i="1"/>
  <c r="MO71" i="1"/>
  <c r="MN71" i="1"/>
  <c r="MM71" i="1"/>
  <c r="ME71" i="1"/>
  <c r="MD71" i="1"/>
  <c r="MC71" i="1"/>
  <c r="MB71" i="1"/>
  <c r="KW71" i="1"/>
  <c r="KV71" i="1"/>
  <c r="KU71" i="1"/>
  <c r="KT71" i="1"/>
  <c r="KS71" i="1"/>
  <c r="JJ71" i="1"/>
  <c r="JI71" i="1"/>
  <c r="JG71" i="1"/>
  <c r="JE71" i="1"/>
  <c r="JC71" i="1"/>
  <c r="JB71" i="1"/>
  <c r="IZ71" i="1"/>
  <c r="BJ71" i="1"/>
  <c r="BI71" i="1"/>
  <c r="BH71" i="1"/>
  <c r="BG71" i="1"/>
  <c r="BF71" i="1"/>
  <c r="BE71" i="1"/>
  <c r="AO71" i="1"/>
  <c r="AN71" i="1"/>
  <c r="AM71" i="1"/>
  <c r="M71" i="1"/>
  <c r="AL71" i="1" s="1"/>
  <c r="K71" i="1"/>
  <c r="A71" i="1"/>
  <c r="QH69" i="1"/>
  <c r="QG69" i="1"/>
  <c r="QF69" i="1"/>
  <c r="QE69" i="1"/>
  <c r="QD69" i="1"/>
  <c r="QC69" i="1"/>
  <c r="QB69" i="1"/>
  <c r="QA69" i="1"/>
  <c r="PZ69" i="1"/>
  <c r="PY69" i="1"/>
  <c r="PX69" i="1"/>
  <c r="PW69" i="1"/>
  <c r="PV69" i="1"/>
  <c r="PU69" i="1"/>
  <c r="PT69" i="1"/>
  <c r="PS69" i="1"/>
  <c r="PR69" i="1"/>
  <c r="PQ69" i="1"/>
  <c r="PP69" i="1"/>
  <c r="PO69" i="1"/>
  <c r="PN69" i="1"/>
  <c r="PM69" i="1"/>
  <c r="PL69" i="1"/>
  <c r="PK69" i="1"/>
  <c r="PJ69" i="1"/>
  <c r="PI69" i="1"/>
  <c r="NA69" i="1"/>
  <c r="MZ69" i="1"/>
  <c r="MY69" i="1"/>
  <c r="MS69" i="1"/>
  <c r="MR69" i="1"/>
  <c r="MQ69" i="1"/>
  <c r="MP69" i="1"/>
  <c r="MO69" i="1"/>
  <c r="MN69" i="1"/>
  <c r="MM69" i="1"/>
  <c r="ME69" i="1"/>
  <c r="MD69" i="1"/>
  <c r="MC69" i="1"/>
  <c r="MB69" i="1"/>
  <c r="KW69" i="1"/>
  <c r="KV69" i="1"/>
  <c r="KU69" i="1"/>
  <c r="KT69" i="1"/>
  <c r="KS69" i="1"/>
  <c r="JJ69" i="1"/>
  <c r="JI69" i="1"/>
  <c r="JG69" i="1"/>
  <c r="JE69" i="1"/>
  <c r="JC69" i="1"/>
  <c r="JB69" i="1"/>
  <c r="IZ69" i="1"/>
  <c r="BJ69" i="1"/>
  <c r="BI69" i="1"/>
  <c r="BH69" i="1"/>
  <c r="BG69" i="1"/>
  <c r="BF69" i="1"/>
  <c r="BE69" i="1"/>
  <c r="AO69" i="1"/>
  <c r="AN69" i="1"/>
  <c r="AM69" i="1"/>
  <c r="M69" i="1"/>
  <c r="K69" i="1"/>
  <c r="A69" i="1"/>
  <c r="NK5" i="1"/>
  <c r="NK98" i="1" s="1"/>
  <c r="NJ5" i="1"/>
  <c r="NJ98" i="1" s="1"/>
  <c r="MP54" i="1"/>
  <c r="MP55" i="1"/>
  <c r="MP56" i="1"/>
  <c r="MP57" i="1"/>
  <c r="H55" i="1"/>
  <c r="QH55" i="1"/>
  <c r="QG55" i="1"/>
  <c r="QF55" i="1"/>
  <c r="QE55" i="1"/>
  <c r="QD55" i="1"/>
  <c r="QC55" i="1"/>
  <c r="QB55" i="1"/>
  <c r="QA55" i="1"/>
  <c r="PZ55" i="1"/>
  <c r="PY55" i="1"/>
  <c r="PX55" i="1"/>
  <c r="PW55" i="1"/>
  <c r="PV55" i="1"/>
  <c r="PU55" i="1"/>
  <c r="PT55" i="1"/>
  <c r="PS55" i="1"/>
  <c r="PR55" i="1"/>
  <c r="PQ55" i="1"/>
  <c r="PP55" i="1"/>
  <c r="PO55" i="1"/>
  <c r="PN55" i="1"/>
  <c r="PM55" i="1"/>
  <c r="PL55" i="1"/>
  <c r="PK55" i="1"/>
  <c r="PJ55" i="1"/>
  <c r="PI55" i="1"/>
  <c r="NA55" i="1"/>
  <c r="MZ55" i="1"/>
  <c r="MY55" i="1"/>
  <c r="MS55" i="1"/>
  <c r="MR55" i="1"/>
  <c r="MQ55" i="1"/>
  <c r="MO55" i="1"/>
  <c r="MN55" i="1"/>
  <c r="MM55" i="1"/>
  <c r="ME55" i="1"/>
  <c r="MD55" i="1"/>
  <c r="MC55" i="1"/>
  <c r="MB55" i="1"/>
  <c r="KW55" i="1"/>
  <c r="KV55" i="1"/>
  <c r="KU55" i="1"/>
  <c r="KT55" i="1"/>
  <c r="KS55" i="1"/>
  <c r="JJ55" i="1"/>
  <c r="JI55" i="1"/>
  <c r="JG55" i="1"/>
  <c r="JE55" i="1"/>
  <c r="JC55" i="1"/>
  <c r="JB55" i="1"/>
  <c r="IZ55" i="1"/>
  <c r="BJ55" i="1"/>
  <c r="BI55" i="1"/>
  <c r="BH55" i="1"/>
  <c r="BG55" i="1"/>
  <c r="BF55" i="1"/>
  <c r="BE55" i="1"/>
  <c r="AO55" i="1"/>
  <c r="AN55" i="1"/>
  <c r="AM55" i="1"/>
  <c r="M55" i="1"/>
  <c r="K55" i="1"/>
  <c r="G55" i="1"/>
  <c r="A55" i="1"/>
  <c r="KG71" i="1" l="1"/>
  <c r="LA78" i="1"/>
  <c r="AP78" i="1"/>
  <c r="CW78" i="1" s="1"/>
  <c r="KX83" i="1"/>
  <c r="KX78" i="1"/>
  <c r="OC85" i="1"/>
  <c r="CT85" i="1"/>
  <c r="AL74" i="1"/>
  <c r="KF74" i="1" s="1"/>
  <c r="LA71" i="1"/>
  <c r="KX79" i="1"/>
  <c r="OD80" i="1"/>
  <c r="AP89" i="1"/>
  <c r="CT89" i="1" s="1"/>
  <c r="KG86" i="1"/>
  <c r="KY86" i="1"/>
  <c r="CW75" i="1"/>
  <c r="CV75" i="1"/>
  <c r="KY88" i="1"/>
  <c r="LC71" i="1"/>
  <c r="NY78" i="1"/>
  <c r="CV80" i="1"/>
  <c r="KY71" i="1"/>
  <c r="LD72" i="1"/>
  <c r="NY85" i="1"/>
  <c r="CU80" i="1"/>
  <c r="OC78" i="1"/>
  <c r="CW80" i="1"/>
  <c r="KH86" i="1"/>
  <c r="OA74" i="1"/>
  <c r="CS74" i="1"/>
  <c r="OB74" i="1"/>
  <c r="NZ74" i="1"/>
  <c r="CW74" i="1"/>
  <c r="NY74" i="1"/>
  <c r="CV74" i="1"/>
  <c r="OD74" i="1"/>
  <c r="CU74" i="1"/>
  <c r="OC74" i="1"/>
  <c r="CT74" i="1"/>
  <c r="CR74" i="1"/>
  <c r="JF71" i="1"/>
  <c r="AP69" i="1"/>
  <c r="AL69" i="1"/>
  <c r="KF69" i="1" s="1"/>
  <c r="LD71" i="1"/>
  <c r="BY71" i="1"/>
  <c r="NY73" i="1"/>
  <c r="CU73" i="1"/>
  <c r="OD73" i="1"/>
  <c r="CT73" i="1"/>
  <c r="OC73" i="1"/>
  <c r="CS73" i="1"/>
  <c r="OB73" i="1"/>
  <c r="CR73" i="1"/>
  <c r="OA73" i="1"/>
  <c r="NZ73" i="1"/>
  <c r="CW73" i="1"/>
  <c r="KF71" i="1"/>
  <c r="KI69" i="1"/>
  <c r="KY69" i="1"/>
  <c r="BY69" i="1"/>
  <c r="LA72" i="1"/>
  <c r="AP71" i="1"/>
  <c r="KH71" i="1"/>
  <c r="LB71" i="1"/>
  <c r="OC75" i="1"/>
  <c r="NY75" i="1"/>
  <c r="CT75" i="1"/>
  <c r="OA75" i="1"/>
  <c r="CR75" i="1"/>
  <c r="NZ75" i="1"/>
  <c r="KF72" i="1"/>
  <c r="KX72" i="1"/>
  <c r="KY72" i="1"/>
  <c r="AL73" i="1"/>
  <c r="KF73" i="1" s="1"/>
  <c r="OB75" i="1"/>
  <c r="KH72" i="1"/>
  <c r="KZ72" i="1"/>
  <c r="BY75" i="1"/>
  <c r="OD75" i="1"/>
  <c r="AP76" i="1"/>
  <c r="KZ71" i="1"/>
  <c r="KI71" i="1"/>
  <c r="JF72" i="1"/>
  <c r="KG72" i="1"/>
  <c r="BY72" i="1"/>
  <c r="KI72" i="1"/>
  <c r="LB72" i="1"/>
  <c r="AL75" i="1"/>
  <c r="KX75" i="1" s="1"/>
  <c r="CS75" i="1"/>
  <c r="AL76" i="1"/>
  <c r="KX71" i="1"/>
  <c r="AP72" i="1"/>
  <c r="LC72" i="1"/>
  <c r="CU75" i="1"/>
  <c r="BY77" i="1"/>
  <c r="AL77" i="1"/>
  <c r="KI77" i="1" s="1"/>
  <c r="AP77" i="1"/>
  <c r="BY74" i="1"/>
  <c r="KY78" i="1"/>
  <c r="KH78" i="1"/>
  <c r="KF78" i="1"/>
  <c r="LC79" i="1"/>
  <c r="JF79" i="1"/>
  <c r="LB79" i="1"/>
  <c r="KZ79" i="1"/>
  <c r="KH79" i="1"/>
  <c r="KI79" i="1"/>
  <c r="LD79" i="1"/>
  <c r="KG79" i="1"/>
  <c r="LA79" i="1"/>
  <c r="KF79" i="1"/>
  <c r="KY79" i="1"/>
  <c r="LD78" i="1"/>
  <c r="LC78" i="1"/>
  <c r="JF78" i="1"/>
  <c r="KI78" i="1"/>
  <c r="LB78" i="1"/>
  <c r="NZ78" i="1"/>
  <c r="OB78" i="1"/>
  <c r="CS78" i="1"/>
  <c r="OA78" i="1"/>
  <c r="CR78" i="1"/>
  <c r="OD78" i="1"/>
  <c r="AP79" i="1"/>
  <c r="CV78" i="1"/>
  <c r="KG78" i="1"/>
  <c r="KZ78" i="1"/>
  <c r="BY82" i="1"/>
  <c r="AL82" i="1"/>
  <c r="KY82" i="1" s="1"/>
  <c r="AP82" i="1"/>
  <c r="KZ83" i="1"/>
  <c r="KI83" i="1"/>
  <c r="KY83" i="1"/>
  <c r="KF83" i="1"/>
  <c r="LC83" i="1"/>
  <c r="LB83" i="1"/>
  <c r="KG83" i="1"/>
  <c r="JF83" i="1"/>
  <c r="LD83" i="1"/>
  <c r="LA83" i="1"/>
  <c r="KH83" i="1"/>
  <c r="BY85" i="1"/>
  <c r="OC80" i="1"/>
  <c r="CT80" i="1"/>
  <c r="OB80" i="1"/>
  <c r="CS80" i="1"/>
  <c r="OA80" i="1"/>
  <c r="CR80" i="1"/>
  <c r="NY80" i="1"/>
  <c r="AL80" i="1"/>
  <c r="KF80" i="1" s="1"/>
  <c r="OB85" i="1"/>
  <c r="OA85" i="1"/>
  <c r="NZ85" i="1"/>
  <c r="CU85" i="1"/>
  <c r="CS85" i="1"/>
  <c r="CR85" i="1"/>
  <c r="OD85" i="1"/>
  <c r="CW85" i="1"/>
  <c r="CV85" i="1"/>
  <c r="AP83" i="1"/>
  <c r="BY84" i="1"/>
  <c r="AL85" i="1"/>
  <c r="KF85" i="1" s="1"/>
  <c r="AP84" i="1"/>
  <c r="AL84" i="1"/>
  <c r="KX84" i="1" s="1"/>
  <c r="KX88" i="1"/>
  <c r="KI88" i="1"/>
  <c r="LC88" i="1"/>
  <c r="KG88" i="1"/>
  <c r="KZ88" i="1"/>
  <c r="LD86" i="1"/>
  <c r="LA86" i="1"/>
  <c r="KZ86" i="1"/>
  <c r="KI86" i="1"/>
  <c r="LC86" i="1"/>
  <c r="KF86" i="1"/>
  <c r="LB86" i="1"/>
  <c r="JF86" i="1"/>
  <c r="KX86" i="1"/>
  <c r="LD89" i="1"/>
  <c r="LC89" i="1"/>
  <c r="JF89" i="1"/>
  <c r="KY89" i="1"/>
  <c r="KH89" i="1"/>
  <c r="KI89" i="1"/>
  <c r="LA89" i="1"/>
  <c r="LB89" i="1"/>
  <c r="KF89" i="1"/>
  <c r="KZ89" i="1"/>
  <c r="KX89" i="1"/>
  <c r="KG89" i="1"/>
  <c r="BY88" i="1"/>
  <c r="AP86" i="1"/>
  <c r="JF88" i="1"/>
  <c r="KF88" i="1"/>
  <c r="LD88" i="1"/>
  <c r="LA88" i="1"/>
  <c r="KH88" i="1"/>
  <c r="LB88" i="1"/>
  <c r="NZ89" i="1"/>
  <c r="CR89" i="1"/>
  <c r="OD89" i="1"/>
  <c r="CV89" i="1"/>
  <c r="OC89" i="1"/>
  <c r="OB89" i="1"/>
  <c r="CU89" i="1"/>
  <c r="AP88" i="1"/>
  <c r="NK22" i="1"/>
  <c r="NK25" i="1" s="1"/>
  <c r="NJ22" i="1"/>
  <c r="NJ25" i="1" s="1"/>
  <c r="AL55" i="1"/>
  <c r="KF55" i="1" s="1"/>
  <c r="CM55" i="1"/>
  <c r="AP55" i="1"/>
  <c r="BY55" i="1"/>
  <c r="KZ69" i="1" l="1"/>
  <c r="LC82" i="1"/>
  <c r="KI80" i="1"/>
  <c r="CW89" i="1"/>
  <c r="CS89" i="1"/>
  <c r="KX69" i="1"/>
  <c r="NY89" i="1"/>
  <c r="OA89" i="1"/>
  <c r="KX74" i="1"/>
  <c r="LD77" i="1"/>
  <c r="KG69" i="1"/>
  <c r="LB69" i="1"/>
  <c r="LD74" i="1"/>
  <c r="JF69" i="1"/>
  <c r="LA69" i="1"/>
  <c r="LB82" i="1"/>
  <c r="LD69" i="1"/>
  <c r="KH69" i="1"/>
  <c r="CU78" i="1"/>
  <c r="CT78" i="1"/>
  <c r="LA74" i="1"/>
  <c r="LC74" i="1"/>
  <c r="KG74" i="1"/>
  <c r="LC85" i="1"/>
  <c r="KY74" i="1"/>
  <c r="JF74" i="1"/>
  <c r="KH74" i="1"/>
  <c r="JF80" i="1"/>
  <c r="KZ74" i="1"/>
  <c r="KI74" i="1"/>
  <c r="KI85" i="1"/>
  <c r="JF75" i="1"/>
  <c r="LA75" i="1"/>
  <c r="KZ85" i="1"/>
  <c r="LC75" i="1"/>
  <c r="KG75" i="1"/>
  <c r="KI75" i="1"/>
  <c r="KY85" i="1"/>
  <c r="KZ75" i="1"/>
  <c r="LD85" i="1"/>
  <c r="LA84" i="1"/>
  <c r="LD75" i="1"/>
  <c r="KZ80" i="1"/>
  <c r="LB74" i="1"/>
  <c r="KY73" i="1"/>
  <c r="LA73" i="1"/>
  <c r="LD80" i="1"/>
  <c r="LB73" i="1"/>
  <c r="KI84" i="1"/>
  <c r="KX73" i="1"/>
  <c r="LB84" i="1"/>
  <c r="LD84" i="1"/>
  <c r="JF77" i="1"/>
  <c r="KX77" i="1"/>
  <c r="LC80" i="1"/>
  <c r="LC77" i="1"/>
  <c r="KH84" i="1"/>
  <c r="KI82" i="1"/>
  <c r="LB75" i="1"/>
  <c r="LA77" i="1"/>
  <c r="LB77" i="1"/>
  <c r="JF84" i="1"/>
  <c r="KH82" i="1"/>
  <c r="KZ84" i="1"/>
  <c r="KF76" i="1"/>
  <c r="LD76" i="1"/>
  <c r="KI76" i="1"/>
  <c r="LA76" i="1"/>
  <c r="JF76" i="1"/>
  <c r="KY76" i="1"/>
  <c r="KG76" i="1"/>
  <c r="KH76" i="1"/>
  <c r="LB76" i="1"/>
  <c r="LC76" i="1"/>
  <c r="KX76" i="1"/>
  <c r="OD86" i="1"/>
  <c r="OA86" i="1"/>
  <c r="NZ86" i="1"/>
  <c r="OB86" i="1"/>
  <c r="CS86" i="1"/>
  <c r="CW86" i="1"/>
  <c r="NY86" i="1"/>
  <c r="CV86" i="1"/>
  <c r="CU86" i="1"/>
  <c r="OC86" i="1"/>
  <c r="CT86" i="1"/>
  <c r="CR86" i="1"/>
  <c r="LA85" i="1"/>
  <c r="KG85" i="1"/>
  <c r="JF85" i="1"/>
  <c r="KX85" i="1"/>
  <c r="KH85" i="1"/>
  <c r="LB85" i="1"/>
  <c r="OC83" i="1"/>
  <c r="NZ83" i="1"/>
  <c r="OA83" i="1"/>
  <c r="CS83" i="1"/>
  <c r="CV83" i="1"/>
  <c r="CU83" i="1"/>
  <c r="CT83" i="1"/>
  <c r="OD83" i="1"/>
  <c r="OB83" i="1"/>
  <c r="CR83" i="1"/>
  <c r="NY83" i="1"/>
  <c r="CW83" i="1"/>
  <c r="KF84" i="1"/>
  <c r="NY82" i="1"/>
  <c r="OB82" i="1"/>
  <c r="CV82" i="1"/>
  <c r="OA82" i="1"/>
  <c r="CU82" i="1"/>
  <c r="NZ82" i="1"/>
  <c r="CT82" i="1"/>
  <c r="OD82" i="1"/>
  <c r="CW82" i="1"/>
  <c r="OC82" i="1"/>
  <c r="CS82" i="1"/>
  <c r="CR82" i="1"/>
  <c r="NZ84" i="1"/>
  <c r="NY84" i="1"/>
  <c r="CW84" i="1"/>
  <c r="OC84" i="1"/>
  <c r="CT84" i="1"/>
  <c r="CS84" i="1"/>
  <c r="OD84" i="1"/>
  <c r="CR84" i="1"/>
  <c r="OA84" i="1"/>
  <c r="CV84" i="1"/>
  <c r="CU84" i="1"/>
  <c r="OB84" i="1"/>
  <c r="KZ76" i="1"/>
  <c r="NZ88" i="1"/>
  <c r="OC88" i="1"/>
  <c r="OB88" i="1"/>
  <c r="CS88" i="1"/>
  <c r="CW88" i="1"/>
  <c r="OD88" i="1"/>
  <c r="CU88" i="1"/>
  <c r="CR88" i="1"/>
  <c r="CV88" i="1"/>
  <c r="OA88" i="1"/>
  <c r="CT88" i="1"/>
  <c r="NY88" i="1"/>
  <c r="NY72" i="1"/>
  <c r="OC72" i="1"/>
  <c r="CT72" i="1"/>
  <c r="CW72" i="1"/>
  <c r="CU72" i="1"/>
  <c r="CV72" i="1"/>
  <c r="OD72" i="1"/>
  <c r="OB72" i="1"/>
  <c r="CS72" i="1"/>
  <c r="OA72" i="1"/>
  <c r="CR72" i="1"/>
  <c r="NZ72" i="1"/>
  <c r="KZ55" i="1"/>
  <c r="KY84" i="1"/>
  <c r="KG84" i="1"/>
  <c r="LA80" i="1"/>
  <c r="KY80" i="1"/>
  <c r="KX80" i="1"/>
  <c r="KH80" i="1"/>
  <c r="LB80" i="1"/>
  <c r="KG80" i="1"/>
  <c r="LC84" i="1"/>
  <c r="OB76" i="1"/>
  <c r="NY76" i="1"/>
  <c r="CV76" i="1"/>
  <c r="CS76" i="1"/>
  <c r="OC76" i="1"/>
  <c r="CR76" i="1"/>
  <c r="OD76" i="1"/>
  <c r="OA76" i="1"/>
  <c r="NZ76" i="1"/>
  <c r="CW76" i="1"/>
  <c r="CU76" i="1"/>
  <c r="CT76" i="1"/>
  <c r="KY77" i="1"/>
  <c r="KG77" i="1"/>
  <c r="KF77" i="1"/>
  <c r="KZ77" i="1"/>
  <c r="CW69" i="1"/>
  <c r="CU69" i="1"/>
  <c r="OD69" i="1"/>
  <c r="CV69" i="1"/>
  <c r="OC69" i="1"/>
  <c r="OA69" i="1"/>
  <c r="CS69" i="1"/>
  <c r="OB69" i="1"/>
  <c r="CT69" i="1"/>
  <c r="NZ69" i="1"/>
  <c r="CR69" i="1"/>
  <c r="NY69" i="1"/>
  <c r="NZ77" i="1"/>
  <c r="NY77" i="1"/>
  <c r="CR77" i="1"/>
  <c r="CW77" i="1"/>
  <c r="OC77" i="1"/>
  <c r="CU77" i="1"/>
  <c r="OB77" i="1"/>
  <c r="OA77" i="1"/>
  <c r="CV77" i="1"/>
  <c r="CT77" i="1"/>
  <c r="OD77" i="1"/>
  <c r="CS77" i="1"/>
  <c r="JF73" i="1"/>
  <c r="LD73" i="1"/>
  <c r="KI73" i="1"/>
  <c r="LC73" i="1"/>
  <c r="KH73" i="1"/>
  <c r="KG73" i="1"/>
  <c r="KZ73" i="1"/>
  <c r="CW71" i="1"/>
  <c r="OD71" i="1"/>
  <c r="CT71" i="1"/>
  <c r="OA71" i="1"/>
  <c r="OC71" i="1"/>
  <c r="CS71" i="1"/>
  <c r="OB71" i="1"/>
  <c r="CR71" i="1"/>
  <c r="NY71" i="1"/>
  <c r="CV71" i="1"/>
  <c r="NZ71" i="1"/>
  <c r="CU71" i="1"/>
  <c r="LA82" i="1"/>
  <c r="KG82" i="1"/>
  <c r="JF82" i="1"/>
  <c r="LD82" i="1"/>
  <c r="KZ82" i="1"/>
  <c r="KF82" i="1"/>
  <c r="KX82" i="1"/>
  <c r="OA79" i="1"/>
  <c r="CR79" i="1"/>
  <c r="NZ79" i="1"/>
  <c r="CV79" i="1"/>
  <c r="OD79" i="1"/>
  <c r="OC79" i="1"/>
  <c r="CU79" i="1"/>
  <c r="NY79" i="1"/>
  <c r="CS79" i="1"/>
  <c r="OB79" i="1"/>
  <c r="CT79" i="1"/>
  <c r="CW79" i="1"/>
  <c r="KH77" i="1"/>
  <c r="KY75" i="1"/>
  <c r="KH75" i="1"/>
  <c r="KF75" i="1"/>
  <c r="LC69" i="1"/>
  <c r="LA55" i="1"/>
  <c r="NZ55" i="1"/>
  <c r="NY55" i="1"/>
  <c r="CW55" i="1"/>
  <c r="OD55" i="1"/>
  <c r="CT55" i="1"/>
  <c r="OC55" i="1"/>
  <c r="CR55" i="1"/>
  <c r="CV55" i="1"/>
  <c r="CU55" i="1"/>
  <c r="OB55" i="1"/>
  <c r="CS55" i="1"/>
  <c r="OA55" i="1"/>
  <c r="KY55" i="1"/>
  <c r="KH55" i="1"/>
  <c r="KG55" i="1"/>
  <c r="LB55" i="1"/>
  <c r="KX55" i="1"/>
  <c r="LD55" i="1"/>
  <c r="JF55" i="1"/>
  <c r="LC55" i="1"/>
  <c r="KI55" i="1"/>
  <c r="AS90" i="1" l="1"/>
  <c r="A90" i="1"/>
  <c r="QH93" i="1"/>
  <c r="QG93" i="1"/>
  <c r="QF93" i="1"/>
  <c r="QE93" i="1"/>
  <c r="QD93" i="1"/>
  <c r="QC93" i="1"/>
  <c r="QB93" i="1"/>
  <c r="QA93" i="1"/>
  <c r="PZ93" i="1"/>
  <c r="PY93" i="1"/>
  <c r="PX93" i="1"/>
  <c r="PW93" i="1"/>
  <c r="PV93" i="1"/>
  <c r="PU93" i="1"/>
  <c r="PT93" i="1"/>
  <c r="PS93" i="1"/>
  <c r="PR93" i="1"/>
  <c r="PQ93" i="1"/>
  <c r="PP93" i="1"/>
  <c r="PO93" i="1"/>
  <c r="PN93" i="1"/>
  <c r="PM93" i="1"/>
  <c r="PL93" i="1"/>
  <c r="PK93" i="1"/>
  <c r="PJ93" i="1"/>
  <c r="PI93" i="1"/>
  <c r="NA93" i="1"/>
  <c r="MZ93" i="1"/>
  <c r="MY93" i="1"/>
  <c r="MR93" i="1"/>
  <c r="MQ93" i="1"/>
  <c r="MP93" i="1"/>
  <c r="MO93" i="1"/>
  <c r="MN93" i="1"/>
  <c r="MM93" i="1"/>
  <c r="ME93" i="1"/>
  <c r="MD93" i="1"/>
  <c r="MC93" i="1"/>
  <c r="MB93" i="1"/>
  <c r="KW93" i="1"/>
  <c r="KV93" i="1"/>
  <c r="KU93" i="1"/>
  <c r="KT93" i="1"/>
  <c r="KS93" i="1"/>
  <c r="JJ93" i="1"/>
  <c r="JI93" i="1"/>
  <c r="JG93" i="1"/>
  <c r="JE93" i="1"/>
  <c r="JC93" i="1"/>
  <c r="JB93" i="1"/>
  <c r="IZ93" i="1"/>
  <c r="BJ93" i="1"/>
  <c r="BI93" i="1"/>
  <c r="BH93" i="1"/>
  <c r="BG93" i="1"/>
  <c r="BF93" i="1"/>
  <c r="BE93" i="1"/>
  <c r="AO93" i="1"/>
  <c r="AN93" i="1"/>
  <c r="AM93" i="1"/>
  <c r="M93" i="1"/>
  <c r="AL93" i="1" s="1"/>
  <c r="K93" i="1"/>
  <c r="G93" i="1"/>
  <c r="A93" i="1"/>
  <c r="AR92" i="1"/>
  <c r="AS92" i="1" s="1"/>
  <c r="W92" i="1"/>
  <c r="V92" i="1"/>
  <c r="U92" i="1"/>
  <c r="P92" i="1"/>
  <c r="N92" i="1"/>
  <c r="A92" i="1"/>
  <c r="A91" i="1"/>
  <c r="KG93" i="1" l="1"/>
  <c r="CM93" i="1"/>
  <c r="LB93" i="1"/>
  <c r="AP93" i="1"/>
  <c r="CR93" i="1" s="1"/>
  <c r="LD93" i="1"/>
  <c r="KZ93" i="1"/>
  <c r="JF93" i="1"/>
  <c r="KY93" i="1"/>
  <c r="KX93" i="1"/>
  <c r="KI93" i="1"/>
  <c r="LC93" i="1"/>
  <c r="KH93" i="1"/>
  <c r="BY93" i="1"/>
  <c r="LA93" i="1"/>
  <c r="NZ93" i="1"/>
  <c r="OC93" i="1"/>
  <c r="KF93" i="1"/>
  <c r="OA93" i="1" l="1"/>
  <c r="CV93" i="1"/>
  <c r="CW93" i="1"/>
  <c r="CU93" i="1"/>
  <c r="OB93" i="1"/>
  <c r="CS93" i="1"/>
  <c r="CT93" i="1"/>
  <c r="OD93" i="1"/>
  <c r="NY93" i="1"/>
  <c r="QH68" i="1" l="1"/>
  <c r="QG68" i="1"/>
  <c r="QF68" i="1"/>
  <c r="QE68" i="1"/>
  <c r="QD68" i="1"/>
  <c r="QC68" i="1"/>
  <c r="QB68" i="1"/>
  <c r="QA68" i="1"/>
  <c r="PZ68" i="1"/>
  <c r="PY68" i="1"/>
  <c r="PX68" i="1"/>
  <c r="PW68" i="1"/>
  <c r="PV68" i="1"/>
  <c r="PU68" i="1"/>
  <c r="PT68" i="1"/>
  <c r="PS68" i="1"/>
  <c r="PR68" i="1"/>
  <c r="PQ68" i="1"/>
  <c r="PP68" i="1"/>
  <c r="PO68" i="1"/>
  <c r="PN68" i="1"/>
  <c r="PM68" i="1"/>
  <c r="PL68" i="1"/>
  <c r="PK68" i="1"/>
  <c r="PJ68" i="1"/>
  <c r="PI68" i="1"/>
  <c r="NA68" i="1"/>
  <c r="MZ68" i="1"/>
  <c r="MY68" i="1"/>
  <c r="MS68" i="1"/>
  <c r="MR68" i="1"/>
  <c r="MQ68" i="1"/>
  <c r="MP68" i="1"/>
  <c r="MO68" i="1"/>
  <c r="MN68" i="1"/>
  <c r="MM68" i="1"/>
  <c r="ME68" i="1"/>
  <c r="MD68" i="1"/>
  <c r="MC68" i="1"/>
  <c r="MB68" i="1"/>
  <c r="KW68" i="1"/>
  <c r="KV68" i="1"/>
  <c r="KU68" i="1"/>
  <c r="KT68" i="1"/>
  <c r="KS68" i="1"/>
  <c r="JJ68" i="1"/>
  <c r="JI68" i="1"/>
  <c r="JG68" i="1"/>
  <c r="JE68" i="1"/>
  <c r="JC68" i="1"/>
  <c r="JB68" i="1"/>
  <c r="IZ68" i="1"/>
  <c r="BJ68" i="1"/>
  <c r="BI68" i="1"/>
  <c r="BH68" i="1"/>
  <c r="BG68" i="1"/>
  <c r="BF68" i="1"/>
  <c r="BE68" i="1"/>
  <c r="AO68" i="1"/>
  <c r="AN68" i="1"/>
  <c r="AM68" i="1"/>
  <c r="M68" i="1"/>
  <c r="AP68" i="1" s="1"/>
  <c r="K68" i="1"/>
  <c r="G68" i="1"/>
  <c r="A68" i="1"/>
  <c r="QH67" i="1"/>
  <c r="QG67" i="1"/>
  <c r="QF67" i="1"/>
  <c r="QE67" i="1"/>
  <c r="QD67" i="1"/>
  <c r="QC67" i="1"/>
  <c r="QB67" i="1"/>
  <c r="QA67" i="1"/>
  <c r="PZ67" i="1"/>
  <c r="PY67" i="1"/>
  <c r="PX67" i="1"/>
  <c r="PW67" i="1"/>
  <c r="PV67" i="1"/>
  <c r="PU67" i="1"/>
  <c r="PT67" i="1"/>
  <c r="PS67" i="1"/>
  <c r="PR67" i="1"/>
  <c r="PQ67" i="1"/>
  <c r="PP67" i="1"/>
  <c r="PO67" i="1"/>
  <c r="PN67" i="1"/>
  <c r="PM67" i="1"/>
  <c r="PL67" i="1"/>
  <c r="PK67" i="1"/>
  <c r="PJ67" i="1"/>
  <c r="PI67" i="1"/>
  <c r="NA67" i="1"/>
  <c r="MZ67" i="1"/>
  <c r="MY67" i="1"/>
  <c r="MS67" i="1"/>
  <c r="MR67" i="1"/>
  <c r="MQ67" i="1"/>
  <c r="MP67" i="1"/>
  <c r="MO67" i="1"/>
  <c r="MN67" i="1"/>
  <c r="MM67" i="1"/>
  <c r="ME67" i="1"/>
  <c r="MD67" i="1"/>
  <c r="MC67" i="1"/>
  <c r="MB67" i="1"/>
  <c r="KW67" i="1"/>
  <c r="KV67" i="1"/>
  <c r="KU67" i="1"/>
  <c r="KT67" i="1"/>
  <c r="KS67" i="1"/>
  <c r="JJ67" i="1"/>
  <c r="JI67" i="1"/>
  <c r="JG67" i="1"/>
  <c r="JE67" i="1"/>
  <c r="JC67" i="1"/>
  <c r="JB67" i="1"/>
  <c r="IZ67" i="1"/>
  <c r="BJ67" i="1"/>
  <c r="BI67" i="1"/>
  <c r="BH67" i="1"/>
  <c r="BG67" i="1"/>
  <c r="BF67" i="1"/>
  <c r="BE67" i="1"/>
  <c r="AO67" i="1"/>
  <c r="AN67" i="1"/>
  <c r="AM67" i="1"/>
  <c r="M67" i="1"/>
  <c r="AP67" i="1" s="1"/>
  <c r="K67" i="1"/>
  <c r="G67" i="1"/>
  <c r="A67" i="1"/>
  <c r="QH66" i="1"/>
  <c r="QG66" i="1"/>
  <c r="QF66" i="1"/>
  <c r="QE66" i="1"/>
  <c r="QD66" i="1"/>
  <c r="QC66" i="1"/>
  <c r="QB66" i="1"/>
  <c r="QA66" i="1"/>
  <c r="PZ66" i="1"/>
  <c r="PY66" i="1"/>
  <c r="PX66" i="1"/>
  <c r="PW66" i="1"/>
  <c r="PV66" i="1"/>
  <c r="PU66" i="1"/>
  <c r="PT66" i="1"/>
  <c r="PS66" i="1"/>
  <c r="PR66" i="1"/>
  <c r="PQ66" i="1"/>
  <c r="PP66" i="1"/>
  <c r="PO66" i="1"/>
  <c r="PN66" i="1"/>
  <c r="PM66" i="1"/>
  <c r="PL66" i="1"/>
  <c r="PK66" i="1"/>
  <c r="PJ66" i="1"/>
  <c r="PI66" i="1"/>
  <c r="NA66" i="1"/>
  <c r="MZ66" i="1"/>
  <c r="MY66" i="1"/>
  <c r="MS66" i="1"/>
  <c r="MR66" i="1"/>
  <c r="MQ66" i="1"/>
  <c r="MP66" i="1"/>
  <c r="MO66" i="1"/>
  <c r="MN66" i="1"/>
  <c r="MM66" i="1"/>
  <c r="ME66" i="1"/>
  <c r="MD66" i="1"/>
  <c r="MC66" i="1"/>
  <c r="MB66" i="1"/>
  <c r="KW66" i="1"/>
  <c r="KV66" i="1"/>
  <c r="KU66" i="1"/>
  <c r="KT66" i="1"/>
  <c r="KS66" i="1"/>
  <c r="JJ66" i="1"/>
  <c r="JI66" i="1"/>
  <c r="JG66" i="1"/>
  <c r="JE66" i="1"/>
  <c r="JC66" i="1"/>
  <c r="JB66" i="1"/>
  <c r="IZ66" i="1"/>
  <c r="BJ66" i="1"/>
  <c r="BI66" i="1"/>
  <c r="BH66" i="1"/>
  <c r="BG66" i="1"/>
  <c r="BF66" i="1"/>
  <c r="BE66" i="1"/>
  <c r="AO66" i="1"/>
  <c r="AN66" i="1"/>
  <c r="AM66" i="1"/>
  <c r="M66" i="1"/>
  <c r="K66" i="1"/>
  <c r="G66" i="1"/>
  <c r="A66" i="1"/>
  <c r="QH64" i="1"/>
  <c r="QG64" i="1"/>
  <c r="QF64" i="1"/>
  <c r="QE64" i="1"/>
  <c r="QD64" i="1"/>
  <c r="QC64" i="1"/>
  <c r="QB64" i="1"/>
  <c r="QA64" i="1"/>
  <c r="PZ64" i="1"/>
  <c r="PY64" i="1"/>
  <c r="PX64" i="1"/>
  <c r="PW64" i="1"/>
  <c r="PV64" i="1"/>
  <c r="PU64" i="1"/>
  <c r="PT64" i="1"/>
  <c r="PS64" i="1"/>
  <c r="PR64" i="1"/>
  <c r="PQ64" i="1"/>
  <c r="PP64" i="1"/>
  <c r="PO64" i="1"/>
  <c r="PN64" i="1"/>
  <c r="PM64" i="1"/>
  <c r="PL64" i="1"/>
  <c r="PK64" i="1"/>
  <c r="PJ64" i="1"/>
  <c r="PI64" i="1"/>
  <c r="NA64" i="1"/>
  <c r="MZ64" i="1"/>
  <c r="MY64" i="1"/>
  <c r="MS64" i="1"/>
  <c r="MR64" i="1"/>
  <c r="MQ64" i="1"/>
  <c r="MP64" i="1"/>
  <c r="MO64" i="1"/>
  <c r="MN64" i="1"/>
  <c r="MM64" i="1"/>
  <c r="ME64" i="1"/>
  <c r="MD64" i="1"/>
  <c r="MC64" i="1"/>
  <c r="MB64" i="1"/>
  <c r="KW64" i="1"/>
  <c r="KV64" i="1"/>
  <c r="KU64" i="1"/>
  <c r="KT64" i="1"/>
  <c r="KS64" i="1"/>
  <c r="JJ64" i="1"/>
  <c r="JI64" i="1"/>
  <c r="JG64" i="1"/>
  <c r="JE64" i="1"/>
  <c r="JC64" i="1"/>
  <c r="JB64" i="1"/>
  <c r="IZ64" i="1"/>
  <c r="BJ64" i="1"/>
  <c r="BI64" i="1"/>
  <c r="BH64" i="1"/>
  <c r="BG64" i="1"/>
  <c r="BF64" i="1"/>
  <c r="BE64" i="1"/>
  <c r="AO64" i="1"/>
  <c r="AN64" i="1"/>
  <c r="AM64" i="1"/>
  <c r="M64" i="1"/>
  <c r="AP64" i="1" s="1"/>
  <c r="CV64" i="1" s="1"/>
  <c r="K64" i="1"/>
  <c r="BY64" i="1" s="1"/>
  <c r="G64" i="1"/>
  <c r="A64" i="1"/>
  <c r="QH63" i="1"/>
  <c r="QG63" i="1"/>
  <c r="QF63" i="1"/>
  <c r="QE63" i="1"/>
  <c r="QD63" i="1"/>
  <c r="QC63" i="1"/>
  <c r="QB63" i="1"/>
  <c r="QA63" i="1"/>
  <c r="PZ63" i="1"/>
  <c r="PY63" i="1"/>
  <c r="PX63" i="1"/>
  <c r="PW63" i="1"/>
  <c r="PV63" i="1"/>
  <c r="PU63" i="1"/>
  <c r="PT63" i="1"/>
  <c r="PS63" i="1"/>
  <c r="PR63" i="1"/>
  <c r="PQ63" i="1"/>
  <c r="PP63" i="1"/>
  <c r="PO63" i="1"/>
  <c r="PN63" i="1"/>
  <c r="PM63" i="1"/>
  <c r="PL63" i="1"/>
  <c r="PK63" i="1"/>
  <c r="PJ63" i="1"/>
  <c r="PI63" i="1"/>
  <c r="NA63" i="1"/>
  <c r="MZ63" i="1"/>
  <c r="MY63" i="1"/>
  <c r="MS63" i="1"/>
  <c r="MR63" i="1"/>
  <c r="MQ63" i="1"/>
  <c r="MP63" i="1"/>
  <c r="MO63" i="1"/>
  <c r="MN63" i="1"/>
  <c r="MM63" i="1"/>
  <c r="ME63" i="1"/>
  <c r="MD63" i="1"/>
  <c r="MC63" i="1"/>
  <c r="MB63" i="1"/>
  <c r="KW63" i="1"/>
  <c r="KV63" i="1"/>
  <c r="KU63" i="1"/>
  <c r="KT63" i="1"/>
  <c r="KS63" i="1"/>
  <c r="JJ63" i="1"/>
  <c r="JI63" i="1"/>
  <c r="JG63" i="1"/>
  <c r="JE63" i="1"/>
  <c r="JC63" i="1"/>
  <c r="JB63" i="1"/>
  <c r="IZ63" i="1"/>
  <c r="BJ63" i="1"/>
  <c r="BI63" i="1"/>
  <c r="BH63" i="1"/>
  <c r="BG63" i="1"/>
  <c r="BF63" i="1"/>
  <c r="BE63" i="1"/>
  <c r="AO63" i="1"/>
  <c r="AN63" i="1"/>
  <c r="AM63" i="1"/>
  <c r="M63" i="1"/>
  <c r="K63" i="1"/>
  <c r="BY63" i="1" s="1"/>
  <c r="G63" i="1"/>
  <c r="A63" i="1"/>
  <c r="QH62" i="1"/>
  <c r="QG62" i="1"/>
  <c r="QF62" i="1"/>
  <c r="QE62" i="1"/>
  <c r="QD62" i="1"/>
  <c r="QC62" i="1"/>
  <c r="QB62" i="1"/>
  <c r="QA62" i="1"/>
  <c r="PZ62" i="1"/>
  <c r="PY62" i="1"/>
  <c r="PX62" i="1"/>
  <c r="PW62" i="1"/>
  <c r="PV62" i="1"/>
  <c r="PU62" i="1"/>
  <c r="PT62" i="1"/>
  <c r="PS62" i="1"/>
  <c r="PR62" i="1"/>
  <c r="PQ62" i="1"/>
  <c r="PP62" i="1"/>
  <c r="PO62" i="1"/>
  <c r="PN62" i="1"/>
  <c r="PM62" i="1"/>
  <c r="PL62" i="1"/>
  <c r="PK62" i="1"/>
  <c r="PJ62" i="1"/>
  <c r="PI62" i="1"/>
  <c r="NA62" i="1"/>
  <c r="MZ62" i="1"/>
  <c r="MY62" i="1"/>
  <c r="MS62" i="1"/>
  <c r="MR62" i="1"/>
  <c r="MQ62" i="1"/>
  <c r="MP62" i="1"/>
  <c r="MO62" i="1"/>
  <c r="MN62" i="1"/>
  <c r="MM62" i="1"/>
  <c r="ME62" i="1"/>
  <c r="MD62" i="1"/>
  <c r="MC62" i="1"/>
  <c r="MB62" i="1"/>
  <c r="KW62" i="1"/>
  <c r="KV62" i="1"/>
  <c r="KU62" i="1"/>
  <c r="KT62" i="1"/>
  <c r="KS62" i="1"/>
  <c r="JJ62" i="1"/>
  <c r="JI62" i="1"/>
  <c r="JG62" i="1"/>
  <c r="JE62" i="1"/>
  <c r="JC62" i="1"/>
  <c r="JB62" i="1"/>
  <c r="IZ62" i="1"/>
  <c r="BJ62" i="1"/>
  <c r="BI62" i="1"/>
  <c r="BH62" i="1"/>
  <c r="BG62" i="1"/>
  <c r="BF62" i="1"/>
  <c r="BE62" i="1"/>
  <c r="AO62" i="1"/>
  <c r="AN62" i="1"/>
  <c r="AM62" i="1"/>
  <c r="M62" i="1"/>
  <c r="AP62" i="1" s="1"/>
  <c r="K62" i="1"/>
  <c r="BY62" i="1" s="1"/>
  <c r="G62" i="1"/>
  <c r="A62" i="1"/>
  <c r="QH61" i="1"/>
  <c r="QG61" i="1"/>
  <c r="QF61" i="1"/>
  <c r="QE61" i="1"/>
  <c r="QD61" i="1"/>
  <c r="QC61" i="1"/>
  <c r="QB61" i="1"/>
  <c r="QA61" i="1"/>
  <c r="PZ61" i="1"/>
  <c r="PY61" i="1"/>
  <c r="PX61" i="1"/>
  <c r="PW61" i="1"/>
  <c r="PV61" i="1"/>
  <c r="PU61" i="1"/>
  <c r="PT61" i="1"/>
  <c r="PS61" i="1"/>
  <c r="PR61" i="1"/>
  <c r="PQ61" i="1"/>
  <c r="PP61" i="1"/>
  <c r="PO61" i="1"/>
  <c r="PN61" i="1"/>
  <c r="PM61" i="1"/>
  <c r="PL61" i="1"/>
  <c r="PK61" i="1"/>
  <c r="PJ61" i="1"/>
  <c r="PI61" i="1"/>
  <c r="NA61" i="1"/>
  <c r="MZ61" i="1"/>
  <c r="MY61" i="1"/>
  <c r="MS61" i="1"/>
  <c r="MR61" i="1"/>
  <c r="MQ61" i="1"/>
  <c r="MP61" i="1"/>
  <c r="MO61" i="1"/>
  <c r="MN61" i="1"/>
  <c r="MM61" i="1"/>
  <c r="ME61" i="1"/>
  <c r="MD61" i="1"/>
  <c r="MC61" i="1"/>
  <c r="MB61" i="1"/>
  <c r="KW61" i="1"/>
  <c r="KV61" i="1"/>
  <c r="KU61" i="1"/>
  <c r="KT61" i="1"/>
  <c r="KS61" i="1"/>
  <c r="JJ61" i="1"/>
  <c r="JI61" i="1"/>
  <c r="JG61" i="1"/>
  <c r="JE61" i="1"/>
  <c r="JC61" i="1"/>
  <c r="JB61" i="1"/>
  <c r="IZ61" i="1"/>
  <c r="BJ61" i="1"/>
  <c r="BI61" i="1"/>
  <c r="BH61" i="1"/>
  <c r="BG61" i="1"/>
  <c r="BF61" i="1"/>
  <c r="BE61" i="1"/>
  <c r="AO61" i="1"/>
  <c r="AN61" i="1"/>
  <c r="AM61" i="1"/>
  <c r="M61" i="1"/>
  <c r="AL61" i="1" s="1"/>
  <c r="K61" i="1"/>
  <c r="BY61" i="1" s="1"/>
  <c r="G61" i="1"/>
  <c r="A61" i="1"/>
  <c r="QH60" i="1"/>
  <c r="QG60" i="1"/>
  <c r="QF60" i="1"/>
  <c r="QE60" i="1"/>
  <c r="QD60" i="1"/>
  <c r="QC60" i="1"/>
  <c r="QB60" i="1"/>
  <c r="QA60" i="1"/>
  <c r="PZ60" i="1"/>
  <c r="PY60" i="1"/>
  <c r="PX60" i="1"/>
  <c r="PW60" i="1"/>
  <c r="PV60" i="1"/>
  <c r="PU60" i="1"/>
  <c r="PT60" i="1"/>
  <c r="PS60" i="1"/>
  <c r="PR60" i="1"/>
  <c r="PQ60" i="1"/>
  <c r="PP60" i="1"/>
  <c r="PO60" i="1"/>
  <c r="PN60" i="1"/>
  <c r="PM60" i="1"/>
  <c r="PL60" i="1"/>
  <c r="PK60" i="1"/>
  <c r="PJ60" i="1"/>
  <c r="PI60" i="1"/>
  <c r="NA60" i="1"/>
  <c r="MZ60" i="1"/>
  <c r="MY60" i="1"/>
  <c r="MS60" i="1"/>
  <c r="MR60" i="1"/>
  <c r="MQ60" i="1"/>
  <c r="MP60" i="1"/>
  <c r="MO60" i="1"/>
  <c r="MN60" i="1"/>
  <c r="MM60" i="1"/>
  <c r="ME60" i="1"/>
  <c r="MD60" i="1"/>
  <c r="MC60" i="1"/>
  <c r="MB60" i="1"/>
  <c r="KW60" i="1"/>
  <c r="KV60" i="1"/>
  <c r="KU60" i="1"/>
  <c r="KT60" i="1"/>
  <c r="KS60" i="1"/>
  <c r="JJ60" i="1"/>
  <c r="JI60" i="1"/>
  <c r="JG60" i="1"/>
  <c r="JE60" i="1"/>
  <c r="JC60" i="1"/>
  <c r="JB60" i="1"/>
  <c r="IZ60" i="1"/>
  <c r="BJ60" i="1"/>
  <c r="BI60" i="1"/>
  <c r="BH60" i="1"/>
  <c r="BG60" i="1"/>
  <c r="BF60" i="1"/>
  <c r="BE60" i="1"/>
  <c r="AO60" i="1"/>
  <c r="AN60" i="1"/>
  <c r="AM60" i="1"/>
  <c r="M60" i="1"/>
  <c r="AL60" i="1" s="1"/>
  <c r="K60" i="1"/>
  <c r="G60" i="1"/>
  <c r="A60" i="1"/>
  <c r="QH59" i="1"/>
  <c r="QG59" i="1"/>
  <c r="QF59" i="1"/>
  <c r="QE59" i="1"/>
  <c r="QD59" i="1"/>
  <c r="QC59" i="1"/>
  <c r="QB59" i="1"/>
  <c r="QA59" i="1"/>
  <c r="PZ59" i="1"/>
  <c r="PY59" i="1"/>
  <c r="PX59" i="1"/>
  <c r="PW59" i="1"/>
  <c r="PV59" i="1"/>
  <c r="PU59" i="1"/>
  <c r="PT59" i="1"/>
  <c r="PS59" i="1"/>
  <c r="PR59" i="1"/>
  <c r="PQ59" i="1"/>
  <c r="PP59" i="1"/>
  <c r="PO59" i="1"/>
  <c r="PN59" i="1"/>
  <c r="PM59" i="1"/>
  <c r="PL59" i="1"/>
  <c r="PK59" i="1"/>
  <c r="PJ59" i="1"/>
  <c r="PI59" i="1"/>
  <c r="NA59" i="1"/>
  <c r="MZ59" i="1"/>
  <c r="MY59" i="1"/>
  <c r="MS59" i="1"/>
  <c r="MR59" i="1"/>
  <c r="MQ59" i="1"/>
  <c r="MP59" i="1"/>
  <c r="MO59" i="1"/>
  <c r="MN59" i="1"/>
  <c r="MM59" i="1"/>
  <c r="ME59" i="1"/>
  <c r="MD59" i="1"/>
  <c r="MC59" i="1"/>
  <c r="MB59" i="1"/>
  <c r="KW59" i="1"/>
  <c r="KV59" i="1"/>
  <c r="KU59" i="1"/>
  <c r="KT59" i="1"/>
  <c r="KS59" i="1"/>
  <c r="JJ59" i="1"/>
  <c r="JI59" i="1"/>
  <c r="JG59" i="1"/>
  <c r="JE59" i="1"/>
  <c r="JC59" i="1"/>
  <c r="JB59" i="1"/>
  <c r="IZ59" i="1"/>
  <c r="BJ59" i="1"/>
  <c r="BI59" i="1"/>
  <c r="BH59" i="1"/>
  <c r="BG59" i="1"/>
  <c r="BF59" i="1"/>
  <c r="BE59" i="1"/>
  <c r="AO59" i="1"/>
  <c r="AN59" i="1"/>
  <c r="AM59" i="1"/>
  <c r="M59" i="1"/>
  <c r="K59" i="1"/>
  <c r="G59" i="1"/>
  <c r="A59" i="1"/>
  <c r="QH57" i="1"/>
  <c r="QG57" i="1"/>
  <c r="QF57" i="1"/>
  <c r="QE57" i="1"/>
  <c r="QD57" i="1"/>
  <c r="QC57" i="1"/>
  <c r="QB57" i="1"/>
  <c r="QA57" i="1"/>
  <c r="PZ57" i="1"/>
  <c r="PY57" i="1"/>
  <c r="PX57" i="1"/>
  <c r="PW57" i="1"/>
  <c r="PV57" i="1"/>
  <c r="PU57" i="1"/>
  <c r="PT57" i="1"/>
  <c r="PS57" i="1"/>
  <c r="PR57" i="1"/>
  <c r="PQ57" i="1"/>
  <c r="PP57" i="1"/>
  <c r="PO57" i="1"/>
  <c r="PN57" i="1"/>
  <c r="PM57" i="1"/>
  <c r="PL57" i="1"/>
  <c r="PK57" i="1"/>
  <c r="PJ57" i="1"/>
  <c r="PI57" i="1"/>
  <c r="NA57" i="1"/>
  <c r="MZ57" i="1"/>
  <c r="MY57" i="1"/>
  <c r="MS57" i="1"/>
  <c r="MR57" i="1"/>
  <c r="MQ57" i="1"/>
  <c r="MO57" i="1"/>
  <c r="MN57" i="1"/>
  <c r="MM57" i="1"/>
  <c r="ME57" i="1"/>
  <c r="MD57" i="1"/>
  <c r="MC57" i="1"/>
  <c r="MB57" i="1"/>
  <c r="KW57" i="1"/>
  <c r="KV57" i="1"/>
  <c r="KU57" i="1"/>
  <c r="KT57" i="1"/>
  <c r="KS57" i="1"/>
  <c r="JJ57" i="1"/>
  <c r="JI57" i="1"/>
  <c r="JG57" i="1"/>
  <c r="JE57" i="1"/>
  <c r="JC57" i="1"/>
  <c r="JB57" i="1"/>
  <c r="IZ57" i="1"/>
  <c r="BJ57" i="1"/>
  <c r="BI57" i="1"/>
  <c r="BH57" i="1"/>
  <c r="BG57" i="1"/>
  <c r="BF57" i="1"/>
  <c r="BE57" i="1"/>
  <c r="AO57" i="1"/>
  <c r="AN57" i="1"/>
  <c r="AM57" i="1"/>
  <c r="M57" i="1"/>
  <c r="AL57" i="1" s="1"/>
  <c r="K57" i="1"/>
  <c r="BY57" i="1" s="1"/>
  <c r="G57" i="1"/>
  <c r="A57" i="1"/>
  <c r="QH56" i="1"/>
  <c r="QG56" i="1"/>
  <c r="QF56" i="1"/>
  <c r="QE56" i="1"/>
  <c r="QD56" i="1"/>
  <c r="QC56" i="1"/>
  <c r="QB56" i="1"/>
  <c r="QA56" i="1"/>
  <c r="PZ56" i="1"/>
  <c r="PY56" i="1"/>
  <c r="PX56" i="1"/>
  <c r="PW56" i="1"/>
  <c r="PV56" i="1"/>
  <c r="PU56" i="1"/>
  <c r="PT56" i="1"/>
  <c r="PS56" i="1"/>
  <c r="PR56" i="1"/>
  <c r="PQ56" i="1"/>
  <c r="PP56" i="1"/>
  <c r="PO56" i="1"/>
  <c r="PN56" i="1"/>
  <c r="PM56" i="1"/>
  <c r="PL56" i="1"/>
  <c r="PK56" i="1"/>
  <c r="PJ56" i="1"/>
  <c r="PI56" i="1"/>
  <c r="NA56" i="1"/>
  <c r="MZ56" i="1"/>
  <c r="MY56" i="1"/>
  <c r="MS56" i="1"/>
  <c r="MR56" i="1"/>
  <c r="MQ56" i="1"/>
  <c r="MO56" i="1"/>
  <c r="MN56" i="1"/>
  <c r="MM56" i="1"/>
  <c r="ME56" i="1"/>
  <c r="MD56" i="1"/>
  <c r="MC56" i="1"/>
  <c r="MB56" i="1"/>
  <c r="KW56" i="1"/>
  <c r="KV56" i="1"/>
  <c r="KU56" i="1"/>
  <c r="KT56" i="1"/>
  <c r="KS56" i="1"/>
  <c r="JJ56" i="1"/>
  <c r="JI56" i="1"/>
  <c r="JG56" i="1"/>
  <c r="JE56" i="1"/>
  <c r="JC56" i="1"/>
  <c r="JB56" i="1"/>
  <c r="IZ56" i="1"/>
  <c r="BJ56" i="1"/>
  <c r="BI56" i="1"/>
  <c r="BH56" i="1"/>
  <c r="BG56" i="1"/>
  <c r="BF56" i="1"/>
  <c r="BE56" i="1"/>
  <c r="AO56" i="1"/>
  <c r="AN56" i="1"/>
  <c r="AM56" i="1"/>
  <c r="M56" i="1"/>
  <c r="K56" i="1"/>
  <c r="H56" i="1"/>
  <c r="G56" i="1"/>
  <c r="A56" i="1"/>
  <c r="H57" i="1" l="1"/>
  <c r="CV67" i="1"/>
  <c r="NZ67" i="1"/>
  <c r="AL67" i="1"/>
  <c r="KG67" i="1" s="1"/>
  <c r="LB60" i="1"/>
  <c r="CS62" i="1"/>
  <c r="OC62" i="1"/>
  <c r="AL62" i="1"/>
  <c r="LA62" i="1" s="1"/>
  <c r="CS67" i="1"/>
  <c r="AP60" i="1"/>
  <c r="CT60" i="1" s="1"/>
  <c r="LD60" i="1"/>
  <c r="OD64" i="1"/>
  <c r="OB64" i="1"/>
  <c r="CW64" i="1"/>
  <c r="CR64" i="1"/>
  <c r="NY64" i="1"/>
  <c r="NY67" i="1"/>
  <c r="CW67" i="1"/>
  <c r="OD67" i="1"/>
  <c r="CR67" i="1"/>
  <c r="OC67" i="1"/>
  <c r="OA67" i="1"/>
  <c r="CU67" i="1"/>
  <c r="OB67" i="1"/>
  <c r="LA60" i="1"/>
  <c r="KI61" i="1"/>
  <c r="AL64" i="1"/>
  <c r="JF64" i="1" s="1"/>
  <c r="CS64" i="1"/>
  <c r="NZ64" i="1"/>
  <c r="BY66" i="1"/>
  <c r="CT64" i="1"/>
  <c r="OA64" i="1"/>
  <c r="AP66" i="1"/>
  <c r="CU64" i="1"/>
  <c r="OC64" i="1"/>
  <c r="AL66" i="1"/>
  <c r="CT67" i="1"/>
  <c r="CV68" i="1"/>
  <c r="NZ68" i="1"/>
  <c r="BY67" i="1"/>
  <c r="NY68" i="1"/>
  <c r="CW68" i="1"/>
  <c r="CU68" i="1"/>
  <c r="OD68" i="1"/>
  <c r="CT68" i="1"/>
  <c r="OC68" i="1"/>
  <c r="CS68" i="1"/>
  <c r="OB68" i="1"/>
  <c r="CR68" i="1"/>
  <c r="OA68" i="1"/>
  <c r="BY68" i="1"/>
  <c r="AL68" i="1"/>
  <c r="KZ68" i="1" s="1"/>
  <c r="AL59" i="1"/>
  <c r="KH59" i="1" s="1"/>
  <c r="KH61" i="1"/>
  <c r="KZ61" i="1"/>
  <c r="BY59" i="1"/>
  <c r="AP59" i="1"/>
  <c r="LC61" i="1"/>
  <c r="JF61" i="1"/>
  <c r="LB61" i="1"/>
  <c r="KY61" i="1"/>
  <c r="KF61" i="1"/>
  <c r="KX61" i="1"/>
  <c r="KG61" i="1"/>
  <c r="LD61" i="1"/>
  <c r="LA61" i="1"/>
  <c r="KZ60" i="1"/>
  <c r="KI60" i="1"/>
  <c r="KY60" i="1"/>
  <c r="KH60" i="1"/>
  <c r="JF60" i="1"/>
  <c r="KG60" i="1"/>
  <c r="KF60" i="1"/>
  <c r="LC60" i="1"/>
  <c r="KX60" i="1"/>
  <c r="AP61" i="1"/>
  <c r="CT62" i="1"/>
  <c r="NY62" i="1"/>
  <c r="OA62" i="1"/>
  <c r="NZ62" i="1"/>
  <c r="CR62" i="1"/>
  <c r="OD62" i="1"/>
  <c r="CW62" i="1"/>
  <c r="CV62" i="1"/>
  <c r="CU62" i="1"/>
  <c r="OB62" i="1"/>
  <c r="AP63" i="1"/>
  <c r="AL63" i="1"/>
  <c r="LB63" i="1" s="1"/>
  <c r="BY60" i="1"/>
  <c r="LC57" i="1"/>
  <c r="JF57" i="1"/>
  <c r="LA57" i="1"/>
  <c r="KX57" i="1"/>
  <c r="KG57" i="1"/>
  <c r="LD57" i="1"/>
  <c r="KF57" i="1"/>
  <c r="LB57" i="1"/>
  <c r="KZ57" i="1"/>
  <c r="KI57" i="1"/>
  <c r="AP56" i="1"/>
  <c r="AL56" i="1"/>
  <c r="KG56" i="1" s="1"/>
  <c r="KY57" i="1"/>
  <c r="KH57" i="1"/>
  <c r="BY56" i="1"/>
  <c r="AP57" i="1"/>
  <c r="LN5" i="1"/>
  <c r="LN98" i="1" s="1"/>
  <c r="QH58" i="1"/>
  <c r="QG58" i="1"/>
  <c r="QF58" i="1"/>
  <c r="QE58" i="1"/>
  <c r="QD58" i="1"/>
  <c r="QC58" i="1"/>
  <c r="QB58" i="1"/>
  <c r="QA58" i="1"/>
  <c r="PZ58" i="1"/>
  <c r="PY58" i="1"/>
  <c r="PX58" i="1"/>
  <c r="PW58" i="1"/>
  <c r="PV58" i="1"/>
  <c r="PU58" i="1"/>
  <c r="PT58" i="1"/>
  <c r="PS58" i="1"/>
  <c r="PR58" i="1"/>
  <c r="PQ58" i="1"/>
  <c r="PP58" i="1"/>
  <c r="PO58" i="1"/>
  <c r="PN58" i="1"/>
  <c r="PM58" i="1"/>
  <c r="PL58" i="1"/>
  <c r="PK58" i="1"/>
  <c r="PJ58" i="1"/>
  <c r="PI58" i="1"/>
  <c r="MS58" i="1"/>
  <c r="MR58" i="1"/>
  <c r="MQ58" i="1"/>
  <c r="MP58" i="1"/>
  <c r="MO58" i="1"/>
  <c r="MN58" i="1"/>
  <c r="MM58" i="1"/>
  <c r="ME58" i="1"/>
  <c r="MD58" i="1"/>
  <c r="MC58" i="1"/>
  <c r="MB58" i="1"/>
  <c r="KW58" i="1"/>
  <c r="KV58" i="1"/>
  <c r="KU58" i="1"/>
  <c r="KT58" i="1"/>
  <c r="KS58" i="1"/>
  <c r="JJ58" i="1"/>
  <c r="JI58" i="1"/>
  <c r="JG58" i="1"/>
  <c r="JE58" i="1"/>
  <c r="JC58" i="1"/>
  <c r="JB58" i="1"/>
  <c r="IZ58" i="1"/>
  <c r="BJ58" i="1"/>
  <c r="BI58" i="1"/>
  <c r="BH58" i="1"/>
  <c r="BG58" i="1"/>
  <c r="BF58" i="1"/>
  <c r="BE58" i="1"/>
  <c r="AO58" i="1"/>
  <c r="AN58" i="1"/>
  <c r="AM58" i="1"/>
  <c r="M58" i="1"/>
  <c r="AL58" i="1" s="1"/>
  <c r="K58" i="1"/>
  <c r="BY58" i="1" s="1"/>
  <c r="G58" i="1"/>
  <c r="A58" i="1"/>
  <c r="QH54" i="1"/>
  <c r="QG54" i="1"/>
  <c r="QF54" i="1"/>
  <c r="QE54" i="1"/>
  <c r="QD54" i="1"/>
  <c r="QC54" i="1"/>
  <c r="QB54" i="1"/>
  <c r="QA54" i="1"/>
  <c r="PZ54" i="1"/>
  <c r="PY54" i="1"/>
  <c r="PX54" i="1"/>
  <c r="PW54" i="1"/>
  <c r="PV54" i="1"/>
  <c r="PU54" i="1"/>
  <c r="PT54" i="1"/>
  <c r="PS54" i="1"/>
  <c r="PR54" i="1"/>
  <c r="PQ54" i="1"/>
  <c r="PP54" i="1"/>
  <c r="PO54" i="1"/>
  <c r="PN54" i="1"/>
  <c r="PM54" i="1"/>
  <c r="PL54" i="1"/>
  <c r="PK54" i="1"/>
  <c r="PJ54" i="1"/>
  <c r="PI54" i="1"/>
  <c r="MS54" i="1"/>
  <c r="MR54" i="1"/>
  <c r="MQ54" i="1"/>
  <c r="MO54" i="1"/>
  <c r="MN54" i="1"/>
  <c r="MM54" i="1"/>
  <c r="ME54" i="1"/>
  <c r="MD54" i="1"/>
  <c r="MC54" i="1"/>
  <c r="MB54" i="1"/>
  <c r="KW54" i="1"/>
  <c r="KV54" i="1"/>
  <c r="KU54" i="1"/>
  <c r="KT54" i="1"/>
  <c r="KS54" i="1"/>
  <c r="JJ54" i="1"/>
  <c r="JI54" i="1"/>
  <c r="JG54" i="1"/>
  <c r="JE54" i="1"/>
  <c r="JC54" i="1"/>
  <c r="JB54" i="1"/>
  <c r="IZ54" i="1"/>
  <c r="BJ54" i="1"/>
  <c r="BI54" i="1"/>
  <c r="BH54" i="1"/>
  <c r="BG54" i="1"/>
  <c r="BF54" i="1"/>
  <c r="BE54" i="1"/>
  <c r="AO54" i="1"/>
  <c r="AN54" i="1"/>
  <c r="AM54" i="1"/>
  <c r="MZ54" i="1"/>
  <c r="M54" i="1"/>
  <c r="AL54" i="1" s="1"/>
  <c r="K54" i="1"/>
  <c r="G54" i="1"/>
  <c r="A54" i="1"/>
  <c r="AR53" i="1"/>
  <c r="AS53" i="1" s="1"/>
  <c r="W53" i="1"/>
  <c r="V53" i="1"/>
  <c r="U53" i="1"/>
  <c r="P53" i="1"/>
  <c r="N53" i="1"/>
  <c r="A53" i="1"/>
  <c r="A52" i="1"/>
  <c r="AS51" i="1"/>
  <c r="A51" i="1"/>
  <c r="QH50" i="1"/>
  <c r="QG50" i="1"/>
  <c r="QF50" i="1"/>
  <c r="QE50" i="1"/>
  <c r="QD50" i="1"/>
  <c r="QC50" i="1"/>
  <c r="QB50" i="1"/>
  <c r="QA50" i="1"/>
  <c r="PZ50" i="1"/>
  <c r="PY50" i="1"/>
  <c r="PX50" i="1"/>
  <c r="PW50" i="1"/>
  <c r="PV50" i="1"/>
  <c r="PU50" i="1"/>
  <c r="PT50" i="1"/>
  <c r="PS50" i="1"/>
  <c r="PR50" i="1"/>
  <c r="PQ50" i="1"/>
  <c r="PP50" i="1"/>
  <c r="PO50" i="1"/>
  <c r="PN50" i="1"/>
  <c r="PM50" i="1"/>
  <c r="PL50" i="1"/>
  <c r="PK50" i="1"/>
  <c r="PJ50" i="1"/>
  <c r="PI50" i="1"/>
  <c r="MS50" i="1"/>
  <c r="MR50" i="1"/>
  <c r="MQ50" i="1"/>
  <c r="MP50" i="1"/>
  <c r="MO50" i="1"/>
  <c r="MN50" i="1"/>
  <c r="MM50" i="1"/>
  <c r="ME50" i="1"/>
  <c r="MD50" i="1"/>
  <c r="MC50" i="1"/>
  <c r="MB50" i="1"/>
  <c r="KW50" i="1"/>
  <c r="KV50" i="1"/>
  <c r="KU50" i="1"/>
  <c r="KT50" i="1"/>
  <c r="KS50" i="1"/>
  <c r="JJ50" i="1"/>
  <c r="JI50" i="1"/>
  <c r="JG50" i="1"/>
  <c r="JE50" i="1"/>
  <c r="JC50" i="1"/>
  <c r="JB50" i="1"/>
  <c r="IZ50" i="1"/>
  <c r="BJ50" i="1"/>
  <c r="BI50" i="1"/>
  <c r="BH50" i="1"/>
  <c r="BG50" i="1"/>
  <c r="BF50" i="1"/>
  <c r="BE50" i="1"/>
  <c r="AO50" i="1"/>
  <c r="AN50" i="1"/>
  <c r="AM50" i="1"/>
  <c r="X50" i="1"/>
  <c r="MZ50" i="1" s="1"/>
  <c r="M50" i="1"/>
  <c r="K50" i="1"/>
  <c r="G50" i="1"/>
  <c r="A50" i="1"/>
  <c r="AR49" i="1"/>
  <c r="AS49" i="1" s="1"/>
  <c r="W49" i="1"/>
  <c r="V49" i="1"/>
  <c r="U49" i="1"/>
  <c r="P49" i="1"/>
  <c r="N49" i="1"/>
  <c r="A49" i="1"/>
  <c r="A48" i="1"/>
  <c r="H58" i="1" l="1"/>
  <c r="OB60" i="1"/>
  <c r="KF63" i="1"/>
  <c r="CU60" i="1"/>
  <c r="KI62" i="1"/>
  <c r="OC60" i="1"/>
  <c r="CR60" i="1"/>
  <c r="CS60" i="1"/>
  <c r="KZ62" i="1"/>
  <c r="OD60" i="1"/>
  <c r="OA60" i="1"/>
  <c r="KH62" i="1"/>
  <c r="CW60" i="1"/>
  <c r="CV60" i="1"/>
  <c r="NY60" i="1"/>
  <c r="NZ60" i="1"/>
  <c r="KX67" i="1"/>
  <c r="JF67" i="1"/>
  <c r="LD67" i="1"/>
  <c r="KH67" i="1"/>
  <c r="LD62" i="1"/>
  <c r="KY67" i="1"/>
  <c r="KI68" i="1"/>
  <c r="LB67" i="1"/>
  <c r="KI67" i="1"/>
  <c r="KZ67" i="1"/>
  <c r="LA67" i="1"/>
  <c r="KI59" i="1"/>
  <c r="KX68" i="1"/>
  <c r="LC67" i="1"/>
  <c r="KF67" i="1"/>
  <c r="KG68" i="1"/>
  <c r="LA66" i="1"/>
  <c r="KX66" i="1"/>
  <c r="JF66" i="1"/>
  <c r="KI66" i="1"/>
  <c r="KF66" i="1"/>
  <c r="LB66" i="1"/>
  <c r="KY66" i="1"/>
  <c r="KG66" i="1"/>
  <c r="KZ66" i="1"/>
  <c r="KH66" i="1"/>
  <c r="JF62" i="1"/>
  <c r="KG62" i="1"/>
  <c r="LC62" i="1"/>
  <c r="KX62" i="1"/>
  <c r="KF62" i="1"/>
  <c r="KY62" i="1"/>
  <c r="LC59" i="1"/>
  <c r="LB62" i="1"/>
  <c r="KG64" i="1"/>
  <c r="KH64" i="1"/>
  <c r="KZ64" i="1"/>
  <c r="KI64" i="1"/>
  <c r="KY64" i="1"/>
  <c r="JF59" i="1"/>
  <c r="KZ59" i="1"/>
  <c r="LC64" i="1"/>
  <c r="KZ63" i="1"/>
  <c r="LB59" i="1"/>
  <c r="KF64" i="1"/>
  <c r="LB64" i="1"/>
  <c r="LA64" i="1"/>
  <c r="KI63" i="1"/>
  <c r="JF63" i="1"/>
  <c r="KX59" i="1"/>
  <c r="LD64" i="1"/>
  <c r="KX64" i="1"/>
  <c r="KF59" i="1"/>
  <c r="LC66" i="1"/>
  <c r="LD66" i="1"/>
  <c r="KY59" i="1"/>
  <c r="KY68" i="1"/>
  <c r="JF68" i="1"/>
  <c r="LC68" i="1"/>
  <c r="KF68" i="1"/>
  <c r="LD68" i="1"/>
  <c r="LA68" i="1"/>
  <c r="KH68" i="1"/>
  <c r="LB68" i="1"/>
  <c r="OA66" i="1"/>
  <c r="NZ66" i="1"/>
  <c r="NY66" i="1"/>
  <c r="OC66" i="1"/>
  <c r="OB66" i="1"/>
  <c r="CW66" i="1"/>
  <c r="CV66" i="1"/>
  <c r="CU66" i="1"/>
  <c r="CS66" i="1"/>
  <c r="CR66" i="1"/>
  <c r="CT66" i="1"/>
  <c r="OD66" i="1"/>
  <c r="LA63" i="1"/>
  <c r="OA63" i="1"/>
  <c r="CR63" i="1"/>
  <c r="NZ63" i="1"/>
  <c r="NY63" i="1"/>
  <c r="OD63" i="1"/>
  <c r="OC63" i="1"/>
  <c r="CU63" i="1"/>
  <c r="CT63" i="1"/>
  <c r="OB63" i="1"/>
  <c r="CS63" i="1"/>
  <c r="CV63" i="1"/>
  <c r="CW63" i="1"/>
  <c r="KG59" i="1"/>
  <c r="LD59" i="1"/>
  <c r="OA61" i="1"/>
  <c r="CR61" i="1"/>
  <c r="NZ61" i="1"/>
  <c r="CU61" i="1"/>
  <c r="CT61" i="1"/>
  <c r="CS61" i="1"/>
  <c r="OD61" i="1"/>
  <c r="OB61" i="1"/>
  <c r="CW61" i="1"/>
  <c r="CV61" i="1"/>
  <c r="NY61" i="1"/>
  <c r="OC61" i="1"/>
  <c r="KX63" i="1"/>
  <c r="KH63" i="1"/>
  <c r="KG63" i="1"/>
  <c r="LD63" i="1"/>
  <c r="KY63" i="1"/>
  <c r="LC63" i="1"/>
  <c r="LA59" i="1"/>
  <c r="NY59" i="1"/>
  <c r="OC59" i="1"/>
  <c r="OB59" i="1"/>
  <c r="OA59" i="1"/>
  <c r="NZ59" i="1"/>
  <c r="CW59" i="1"/>
  <c r="CT59" i="1"/>
  <c r="OD59" i="1"/>
  <c r="CV59" i="1"/>
  <c r="CU59" i="1"/>
  <c r="CS59" i="1"/>
  <c r="CR59" i="1"/>
  <c r="JF56" i="1"/>
  <c r="KH56" i="1"/>
  <c r="KF56" i="1"/>
  <c r="LD56" i="1"/>
  <c r="LC56" i="1"/>
  <c r="KZ56" i="1"/>
  <c r="KY56" i="1"/>
  <c r="LB56" i="1"/>
  <c r="KI56" i="1"/>
  <c r="LA56" i="1"/>
  <c r="NY56" i="1"/>
  <c r="NZ56" i="1"/>
  <c r="CU56" i="1"/>
  <c r="OC56" i="1"/>
  <c r="OB56" i="1"/>
  <c r="CS56" i="1"/>
  <c r="OA56" i="1"/>
  <c r="CR56" i="1"/>
  <c r="OD56" i="1"/>
  <c r="CV56" i="1"/>
  <c r="CT56" i="1"/>
  <c r="CW56" i="1"/>
  <c r="OA57" i="1"/>
  <c r="CR57" i="1"/>
  <c r="NY57" i="1"/>
  <c r="OD57" i="1"/>
  <c r="CU57" i="1"/>
  <c r="OC57" i="1"/>
  <c r="NZ57" i="1"/>
  <c r="CW57" i="1"/>
  <c r="CV57" i="1"/>
  <c r="OB57" i="1"/>
  <c r="CT57" i="1"/>
  <c r="CS57" i="1"/>
  <c r="KX56" i="1"/>
  <c r="LN22" i="1"/>
  <c r="LN25" i="1" s="1"/>
  <c r="MZ58" i="1"/>
  <c r="LB58" i="1"/>
  <c r="LA58" i="1"/>
  <c r="CM50" i="1"/>
  <c r="KG54" i="1"/>
  <c r="KX54" i="1"/>
  <c r="JF58" i="1"/>
  <c r="LC58" i="1"/>
  <c r="LD58" i="1"/>
  <c r="KF58" i="1"/>
  <c r="KG58" i="1"/>
  <c r="KX58" i="1"/>
  <c r="KH58" i="1"/>
  <c r="KY58" i="1"/>
  <c r="KF54" i="1"/>
  <c r="AP58" i="1"/>
  <c r="KI58" i="1"/>
  <c r="KZ58" i="1"/>
  <c r="CM54" i="1"/>
  <c r="KH54" i="1"/>
  <c r="KY54" i="1"/>
  <c r="AP54" i="1"/>
  <c r="KI54" i="1"/>
  <c r="KZ54" i="1"/>
  <c r="LA54" i="1"/>
  <c r="AL50" i="1"/>
  <c r="JF50" i="1" s="1"/>
  <c r="LB54" i="1"/>
  <c r="JF54" i="1"/>
  <c r="LC54" i="1"/>
  <c r="LD54" i="1"/>
  <c r="BY54" i="1"/>
  <c r="AP50" i="1"/>
  <c r="BY50" i="1"/>
  <c r="LB50" i="1" l="1"/>
  <c r="KH50" i="1"/>
  <c r="LA50" i="1"/>
  <c r="KI50" i="1"/>
  <c r="KY50" i="1"/>
  <c r="KG50" i="1"/>
  <c r="OA58" i="1"/>
  <c r="OC58" i="1"/>
  <c r="OB58" i="1"/>
  <c r="NZ58" i="1"/>
  <c r="CW58" i="1"/>
  <c r="NY58" i="1"/>
  <c r="CV58" i="1"/>
  <c r="CU58" i="1"/>
  <c r="CT58" i="1"/>
  <c r="CS58" i="1"/>
  <c r="CR58" i="1"/>
  <c r="OD58" i="1"/>
  <c r="KF50" i="1"/>
  <c r="LC50" i="1"/>
  <c r="OD54" i="1"/>
  <c r="CT54" i="1"/>
  <c r="OC54" i="1"/>
  <c r="CS54" i="1"/>
  <c r="OB54" i="1"/>
  <c r="CR54" i="1"/>
  <c r="OA54" i="1"/>
  <c r="CU54" i="1"/>
  <c r="NZ54" i="1"/>
  <c r="NY54" i="1"/>
  <c r="CW54" i="1"/>
  <c r="CV54" i="1"/>
  <c r="KZ50" i="1"/>
  <c r="KX50" i="1"/>
  <c r="LD50" i="1"/>
  <c r="OD50" i="1"/>
  <c r="CU50" i="1"/>
  <c r="OC50" i="1"/>
  <c r="CT50" i="1"/>
  <c r="OB50" i="1"/>
  <c r="CS50" i="1"/>
  <c r="OA50" i="1"/>
  <c r="CR50" i="1"/>
  <c r="NZ50" i="1"/>
  <c r="NY50" i="1"/>
  <c r="CV50" i="1"/>
  <c r="CW50" i="1"/>
  <c r="NL5" i="1" l="1"/>
  <c r="NL98" i="1" s="1"/>
  <c r="NM5" i="1"/>
  <c r="NM98" i="1" s="1"/>
  <c r="H59" i="1" l="1"/>
  <c r="H60" i="1" s="1"/>
  <c r="H61" i="1" s="1"/>
  <c r="NL22" i="1"/>
  <c r="NL25" i="1" s="1"/>
  <c r="NM22" i="1"/>
  <c r="NM25" i="1" s="1"/>
  <c r="MM38" i="1"/>
  <c r="MN38" i="1"/>
  <c r="MO38" i="1"/>
  <c r="MP38" i="1"/>
  <c r="MQ38" i="1"/>
  <c r="MR38" i="1"/>
  <c r="LE38" i="1" a="1"/>
  <c r="LE38" i="1" s="1"/>
  <c r="NN5" i="1"/>
  <c r="NN98" i="1" s="1"/>
  <c r="NI5" i="1"/>
  <c r="NI98" i="1" s="1"/>
  <c r="NH5" i="1"/>
  <c r="NH98" i="1" s="1"/>
  <c r="NG5" i="1"/>
  <c r="NG98" i="1" s="1"/>
  <c r="NF5" i="1"/>
  <c r="NF22" i="1" s="1"/>
  <c r="NF25" i="1" s="1"/>
  <c r="NE5" i="1"/>
  <c r="NE98" i="1" s="1"/>
  <c r="CJ38" i="1"/>
  <c r="H62" i="1" l="1"/>
  <c r="NH22" i="1"/>
  <c r="NH25" i="1" s="1"/>
  <c r="NI22" i="1"/>
  <c r="NI25" i="1" s="1"/>
  <c r="NE22" i="1"/>
  <c r="NE25" i="1" s="1"/>
  <c r="NG22" i="1"/>
  <c r="NG25" i="1" s="1"/>
  <c r="NN22" i="1"/>
  <c r="NN25" i="1" s="1"/>
  <c r="NF98" i="1"/>
  <c r="AS47" i="1"/>
  <c r="A47" i="1"/>
  <c r="QH46" i="1"/>
  <c r="QG46" i="1"/>
  <c r="QF46" i="1"/>
  <c r="QE46" i="1"/>
  <c r="QD46" i="1"/>
  <c r="QC46" i="1"/>
  <c r="QB46" i="1"/>
  <c r="QA46" i="1"/>
  <c r="PZ46" i="1"/>
  <c r="PY46" i="1"/>
  <c r="PX46" i="1"/>
  <c r="PW46" i="1"/>
  <c r="PV46" i="1"/>
  <c r="PU46" i="1"/>
  <c r="PT46" i="1"/>
  <c r="PS46" i="1"/>
  <c r="PR46" i="1"/>
  <c r="PQ46" i="1"/>
  <c r="PP46" i="1"/>
  <c r="PO46" i="1"/>
  <c r="PN46" i="1"/>
  <c r="PM46" i="1"/>
  <c r="PL46" i="1"/>
  <c r="PK46" i="1"/>
  <c r="PJ46" i="1"/>
  <c r="PI46" i="1"/>
  <c r="MS46" i="1"/>
  <c r="MR46" i="1"/>
  <c r="MQ46" i="1"/>
  <c r="MP46" i="1"/>
  <c r="MO46" i="1"/>
  <c r="MN46" i="1"/>
  <c r="MM46" i="1"/>
  <c r="ME46" i="1"/>
  <c r="MD46" i="1"/>
  <c r="MC46" i="1"/>
  <c r="MB46" i="1"/>
  <c r="KW46" i="1"/>
  <c r="KV46" i="1"/>
  <c r="KU46" i="1"/>
  <c r="KT46" i="1"/>
  <c r="KS46" i="1"/>
  <c r="JJ46" i="1"/>
  <c r="JI46" i="1"/>
  <c r="JG46" i="1"/>
  <c r="JE46" i="1"/>
  <c r="JC46" i="1"/>
  <c r="JB46" i="1"/>
  <c r="IZ46" i="1"/>
  <c r="BJ46" i="1"/>
  <c r="BI46" i="1"/>
  <c r="BH46" i="1"/>
  <c r="BG46" i="1"/>
  <c r="BF46" i="1"/>
  <c r="BE46" i="1"/>
  <c r="AO46" i="1"/>
  <c r="AN46" i="1"/>
  <c r="AM46" i="1"/>
  <c r="X46" i="1"/>
  <c r="MZ46" i="1" s="1"/>
  <c r="M46" i="1"/>
  <c r="K46" i="1"/>
  <c r="G46" i="1"/>
  <c r="A46" i="1"/>
  <c r="AR45" i="1"/>
  <c r="AS45" i="1" s="1"/>
  <c r="W45" i="1"/>
  <c r="V45" i="1"/>
  <c r="U45" i="1"/>
  <c r="P45" i="1"/>
  <c r="N45" i="1"/>
  <c r="A45" i="1"/>
  <c r="A44" i="1"/>
  <c r="H63" i="1" l="1"/>
  <c r="CM46" i="1"/>
  <c r="AP46" i="1"/>
  <c r="AL46" i="1"/>
  <c r="KZ46" i="1" s="1"/>
  <c r="BY46" i="1"/>
  <c r="H64" i="1" l="1"/>
  <c r="H65" i="1" s="1"/>
  <c r="KG46" i="1"/>
  <c r="KF46" i="1"/>
  <c r="LD46" i="1"/>
  <c r="LA46" i="1"/>
  <c r="KI46" i="1"/>
  <c r="KH46" i="1"/>
  <c r="KY46" i="1"/>
  <c r="LC46" i="1"/>
  <c r="KX46" i="1"/>
  <c r="JF46" i="1"/>
  <c r="OD46" i="1"/>
  <c r="OC46" i="1"/>
  <c r="CT46" i="1"/>
  <c r="OB46" i="1"/>
  <c r="CS46" i="1"/>
  <c r="OA46" i="1"/>
  <c r="CR46" i="1"/>
  <c r="NZ46" i="1"/>
  <c r="CV46" i="1"/>
  <c r="NY46" i="1"/>
  <c r="CW46" i="1"/>
  <c r="CU46" i="1"/>
  <c r="LB46" i="1"/>
  <c r="H66" i="1" l="1"/>
  <c r="M23" i="1"/>
  <c r="K23" i="1"/>
  <c r="L39" i="1"/>
  <c r="L40" i="1" s="1"/>
  <c r="L41" i="1" s="1"/>
  <c r="L42" i="1" s="1"/>
  <c r="BJ38" i="1"/>
  <c r="BI38" i="1"/>
  <c r="BH38" i="1"/>
  <c r="BG38" i="1"/>
  <c r="BF38" i="1"/>
  <c r="BE38" i="1"/>
  <c r="BJ32" i="1"/>
  <c r="BI32" i="1"/>
  <c r="BH32" i="1"/>
  <c r="BG32" i="1"/>
  <c r="BF32" i="1"/>
  <c r="BE32" i="1"/>
  <c r="H67" i="1" l="1"/>
  <c r="KL5" i="1"/>
  <c r="KL98" i="1" s="1"/>
  <c r="KJ5" i="1"/>
  <c r="KJ98" i="1" s="1"/>
  <c r="G8" i="1"/>
  <c r="G9" i="1" s="1"/>
  <c r="G10" i="1" s="1"/>
  <c r="G11" i="1" s="1"/>
  <c r="G12" i="1" s="1"/>
  <c r="G13" i="1" s="1"/>
  <c r="O7" i="1"/>
  <c r="U6" i="1"/>
  <c r="AR31" i="1"/>
  <c r="AS31" i="1" s="1"/>
  <c r="W31" i="1"/>
  <c r="X32" i="1"/>
  <c r="EG19" i="1"/>
  <c r="EF19" i="1"/>
  <c r="EH19" i="1"/>
  <c r="D6" i="6"/>
  <c r="D6" i="7"/>
  <c r="D6" i="8"/>
  <c r="KW29" i="1"/>
  <c r="KV29" i="1"/>
  <c r="KW28" i="1"/>
  <c r="KV28" i="1"/>
  <c r="KW27" i="1"/>
  <c r="KV27" i="1"/>
  <c r="KW26" i="1"/>
  <c r="KV26" i="1"/>
  <c r="KW25" i="1"/>
  <c r="KV25" i="1"/>
  <c r="JH5" i="1"/>
  <c r="JH98" i="1" s="1"/>
  <c r="JE38" i="1"/>
  <c r="JF5" i="1"/>
  <c r="JF98" i="1" s="1"/>
  <c r="DC5" i="1"/>
  <c r="DC98" i="1" s="1"/>
  <c r="C38" i="1"/>
  <c r="T39" i="1"/>
  <c r="T40" i="1" s="1"/>
  <c r="T41" i="1" s="1"/>
  <c r="T42" i="1" s="1"/>
  <c r="S39" i="1"/>
  <c r="S40" i="1" s="1"/>
  <c r="S41" i="1" s="1"/>
  <c r="S42" i="1" s="1"/>
  <c r="R39" i="1"/>
  <c r="R40" i="1" s="1"/>
  <c r="R41" i="1" s="1"/>
  <c r="R42" i="1" s="1"/>
  <c r="Q39" i="1"/>
  <c r="Q40" i="1" s="1"/>
  <c r="Q41" i="1" s="1"/>
  <c r="Q42" i="1" s="1"/>
  <c r="S22" i="1"/>
  <c r="R22" i="1"/>
  <c r="Q22" i="1"/>
  <c r="J40" i="3"/>
  <c r="I40" i="3"/>
  <c r="H40" i="3"/>
  <c r="G40" i="3"/>
  <c r="F40" i="3"/>
  <c r="E40" i="3"/>
  <c r="D40" i="3"/>
  <c r="C40" i="3"/>
  <c r="B40" i="3"/>
  <c r="J39" i="3"/>
  <c r="I39" i="3"/>
  <c r="H39" i="3"/>
  <c r="G39" i="3"/>
  <c r="F39" i="3"/>
  <c r="E39" i="3"/>
  <c r="D39" i="3"/>
  <c r="C39" i="3"/>
  <c r="B39" i="3"/>
  <c r="J35" i="3"/>
  <c r="I35" i="3"/>
  <c r="H35" i="3"/>
  <c r="G35" i="3"/>
  <c r="F35" i="3"/>
  <c r="E35" i="3"/>
  <c r="D35" i="3"/>
  <c r="C35" i="3"/>
  <c r="B35" i="3"/>
  <c r="J34" i="3"/>
  <c r="I34" i="3"/>
  <c r="H34" i="3"/>
  <c r="G34" i="3"/>
  <c r="F34" i="3"/>
  <c r="E34" i="3"/>
  <c r="D34" i="3"/>
  <c r="C34" i="3"/>
  <c r="B34" i="3"/>
  <c r="AZ5" i="1"/>
  <c r="AZ98" i="1" s="1"/>
  <c r="AY5" i="1"/>
  <c r="AY98" i="1" s="1"/>
  <c r="N753" i="4"/>
  <c r="H753" i="4"/>
  <c r="N752" i="4"/>
  <c r="H752" i="4"/>
  <c r="N751" i="4"/>
  <c r="H751" i="4"/>
  <c r="N777" i="4"/>
  <c r="H777" i="4"/>
  <c r="N776" i="4"/>
  <c r="I776" i="4"/>
  <c r="H776" i="4"/>
  <c r="N775" i="4"/>
  <c r="H775" i="4"/>
  <c r="N765" i="4"/>
  <c r="H765" i="4"/>
  <c r="N764" i="4"/>
  <c r="I764" i="4"/>
  <c r="H764" i="4"/>
  <c r="N763" i="4"/>
  <c r="H763" i="4"/>
  <c r="KH5" i="1"/>
  <c r="KH98" i="1" s="1"/>
  <c r="KG5" i="1"/>
  <c r="KG98" i="1" s="1"/>
  <c r="KI5" i="1"/>
  <c r="KI98" i="1" s="1"/>
  <c r="KF5" i="1"/>
  <c r="KF98" i="1" s="1"/>
  <c r="EF81" i="1" l="1"/>
  <c r="EF87" i="1"/>
  <c r="EG81" i="1"/>
  <c r="EG87" i="1"/>
  <c r="EG70" i="1"/>
  <c r="EF70" i="1"/>
  <c r="EF65" i="1"/>
  <c r="EG65" i="1"/>
  <c r="EF89" i="1"/>
  <c r="EF88" i="1"/>
  <c r="EF85" i="1"/>
  <c r="EF86" i="1"/>
  <c r="EF84" i="1"/>
  <c r="EF83" i="1"/>
  <c r="EF80" i="1"/>
  <c r="EF82" i="1"/>
  <c r="EF77" i="1"/>
  <c r="EF79" i="1"/>
  <c r="EF78" i="1"/>
  <c r="EF75" i="1"/>
  <c r="EF76" i="1"/>
  <c r="EF73" i="1"/>
  <c r="EF74" i="1"/>
  <c r="EF71" i="1"/>
  <c r="EF72" i="1"/>
  <c r="EF69" i="1"/>
  <c r="EG89" i="1"/>
  <c r="EG88" i="1"/>
  <c r="EG86" i="1"/>
  <c r="EG85" i="1"/>
  <c r="EG79" i="1"/>
  <c r="EG83" i="1"/>
  <c r="EG80" i="1"/>
  <c r="EG84" i="1"/>
  <c r="EG82" i="1"/>
  <c r="EG78" i="1"/>
  <c r="EG77" i="1"/>
  <c r="EG76" i="1"/>
  <c r="EG75" i="1"/>
  <c r="EG74" i="1"/>
  <c r="EG73" i="1"/>
  <c r="EG72" i="1"/>
  <c r="EG71" i="1"/>
  <c r="EG69" i="1"/>
  <c r="H68" i="1"/>
  <c r="EF93" i="1"/>
  <c r="EF55" i="1"/>
  <c r="EG93" i="1"/>
  <c r="EG55" i="1"/>
  <c r="EF67" i="1"/>
  <c r="EF68" i="1"/>
  <c r="EF66" i="1"/>
  <c r="EF64" i="1"/>
  <c r="EG67" i="1"/>
  <c r="EG68" i="1"/>
  <c r="EG66" i="1"/>
  <c r="EG64" i="1"/>
  <c r="EF63" i="1"/>
  <c r="EF62" i="1"/>
  <c r="EF61" i="1"/>
  <c r="EF59" i="1"/>
  <c r="EF60" i="1"/>
  <c r="EG63" i="1"/>
  <c r="EG62" i="1"/>
  <c r="EG61" i="1"/>
  <c r="EG59" i="1"/>
  <c r="EG60" i="1"/>
  <c r="EF57" i="1"/>
  <c r="EF56" i="1"/>
  <c r="EG57" i="1"/>
  <c r="EG56" i="1"/>
  <c r="MY58" i="1"/>
  <c r="EF54" i="1"/>
  <c r="EF58" i="1"/>
  <c r="EG54" i="1"/>
  <c r="EG58" i="1"/>
  <c r="W50" i="1"/>
  <c r="MY50" i="1" s="1"/>
  <c r="MY54" i="1"/>
  <c r="EF46" i="1"/>
  <c r="EF50" i="1"/>
  <c r="EG46" i="1"/>
  <c r="EG50" i="1"/>
  <c r="V31" i="1"/>
  <c r="W46" i="1"/>
  <c r="MY46" i="1" s="1"/>
  <c r="KL22" i="1"/>
  <c r="KL25" i="1" s="1"/>
  <c r="KJ22" i="1"/>
  <c r="KJ25" i="1" s="1"/>
  <c r="U31" i="1"/>
  <c r="P31" i="1" s="1"/>
  <c r="W32" i="1"/>
  <c r="JH22" i="1"/>
  <c r="JH25" i="1" s="1"/>
  <c r="JF22" i="1"/>
  <c r="JF25" i="1" s="1"/>
  <c r="DC22" i="1"/>
  <c r="DC25" i="1" s="1"/>
  <c r="AY22" i="1"/>
  <c r="AZ22" i="1"/>
  <c r="KG22" i="1"/>
  <c r="KG25" i="1" s="1"/>
  <c r="KH22" i="1"/>
  <c r="KH25" i="1" s="1"/>
  <c r="KF22" i="1"/>
  <c r="KF25" i="1" s="1"/>
  <c r="KI22" i="1"/>
  <c r="KI25" i="1" s="1"/>
  <c r="NA54" i="1" l="1"/>
  <c r="NA58" i="1"/>
  <c r="V46" i="1"/>
  <c r="NA46" i="1" s="1"/>
  <c r="V50" i="1"/>
  <c r="NA50" i="1" s="1"/>
  <c r="N31" i="1"/>
  <c r="V32" i="1"/>
  <c r="SR21" i="1" l="1"/>
  <c r="VB21" i="1" s="1"/>
  <c r="SQ21" i="1"/>
  <c r="VA21" i="1" s="1"/>
  <c r="SP21" i="1"/>
  <c r="UZ21" i="1" s="1"/>
  <c r="SO21" i="1"/>
  <c r="UY21" i="1" s="1"/>
  <c r="SN21" i="1"/>
  <c r="UX21" i="1" s="1"/>
  <c r="SM21" i="1"/>
  <c r="UW21" i="1" s="1"/>
  <c r="SL21" i="1"/>
  <c r="UV21" i="1" s="1"/>
  <c r="SK21" i="1"/>
  <c r="UU21" i="1" s="1"/>
  <c r="SJ21" i="1"/>
  <c r="UT21" i="1" s="1"/>
  <c r="SI21" i="1"/>
  <c r="US21" i="1" s="1"/>
  <c r="SH21" i="1"/>
  <c r="UR21" i="1" s="1"/>
  <c r="SG21" i="1"/>
  <c r="UQ21" i="1" s="1"/>
  <c r="SF21" i="1"/>
  <c r="UP21" i="1" s="1"/>
  <c r="SE21" i="1"/>
  <c r="UO21" i="1" s="1"/>
  <c r="SD21" i="1"/>
  <c r="UN21" i="1" s="1"/>
  <c r="SC21" i="1"/>
  <c r="UM21" i="1" s="1"/>
  <c r="SB21" i="1"/>
  <c r="UL21" i="1" s="1"/>
  <c r="SA21" i="1"/>
  <c r="UK21" i="1" s="1"/>
  <c r="RZ21" i="1"/>
  <c r="UJ21" i="1" s="1"/>
  <c r="RY21" i="1"/>
  <c r="UI21" i="1" s="1"/>
  <c r="RX21" i="1"/>
  <c r="UH21" i="1" s="1"/>
  <c r="RW21" i="1"/>
  <c r="UG21" i="1" s="1"/>
  <c r="RV21" i="1"/>
  <c r="UF21" i="1" s="1"/>
  <c r="RU21" i="1"/>
  <c r="UE21" i="1" s="1"/>
  <c r="RT21" i="1"/>
  <c r="UD21" i="1" s="1"/>
  <c r="RS21" i="1"/>
  <c r="UC21" i="1" s="1"/>
  <c r="QN21" i="1"/>
  <c r="SX21" i="1" s="1"/>
  <c r="QM21" i="1"/>
  <c r="SW21" i="1" s="1"/>
  <c r="QL21" i="1"/>
  <c r="SV21" i="1" s="1"/>
  <c r="QK21" i="1"/>
  <c r="SU21" i="1" s="1"/>
  <c r="QJ21" i="1"/>
  <c r="ST21" i="1" s="1"/>
  <c r="SR19" i="1"/>
  <c r="SQ19" i="1"/>
  <c r="SP19" i="1"/>
  <c r="SO19" i="1"/>
  <c r="SN19" i="1"/>
  <c r="SM19" i="1"/>
  <c r="SL19" i="1"/>
  <c r="SK19" i="1"/>
  <c r="SJ19" i="1"/>
  <c r="SI19" i="1"/>
  <c r="SH19" i="1"/>
  <c r="SG19" i="1"/>
  <c r="SF19" i="1"/>
  <c r="SE19" i="1"/>
  <c r="SD19" i="1"/>
  <c r="SC19" i="1"/>
  <c r="SB19" i="1"/>
  <c r="SA19" i="1"/>
  <c r="RZ19" i="1"/>
  <c r="RY19" i="1"/>
  <c r="RX19" i="1"/>
  <c r="RW19" i="1"/>
  <c r="RV19" i="1"/>
  <c r="RU19" i="1"/>
  <c r="RT19" i="1"/>
  <c r="RS19" i="1"/>
  <c r="RR19" i="1"/>
  <c r="RQ19" i="1"/>
  <c r="RP19" i="1"/>
  <c r="RO19" i="1"/>
  <c r="RN19" i="1"/>
  <c r="RM19" i="1"/>
  <c r="RL19" i="1"/>
  <c r="RK19" i="1"/>
  <c r="RJ19" i="1"/>
  <c r="RI19" i="1"/>
  <c r="RH19" i="1"/>
  <c r="RG19" i="1"/>
  <c r="RF19" i="1"/>
  <c r="RE19" i="1"/>
  <c r="RD19" i="1"/>
  <c r="RC19" i="1"/>
  <c r="RB19" i="1"/>
  <c r="RA19" i="1"/>
  <c r="QZ19" i="1"/>
  <c r="QY19" i="1"/>
  <c r="QX19" i="1"/>
  <c r="QW19" i="1"/>
  <c r="QV19" i="1"/>
  <c r="QU19" i="1"/>
  <c r="QT19" i="1"/>
  <c r="QS19" i="1"/>
  <c r="QR19" i="1"/>
  <c r="QQ19" i="1"/>
  <c r="QP19" i="1"/>
  <c r="QO19" i="1"/>
  <c r="QN19" i="1"/>
  <c r="QM19" i="1"/>
  <c r="QL19" i="1"/>
  <c r="QK19" i="1"/>
  <c r="QJ19" i="1"/>
  <c r="RS15" i="1"/>
  <c r="UC15" i="1" s="1"/>
  <c r="QN15" i="1"/>
  <c r="SX15" i="1" s="1"/>
  <c r="QM15" i="1"/>
  <c r="SW15" i="1" s="1"/>
  <c r="QL15" i="1"/>
  <c r="SV15" i="1" s="1"/>
  <c r="QK15" i="1"/>
  <c r="SU15" i="1" s="1"/>
  <c r="QJ15" i="1"/>
  <c r="ST15" i="1" s="1"/>
  <c r="UB5" i="1"/>
  <c r="UA5" i="1"/>
  <c r="UA98" i="1" s="1"/>
  <c r="TZ5" i="1"/>
  <c r="TY5" i="1"/>
  <c r="TY98" i="1" s="1"/>
  <c r="TX5" i="1"/>
  <c r="TX98" i="1" s="1"/>
  <c r="TW5" i="1"/>
  <c r="TW98" i="1" s="1"/>
  <c r="RR5" i="1"/>
  <c r="RR98" i="1" s="1"/>
  <c r="RQ5" i="1"/>
  <c r="RQ98" i="1" s="1"/>
  <c r="RP5" i="1"/>
  <c r="RP98" i="1" s="1"/>
  <c r="RO5" i="1"/>
  <c r="RO98" i="1" s="1"/>
  <c r="RN5" i="1"/>
  <c r="RN98" i="1" s="1"/>
  <c r="RM5" i="1"/>
  <c r="RM98" i="1" s="1"/>
  <c r="PH5" i="1"/>
  <c r="PG5" i="1"/>
  <c r="PG98" i="1" s="1"/>
  <c r="PF5" i="1"/>
  <c r="PF98" i="1" s="1"/>
  <c r="PE5" i="1"/>
  <c r="PE98" i="1" s="1"/>
  <c r="PD5" i="1"/>
  <c r="PD98" i="1" s="1"/>
  <c r="OJ21" i="1"/>
  <c r="OI21" i="1"/>
  <c r="OH21" i="1"/>
  <c r="OG21" i="1"/>
  <c r="OF21" i="1"/>
  <c r="OJ15" i="1"/>
  <c r="QT15" i="1" s="1"/>
  <c r="TD15" i="1" s="1"/>
  <c r="OI15" i="1"/>
  <c r="QS15" i="1" s="1"/>
  <c r="TC15" i="1" s="1"/>
  <c r="OH15" i="1"/>
  <c r="OG15" i="1"/>
  <c r="OF15" i="1"/>
  <c r="OE21" i="1"/>
  <c r="OE15" i="1"/>
  <c r="OD5" i="1"/>
  <c r="OD98" i="1" s="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J15" i="1"/>
  <c r="RT15" i="1" s="1"/>
  <c r="UD15"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C15" i="8"/>
  <c r="AR15" i="8" s="1"/>
  <c r="AW15" i="8"/>
  <c r="AY15" i="8" s="1"/>
  <c r="AN15" i="8" s="1"/>
  <c r="AW15" i="7"/>
  <c r="AY15" i="7" s="1"/>
  <c r="AN15" i="7" s="1"/>
  <c r="AW15" i="6"/>
  <c r="AZ15" i="6" s="1"/>
  <c r="AO15" i="6" s="1"/>
  <c r="TB5" i="1"/>
  <c r="TA5" i="1"/>
  <c r="SZ5" i="1"/>
  <c r="SY5" i="1"/>
  <c r="SX5" i="1"/>
  <c r="SW5" i="1"/>
  <c r="QR5" i="1"/>
  <c r="QR98" i="1" s="1"/>
  <c r="QQ5" i="1"/>
  <c r="QQ98" i="1" s="1"/>
  <c r="QP5" i="1"/>
  <c r="QP98" i="1" s="1"/>
  <c r="QO5" i="1"/>
  <c r="QO98" i="1" s="1"/>
  <c r="QN5" i="1"/>
  <c r="QN98" i="1" s="1"/>
  <c r="QM5" i="1"/>
  <c r="QM98" i="1" s="1"/>
  <c r="PC5" i="1"/>
  <c r="PB5" i="1"/>
  <c r="PB98" i="1" s="1"/>
  <c r="PA5" i="1"/>
  <c r="OZ5" i="1"/>
  <c r="OY5" i="1"/>
  <c r="OB5" i="1"/>
  <c r="OB98" i="1" s="1"/>
  <c r="QL87" i="1" l="1"/>
  <c r="QJ87" i="1"/>
  <c r="QK87" i="1"/>
  <c r="OG81" i="1"/>
  <c r="OG87" i="1"/>
  <c r="RU81" i="1"/>
  <c r="RU87" i="1"/>
  <c r="SC81" i="1"/>
  <c r="SC87" i="1"/>
  <c r="SK81" i="1"/>
  <c r="SK87" i="1"/>
  <c r="OE81" i="1"/>
  <c r="OE87" i="1"/>
  <c r="OH81" i="1"/>
  <c r="OH87" i="1"/>
  <c r="RV81" i="1"/>
  <c r="RV87" i="1"/>
  <c r="SD81" i="1"/>
  <c r="SD87" i="1"/>
  <c r="SL81" i="1"/>
  <c r="SL87" i="1"/>
  <c r="OI81" i="1"/>
  <c r="OI87" i="1"/>
  <c r="RW81" i="1"/>
  <c r="RW87" i="1"/>
  <c r="SE81" i="1"/>
  <c r="SE87" i="1"/>
  <c r="SM81" i="1"/>
  <c r="SM87" i="1"/>
  <c r="SF81" i="1"/>
  <c r="SF87" i="1"/>
  <c r="SN81" i="1"/>
  <c r="SN87" i="1"/>
  <c r="RY81" i="1"/>
  <c r="RY87" i="1"/>
  <c r="SG81" i="1"/>
  <c r="SG87" i="1"/>
  <c r="SO81" i="1"/>
  <c r="SO87" i="1"/>
  <c r="RZ81" i="1"/>
  <c r="RZ87" i="1"/>
  <c r="SH81" i="1"/>
  <c r="SH87" i="1"/>
  <c r="SP81" i="1"/>
  <c r="SP87" i="1"/>
  <c r="OJ81" i="1"/>
  <c r="OJ87" i="1"/>
  <c r="QM87" i="1"/>
  <c r="RS81" i="1"/>
  <c r="RS87" i="1"/>
  <c r="SA81" i="1"/>
  <c r="SA87" i="1"/>
  <c r="SI81" i="1"/>
  <c r="SI87" i="1"/>
  <c r="SQ81" i="1"/>
  <c r="SQ87" i="1"/>
  <c r="RX81" i="1"/>
  <c r="RX87" i="1"/>
  <c r="OF81" i="1"/>
  <c r="OF87" i="1"/>
  <c r="QN81" i="1"/>
  <c r="QN87" i="1"/>
  <c r="RT81" i="1"/>
  <c r="RT87" i="1"/>
  <c r="SB81" i="1"/>
  <c r="SB87" i="1"/>
  <c r="SJ81" i="1"/>
  <c r="SJ87" i="1"/>
  <c r="SR81" i="1"/>
  <c r="SR87" i="1"/>
  <c r="QJ70" i="1"/>
  <c r="QJ81" i="1"/>
  <c r="QK81" i="1"/>
  <c r="QL81" i="1"/>
  <c r="QM81" i="1"/>
  <c r="OG70" i="1"/>
  <c r="RU70" i="1"/>
  <c r="SC70" i="1"/>
  <c r="SK70" i="1"/>
  <c r="SL70" i="1"/>
  <c r="OI70" i="1"/>
  <c r="RW70" i="1"/>
  <c r="SE70" i="1"/>
  <c r="SM70" i="1"/>
  <c r="OE70" i="1"/>
  <c r="OH70" i="1"/>
  <c r="RV70" i="1"/>
  <c r="SD70" i="1"/>
  <c r="OJ70" i="1"/>
  <c r="RX70" i="1"/>
  <c r="SF70" i="1"/>
  <c r="SN70" i="1"/>
  <c r="QK70" i="1"/>
  <c r="RY70" i="1"/>
  <c r="SG70" i="1"/>
  <c r="SO70" i="1"/>
  <c r="QL70" i="1"/>
  <c r="RZ70" i="1"/>
  <c r="SH70" i="1"/>
  <c r="SP70" i="1"/>
  <c r="QM70" i="1"/>
  <c r="RS70" i="1"/>
  <c r="SA70" i="1"/>
  <c r="SI70" i="1"/>
  <c r="SQ70" i="1"/>
  <c r="OF70" i="1"/>
  <c r="QN70" i="1"/>
  <c r="RT70" i="1"/>
  <c r="SB70" i="1"/>
  <c r="SJ70" i="1"/>
  <c r="SR70" i="1"/>
  <c r="QJ65" i="1"/>
  <c r="OG65" i="1"/>
  <c r="RU65" i="1"/>
  <c r="SC65" i="1"/>
  <c r="SK65" i="1"/>
  <c r="RV65" i="1"/>
  <c r="SL65" i="1"/>
  <c r="OI65" i="1"/>
  <c r="RW65" i="1"/>
  <c r="SE65" i="1"/>
  <c r="SM65" i="1"/>
  <c r="OE65" i="1"/>
  <c r="OJ65" i="1"/>
  <c r="RX65" i="1"/>
  <c r="SF65" i="1"/>
  <c r="SN65" i="1"/>
  <c r="QK65" i="1"/>
  <c r="RY65" i="1"/>
  <c r="SG65" i="1"/>
  <c r="SO65" i="1"/>
  <c r="OH65" i="1"/>
  <c r="SD65" i="1"/>
  <c r="QL65" i="1"/>
  <c r="RZ65" i="1"/>
  <c r="SH65" i="1"/>
  <c r="SP65" i="1"/>
  <c r="QM65" i="1"/>
  <c r="RS65" i="1"/>
  <c r="SA65" i="1"/>
  <c r="SI65" i="1"/>
  <c r="SQ65" i="1"/>
  <c r="OF65" i="1"/>
  <c r="QN65" i="1"/>
  <c r="RT65" i="1"/>
  <c r="SB65" i="1"/>
  <c r="SJ65" i="1"/>
  <c r="SR65" i="1"/>
  <c r="SK88" i="1"/>
  <c r="SK89" i="1"/>
  <c r="SK86" i="1"/>
  <c r="SK85" i="1"/>
  <c r="SK84" i="1"/>
  <c r="SK83" i="1"/>
  <c r="SK80" i="1"/>
  <c r="SK82" i="1"/>
  <c r="SK78" i="1"/>
  <c r="SK79" i="1"/>
  <c r="SK77" i="1"/>
  <c r="SK75" i="1"/>
  <c r="SK73" i="1"/>
  <c r="SK69" i="1"/>
  <c r="SK76" i="1"/>
  <c r="SK71" i="1"/>
  <c r="SK72" i="1"/>
  <c r="SK74" i="1"/>
  <c r="OH80" i="1"/>
  <c r="OH78" i="1"/>
  <c r="OH73" i="1"/>
  <c r="OH74" i="1"/>
  <c r="OH75" i="1"/>
  <c r="OH89" i="1"/>
  <c r="OH85" i="1"/>
  <c r="OH83" i="1"/>
  <c r="OH69" i="1"/>
  <c r="OH84" i="1"/>
  <c r="OH76" i="1"/>
  <c r="OH71" i="1"/>
  <c r="OH86" i="1"/>
  <c r="OH72" i="1"/>
  <c r="OH77" i="1"/>
  <c r="OH79" i="1"/>
  <c r="OH82" i="1"/>
  <c r="OH88" i="1"/>
  <c r="RW88" i="1"/>
  <c r="RW85" i="1"/>
  <c r="RW89" i="1"/>
  <c r="RW86" i="1"/>
  <c r="RW83" i="1"/>
  <c r="RW82" i="1"/>
  <c r="RW84" i="1"/>
  <c r="RW80" i="1"/>
  <c r="RW79" i="1"/>
  <c r="RW78" i="1"/>
  <c r="RW76" i="1"/>
  <c r="RW75" i="1"/>
  <c r="RW77" i="1"/>
  <c r="RW71" i="1"/>
  <c r="RW69" i="1"/>
  <c r="RW73" i="1"/>
  <c r="RW72" i="1"/>
  <c r="RW74" i="1"/>
  <c r="SM89" i="1"/>
  <c r="SM88" i="1"/>
  <c r="SM85" i="1"/>
  <c r="SM83" i="1"/>
  <c r="SM86" i="1"/>
  <c r="SM82" i="1"/>
  <c r="SM84" i="1"/>
  <c r="SM80" i="1"/>
  <c r="SM79" i="1"/>
  <c r="SM78" i="1"/>
  <c r="SM75" i="1"/>
  <c r="SM71" i="1"/>
  <c r="SM69" i="1"/>
  <c r="SM77" i="1"/>
  <c r="SM76" i="1"/>
  <c r="SM74" i="1"/>
  <c r="SM72" i="1"/>
  <c r="SM73" i="1"/>
  <c r="OJ75" i="1"/>
  <c r="OJ73" i="1"/>
  <c r="OJ74" i="1"/>
  <c r="OJ80" i="1"/>
  <c r="OJ85" i="1"/>
  <c r="OJ78" i="1"/>
  <c r="OJ89" i="1"/>
  <c r="OJ83" i="1"/>
  <c r="OJ72" i="1"/>
  <c r="OJ82" i="1"/>
  <c r="OJ79" i="1"/>
  <c r="OJ84" i="1"/>
  <c r="OJ71" i="1"/>
  <c r="OJ86" i="1"/>
  <c r="OJ76" i="1"/>
  <c r="OJ77" i="1"/>
  <c r="OJ88" i="1"/>
  <c r="OJ69" i="1"/>
  <c r="SN89" i="1"/>
  <c r="SN86" i="1"/>
  <c r="SN88" i="1"/>
  <c r="SN85" i="1"/>
  <c r="SN84" i="1"/>
  <c r="SN82" i="1"/>
  <c r="SN83" i="1"/>
  <c r="SN76" i="1"/>
  <c r="SN80" i="1"/>
  <c r="SN79" i="1"/>
  <c r="SN77" i="1"/>
  <c r="SN75" i="1"/>
  <c r="SN78" i="1"/>
  <c r="SN74" i="1"/>
  <c r="SN72" i="1"/>
  <c r="SN73" i="1"/>
  <c r="SN71" i="1"/>
  <c r="SN69" i="1"/>
  <c r="QK89" i="1"/>
  <c r="QK88" i="1"/>
  <c r="QK86" i="1"/>
  <c r="QK85" i="1"/>
  <c r="QK83" i="1"/>
  <c r="QK78" i="1"/>
  <c r="QK84" i="1"/>
  <c r="QK80" i="1"/>
  <c r="QK82" i="1"/>
  <c r="QK77" i="1"/>
  <c r="QK79" i="1"/>
  <c r="QK76" i="1"/>
  <c r="QK75" i="1"/>
  <c r="QK73" i="1"/>
  <c r="QK71" i="1"/>
  <c r="QK72" i="1"/>
  <c r="QK74" i="1"/>
  <c r="QK69" i="1"/>
  <c r="RY88" i="1"/>
  <c r="RY89" i="1"/>
  <c r="RY86" i="1"/>
  <c r="RY85" i="1"/>
  <c r="RY83" i="1"/>
  <c r="RY84" i="1"/>
  <c r="RY78" i="1"/>
  <c r="RY79" i="1"/>
  <c r="RY82" i="1"/>
  <c r="RY80" i="1"/>
  <c r="RY77" i="1"/>
  <c r="RY75" i="1"/>
  <c r="RY73" i="1"/>
  <c r="RY76" i="1"/>
  <c r="RY72" i="1"/>
  <c r="RY74" i="1"/>
  <c r="RY71" i="1"/>
  <c r="RY69" i="1"/>
  <c r="SG88" i="1"/>
  <c r="SG89" i="1"/>
  <c r="SG86" i="1"/>
  <c r="SG85" i="1"/>
  <c r="SG83" i="1"/>
  <c r="SG84" i="1"/>
  <c r="SG78" i="1"/>
  <c r="SG79" i="1"/>
  <c r="SG80" i="1"/>
  <c r="SG82" i="1"/>
  <c r="SG77" i="1"/>
  <c r="SG76" i="1"/>
  <c r="SG74" i="1"/>
  <c r="SG73" i="1"/>
  <c r="SG71" i="1"/>
  <c r="SG72" i="1"/>
  <c r="SG69" i="1"/>
  <c r="SG75" i="1"/>
  <c r="SO88" i="1"/>
  <c r="SO89" i="1"/>
  <c r="SO86" i="1"/>
  <c r="SO85" i="1"/>
  <c r="SO83" i="1"/>
  <c r="SO84" i="1"/>
  <c r="SO82" i="1"/>
  <c r="SO78" i="1"/>
  <c r="SO79" i="1"/>
  <c r="SO80" i="1"/>
  <c r="SO77" i="1"/>
  <c r="SO75" i="1"/>
  <c r="SO73" i="1"/>
  <c r="SO74" i="1"/>
  <c r="SO76" i="1"/>
  <c r="SO71" i="1"/>
  <c r="SO72" i="1"/>
  <c r="SO69" i="1"/>
  <c r="OG89" i="1"/>
  <c r="OG75" i="1"/>
  <c r="OG74" i="1"/>
  <c r="OG73" i="1"/>
  <c r="OG78" i="1"/>
  <c r="OG85" i="1"/>
  <c r="OG80" i="1"/>
  <c r="OG76" i="1"/>
  <c r="OG77" i="1"/>
  <c r="OG79" i="1"/>
  <c r="OG71" i="1"/>
  <c r="OG86" i="1"/>
  <c r="OG83" i="1"/>
  <c r="OG82" i="1"/>
  <c r="OG72" i="1"/>
  <c r="OG88" i="1"/>
  <c r="OG69" i="1"/>
  <c r="OG84" i="1"/>
  <c r="RU88" i="1"/>
  <c r="RU89" i="1"/>
  <c r="RU86" i="1"/>
  <c r="RU85" i="1"/>
  <c r="RU84" i="1"/>
  <c r="RU80" i="1"/>
  <c r="RU83" i="1"/>
  <c r="RU79" i="1"/>
  <c r="RU82" i="1"/>
  <c r="RU75" i="1"/>
  <c r="RU78" i="1"/>
  <c r="RU76" i="1"/>
  <c r="RU77" i="1"/>
  <c r="RU74" i="1"/>
  <c r="RU71" i="1"/>
  <c r="RU73" i="1"/>
  <c r="RU72" i="1"/>
  <c r="RU69" i="1"/>
  <c r="RV89" i="1"/>
  <c r="RV88" i="1"/>
  <c r="RV86" i="1"/>
  <c r="RV85" i="1"/>
  <c r="RV83" i="1"/>
  <c r="RV84" i="1"/>
  <c r="RV82" i="1"/>
  <c r="RV80" i="1"/>
  <c r="RV77" i="1"/>
  <c r="RV79" i="1"/>
  <c r="RV78" i="1"/>
  <c r="RV74" i="1"/>
  <c r="RV76" i="1"/>
  <c r="RV75" i="1"/>
  <c r="RV71" i="1"/>
  <c r="RV73" i="1"/>
  <c r="RV72" i="1"/>
  <c r="RV69" i="1"/>
  <c r="SL89" i="1"/>
  <c r="SL88" i="1"/>
  <c r="SL86" i="1"/>
  <c r="SL85" i="1"/>
  <c r="SL84" i="1"/>
  <c r="SL83" i="1"/>
  <c r="SL82" i="1"/>
  <c r="SL78" i="1"/>
  <c r="SL80" i="1"/>
  <c r="SL79" i="1"/>
  <c r="SL76" i="1"/>
  <c r="SL77" i="1"/>
  <c r="SL75" i="1"/>
  <c r="SL69" i="1"/>
  <c r="SL71" i="1"/>
  <c r="SL74" i="1"/>
  <c r="SL72" i="1"/>
  <c r="SL73" i="1"/>
  <c r="OI73" i="1"/>
  <c r="OI74" i="1"/>
  <c r="OI75" i="1"/>
  <c r="OI78" i="1"/>
  <c r="OI80" i="1"/>
  <c r="OI89" i="1"/>
  <c r="OI85" i="1"/>
  <c r="OI79" i="1"/>
  <c r="OI83" i="1"/>
  <c r="OI82" i="1"/>
  <c r="OI88" i="1"/>
  <c r="OI77" i="1"/>
  <c r="OI71" i="1"/>
  <c r="OI72" i="1"/>
  <c r="OI76" i="1"/>
  <c r="OI69" i="1"/>
  <c r="OI86" i="1"/>
  <c r="OI84" i="1"/>
  <c r="SE89" i="1"/>
  <c r="SE88" i="1"/>
  <c r="SE85" i="1"/>
  <c r="SE86" i="1"/>
  <c r="SE83" i="1"/>
  <c r="SE84" i="1"/>
  <c r="SE82" i="1"/>
  <c r="SE80" i="1"/>
  <c r="SE79" i="1"/>
  <c r="SE75" i="1"/>
  <c r="SE76" i="1"/>
  <c r="SE77" i="1"/>
  <c r="SE74" i="1"/>
  <c r="SE71" i="1"/>
  <c r="SE69" i="1"/>
  <c r="SE78" i="1"/>
  <c r="SE73" i="1"/>
  <c r="SE72" i="1"/>
  <c r="QJ89" i="1"/>
  <c r="QJ86" i="1"/>
  <c r="QJ88" i="1"/>
  <c r="QJ85" i="1"/>
  <c r="QJ84" i="1"/>
  <c r="QJ83" i="1"/>
  <c r="QJ82" i="1"/>
  <c r="QJ80" i="1"/>
  <c r="QJ79" i="1"/>
  <c r="QJ78" i="1"/>
  <c r="QJ74" i="1"/>
  <c r="QJ75" i="1"/>
  <c r="QJ72" i="1"/>
  <c r="QJ73" i="1"/>
  <c r="QJ77" i="1"/>
  <c r="QJ76" i="1"/>
  <c r="QJ69" i="1"/>
  <c r="QJ71" i="1"/>
  <c r="RX88" i="1"/>
  <c r="RX86" i="1"/>
  <c r="RX89" i="1"/>
  <c r="RX84" i="1"/>
  <c r="RX85" i="1"/>
  <c r="RX83" i="1"/>
  <c r="RX82" i="1"/>
  <c r="RX80" i="1"/>
  <c r="RX76" i="1"/>
  <c r="RX79" i="1"/>
  <c r="RX74" i="1"/>
  <c r="RX78" i="1"/>
  <c r="RX72" i="1"/>
  <c r="RX77" i="1"/>
  <c r="RX75" i="1"/>
  <c r="RX73" i="1"/>
  <c r="RX71" i="1"/>
  <c r="RX69" i="1"/>
  <c r="SF89" i="1"/>
  <c r="SF88" i="1"/>
  <c r="SF86" i="1"/>
  <c r="SF84" i="1"/>
  <c r="SF83" i="1"/>
  <c r="SF85" i="1"/>
  <c r="SF79" i="1"/>
  <c r="SF80" i="1"/>
  <c r="SF76" i="1"/>
  <c r="SF82" i="1"/>
  <c r="SF78" i="1"/>
  <c r="SF77" i="1"/>
  <c r="SF74" i="1"/>
  <c r="SF72" i="1"/>
  <c r="SF73" i="1"/>
  <c r="SF71" i="1"/>
  <c r="SF69" i="1"/>
  <c r="SF75" i="1"/>
  <c r="QL88" i="1"/>
  <c r="QL89" i="1"/>
  <c r="QL86" i="1"/>
  <c r="QL85" i="1"/>
  <c r="QL83" i="1"/>
  <c r="QL84" i="1"/>
  <c r="QL79" i="1"/>
  <c r="QL82" i="1"/>
  <c r="QL77" i="1"/>
  <c r="QL78" i="1"/>
  <c r="QL80" i="1"/>
  <c r="QL75" i="1"/>
  <c r="QL76" i="1"/>
  <c r="QL71" i="1"/>
  <c r="QL72" i="1"/>
  <c r="QL74" i="1"/>
  <c r="QL73" i="1"/>
  <c r="QL69" i="1"/>
  <c r="RZ88" i="1"/>
  <c r="RZ89" i="1"/>
  <c r="RZ86" i="1"/>
  <c r="RZ85" i="1"/>
  <c r="RZ84" i="1"/>
  <c r="RZ83" i="1"/>
  <c r="RZ79" i="1"/>
  <c r="RZ77" i="1"/>
  <c r="RZ78" i="1"/>
  <c r="RZ82" i="1"/>
  <c r="RZ80" i="1"/>
  <c r="RZ76" i="1"/>
  <c r="RZ75" i="1"/>
  <c r="RZ73" i="1"/>
  <c r="RZ72" i="1"/>
  <c r="RZ69" i="1"/>
  <c r="RZ74" i="1"/>
  <c r="RZ71" i="1"/>
  <c r="SH88" i="1"/>
  <c r="SH89" i="1"/>
  <c r="SH86" i="1"/>
  <c r="SH85" i="1"/>
  <c r="SH83" i="1"/>
  <c r="SH84" i="1"/>
  <c r="SH79" i="1"/>
  <c r="SH82" i="1"/>
  <c r="SH77" i="1"/>
  <c r="SH80" i="1"/>
  <c r="SH78" i="1"/>
  <c r="SH74" i="1"/>
  <c r="SH72" i="1"/>
  <c r="SH73" i="1"/>
  <c r="SH75" i="1"/>
  <c r="SH71" i="1"/>
  <c r="SH76" i="1"/>
  <c r="SH69" i="1"/>
  <c r="SP88" i="1"/>
  <c r="SP89" i="1"/>
  <c r="SP86" i="1"/>
  <c r="SP85" i="1"/>
  <c r="SP84" i="1"/>
  <c r="SP83" i="1"/>
  <c r="SP79" i="1"/>
  <c r="SP82" i="1"/>
  <c r="SP80" i="1"/>
  <c r="SP77" i="1"/>
  <c r="SP76" i="1"/>
  <c r="SP78" i="1"/>
  <c r="SP75" i="1"/>
  <c r="SP74" i="1"/>
  <c r="SP71" i="1"/>
  <c r="SP72" i="1"/>
  <c r="SP73" i="1"/>
  <c r="SP69" i="1"/>
  <c r="OE78" i="1"/>
  <c r="OE80" i="1"/>
  <c r="OE74" i="1"/>
  <c r="OE75" i="1"/>
  <c r="OE73" i="1"/>
  <c r="OE85" i="1"/>
  <c r="OE89" i="1"/>
  <c r="OE72" i="1"/>
  <c r="OE82" i="1"/>
  <c r="OE88" i="1"/>
  <c r="OE77" i="1"/>
  <c r="OE79" i="1"/>
  <c r="OE69" i="1"/>
  <c r="OE71" i="1"/>
  <c r="OE86" i="1"/>
  <c r="OE84" i="1"/>
  <c r="OE83" i="1"/>
  <c r="OE76" i="1"/>
  <c r="SD89" i="1"/>
  <c r="SD86" i="1"/>
  <c r="SD88" i="1"/>
  <c r="SD85" i="1"/>
  <c r="SD84" i="1"/>
  <c r="SD83" i="1"/>
  <c r="SD82" i="1"/>
  <c r="SD80" i="1"/>
  <c r="SD77" i="1"/>
  <c r="SD79" i="1"/>
  <c r="SD78" i="1"/>
  <c r="SD76" i="1"/>
  <c r="SD75" i="1"/>
  <c r="SD74" i="1"/>
  <c r="SD71" i="1"/>
  <c r="SD73" i="1"/>
  <c r="SD72" i="1"/>
  <c r="SD69" i="1"/>
  <c r="QM89" i="1"/>
  <c r="QM86" i="1"/>
  <c r="QM88" i="1"/>
  <c r="QM85" i="1"/>
  <c r="QM84" i="1"/>
  <c r="QM79" i="1"/>
  <c r="QM82" i="1"/>
  <c r="QM80" i="1"/>
  <c r="QM83" i="1"/>
  <c r="QM74" i="1"/>
  <c r="QM78" i="1"/>
  <c r="QM77" i="1"/>
  <c r="QM76" i="1"/>
  <c r="QM75" i="1"/>
  <c r="QM71" i="1"/>
  <c r="QM72" i="1"/>
  <c r="QM69" i="1"/>
  <c r="QM73" i="1"/>
  <c r="RS89" i="1"/>
  <c r="RS86" i="1"/>
  <c r="RS88" i="1"/>
  <c r="RS84" i="1"/>
  <c r="RS83" i="1"/>
  <c r="RS85" i="1"/>
  <c r="RS79" i="1"/>
  <c r="RS82" i="1"/>
  <c r="RS80" i="1"/>
  <c r="RS78" i="1"/>
  <c r="RS74" i="1"/>
  <c r="RS77" i="1"/>
  <c r="RS76" i="1"/>
  <c r="RS75" i="1"/>
  <c r="RS69" i="1"/>
  <c r="RS73" i="1"/>
  <c r="RS72" i="1"/>
  <c r="RS71" i="1"/>
  <c r="SA89" i="1"/>
  <c r="SA88" i="1"/>
  <c r="SA86" i="1"/>
  <c r="SA85" i="1"/>
  <c r="SA84" i="1"/>
  <c r="SA82" i="1"/>
  <c r="SA83" i="1"/>
  <c r="SA79" i="1"/>
  <c r="SA80" i="1"/>
  <c r="SA78" i="1"/>
  <c r="SA77" i="1"/>
  <c r="SA76" i="1"/>
  <c r="SA74" i="1"/>
  <c r="SA75" i="1"/>
  <c r="SA73" i="1"/>
  <c r="SA72" i="1"/>
  <c r="SA69" i="1"/>
  <c r="SA71" i="1"/>
  <c r="SI89" i="1"/>
  <c r="SI86" i="1"/>
  <c r="SI88" i="1"/>
  <c r="SI85" i="1"/>
  <c r="SI84" i="1"/>
  <c r="SI79" i="1"/>
  <c r="SI80" i="1"/>
  <c r="SI83" i="1"/>
  <c r="SI82" i="1"/>
  <c r="SI77" i="1"/>
  <c r="SI76" i="1"/>
  <c r="SI74" i="1"/>
  <c r="SI78" i="1"/>
  <c r="SI75" i="1"/>
  <c r="SI72" i="1"/>
  <c r="SI73" i="1"/>
  <c r="SI69" i="1"/>
  <c r="SI71" i="1"/>
  <c r="SQ89" i="1"/>
  <c r="SQ88" i="1"/>
  <c r="SQ86" i="1"/>
  <c r="SQ83" i="1"/>
  <c r="SQ85" i="1"/>
  <c r="SQ84" i="1"/>
  <c r="SQ79" i="1"/>
  <c r="SQ80" i="1"/>
  <c r="SQ82" i="1"/>
  <c r="SQ78" i="1"/>
  <c r="SQ74" i="1"/>
  <c r="SQ77" i="1"/>
  <c r="SQ75" i="1"/>
  <c r="SQ76" i="1"/>
  <c r="SQ72" i="1"/>
  <c r="SQ73" i="1"/>
  <c r="SQ71" i="1"/>
  <c r="SQ69" i="1"/>
  <c r="SC88" i="1"/>
  <c r="SC89" i="1"/>
  <c r="SC86" i="1"/>
  <c r="SC85" i="1"/>
  <c r="SC84" i="1"/>
  <c r="SC83" i="1"/>
  <c r="SC80" i="1"/>
  <c r="SC82" i="1"/>
  <c r="SC78" i="1"/>
  <c r="SC79" i="1"/>
  <c r="SC76" i="1"/>
  <c r="SC75" i="1"/>
  <c r="SC77" i="1"/>
  <c r="SC69" i="1"/>
  <c r="SC71" i="1"/>
  <c r="SC74" i="1"/>
  <c r="SC73" i="1"/>
  <c r="SC72" i="1"/>
  <c r="OF80" i="1"/>
  <c r="OF78" i="1"/>
  <c r="OF75" i="1"/>
  <c r="OF74" i="1"/>
  <c r="OF73" i="1"/>
  <c r="OF89" i="1"/>
  <c r="OF85" i="1"/>
  <c r="OF72" i="1"/>
  <c r="OF77" i="1"/>
  <c r="OF79" i="1"/>
  <c r="OF83" i="1"/>
  <c r="OF69" i="1"/>
  <c r="OF71" i="1"/>
  <c r="OF84" i="1"/>
  <c r="OF76" i="1"/>
  <c r="OF88" i="1"/>
  <c r="OF86" i="1"/>
  <c r="OF82" i="1"/>
  <c r="QN89" i="1"/>
  <c r="QN86" i="1"/>
  <c r="QN88" i="1"/>
  <c r="QN85" i="1"/>
  <c r="QN83" i="1"/>
  <c r="QN84" i="1"/>
  <c r="QN82" i="1"/>
  <c r="QN80" i="1"/>
  <c r="QN79" i="1"/>
  <c r="QN78" i="1"/>
  <c r="QN77" i="1"/>
  <c r="QN76" i="1"/>
  <c r="QN74" i="1"/>
  <c r="QN75" i="1"/>
  <c r="QN72" i="1"/>
  <c r="QN73" i="1"/>
  <c r="QN69" i="1"/>
  <c r="QN71" i="1"/>
  <c r="RT89" i="1"/>
  <c r="RT88" i="1"/>
  <c r="RT86" i="1"/>
  <c r="RT85" i="1"/>
  <c r="RT84" i="1"/>
  <c r="RT82" i="1"/>
  <c r="RT80" i="1"/>
  <c r="RT83" i="1"/>
  <c r="RT78" i="1"/>
  <c r="RT77" i="1"/>
  <c r="RT76" i="1"/>
  <c r="RT79" i="1"/>
  <c r="RT74" i="1"/>
  <c r="RT75" i="1"/>
  <c r="RT69" i="1"/>
  <c r="RT71" i="1"/>
  <c r="RT73" i="1"/>
  <c r="RT72" i="1"/>
  <c r="SB89" i="1"/>
  <c r="SB86" i="1"/>
  <c r="SB85" i="1"/>
  <c r="SB84" i="1"/>
  <c r="SB88" i="1"/>
  <c r="SB83" i="1"/>
  <c r="SB80" i="1"/>
  <c r="SB82" i="1"/>
  <c r="SB79" i="1"/>
  <c r="SB78" i="1"/>
  <c r="SB75" i="1"/>
  <c r="SB76" i="1"/>
  <c r="SB77" i="1"/>
  <c r="SB69" i="1"/>
  <c r="SB74" i="1"/>
  <c r="SB71" i="1"/>
  <c r="SB72" i="1"/>
  <c r="SB73" i="1"/>
  <c r="SJ89" i="1"/>
  <c r="SJ88" i="1"/>
  <c r="SJ86" i="1"/>
  <c r="SJ84" i="1"/>
  <c r="SJ85" i="1"/>
  <c r="SJ82" i="1"/>
  <c r="SJ80" i="1"/>
  <c r="SJ83" i="1"/>
  <c r="SJ78" i="1"/>
  <c r="SJ76" i="1"/>
  <c r="SJ79" i="1"/>
  <c r="SJ77" i="1"/>
  <c r="SJ75" i="1"/>
  <c r="SJ74" i="1"/>
  <c r="SJ72" i="1"/>
  <c r="SJ73" i="1"/>
  <c r="SJ69" i="1"/>
  <c r="SJ71" i="1"/>
  <c r="SR89" i="1"/>
  <c r="SR86" i="1"/>
  <c r="SR88" i="1"/>
  <c r="SR85" i="1"/>
  <c r="SR84" i="1"/>
  <c r="SR80" i="1"/>
  <c r="SR82" i="1"/>
  <c r="SR83" i="1"/>
  <c r="SR79" i="1"/>
  <c r="SR77" i="1"/>
  <c r="SR78" i="1"/>
  <c r="SR76" i="1"/>
  <c r="SR74" i="1"/>
  <c r="SR72" i="1"/>
  <c r="SR69" i="1"/>
  <c r="SR73" i="1"/>
  <c r="SR75" i="1"/>
  <c r="SR71" i="1"/>
  <c r="OG93" i="1"/>
  <c r="OG55" i="1"/>
  <c r="OI93" i="1"/>
  <c r="OI55" i="1"/>
  <c r="RW93" i="1"/>
  <c r="RW55" i="1"/>
  <c r="SE93" i="1"/>
  <c r="SE55" i="1"/>
  <c r="SM93" i="1"/>
  <c r="SM55" i="1"/>
  <c r="SK93" i="1"/>
  <c r="SK55" i="1"/>
  <c r="RV93" i="1"/>
  <c r="RV55" i="1"/>
  <c r="OJ93" i="1"/>
  <c r="OJ55" i="1"/>
  <c r="QJ55" i="1"/>
  <c r="RX93" i="1"/>
  <c r="RX55" i="1"/>
  <c r="SF93" i="1"/>
  <c r="SF55" i="1"/>
  <c r="SN93" i="1"/>
  <c r="SN55" i="1"/>
  <c r="OH93" i="1"/>
  <c r="OH55" i="1"/>
  <c r="QK55" i="1"/>
  <c r="RY93" i="1"/>
  <c r="RY55" i="1"/>
  <c r="SG93" i="1"/>
  <c r="SG55" i="1"/>
  <c r="SO93" i="1"/>
  <c r="SO55" i="1"/>
  <c r="RU93" i="1"/>
  <c r="RU55" i="1"/>
  <c r="SC93" i="1"/>
  <c r="SC55" i="1"/>
  <c r="OE93" i="1"/>
  <c r="OE55" i="1"/>
  <c r="SD93" i="1"/>
  <c r="SD55" i="1"/>
  <c r="SL93" i="1"/>
  <c r="SL55" i="1"/>
  <c r="QL55" i="1"/>
  <c r="RZ93" i="1"/>
  <c r="RZ55" i="1"/>
  <c r="SH93" i="1"/>
  <c r="SH55" i="1"/>
  <c r="SP93" i="1"/>
  <c r="SP55" i="1"/>
  <c r="QM55" i="1"/>
  <c r="RS93" i="1"/>
  <c r="RS55" i="1"/>
  <c r="SA93" i="1"/>
  <c r="SA55" i="1"/>
  <c r="SI93" i="1"/>
  <c r="SI55" i="1"/>
  <c r="SQ93" i="1"/>
  <c r="SQ55" i="1"/>
  <c r="OF93" i="1"/>
  <c r="OF55" i="1"/>
  <c r="QN55" i="1"/>
  <c r="RT93" i="1"/>
  <c r="RT55" i="1"/>
  <c r="SB93" i="1"/>
  <c r="SB55" i="1"/>
  <c r="SJ93" i="1"/>
  <c r="SJ55" i="1"/>
  <c r="SR93" i="1"/>
  <c r="SR55" i="1"/>
  <c r="QM93" i="1"/>
  <c r="QN93" i="1"/>
  <c r="QJ93" i="1"/>
  <c r="QK93" i="1"/>
  <c r="QL93" i="1"/>
  <c r="OF64" i="1"/>
  <c r="OF67" i="1"/>
  <c r="OF68" i="1"/>
  <c r="OF66" i="1"/>
  <c r="QN68" i="1"/>
  <c r="QN67" i="1"/>
  <c r="QN64" i="1"/>
  <c r="QN66" i="1"/>
  <c r="RT68" i="1"/>
  <c r="RT66" i="1"/>
  <c r="RT64" i="1"/>
  <c r="RT67" i="1"/>
  <c r="SB68" i="1"/>
  <c r="SB67" i="1"/>
  <c r="SB64" i="1"/>
  <c r="SB66" i="1"/>
  <c r="SJ68" i="1"/>
  <c r="SJ67" i="1"/>
  <c r="SJ66" i="1"/>
  <c r="SJ64" i="1"/>
  <c r="SR68" i="1"/>
  <c r="SR66" i="1"/>
  <c r="SR67" i="1"/>
  <c r="SR64" i="1"/>
  <c r="SC68" i="1"/>
  <c r="SC67" i="1"/>
  <c r="SC64" i="1"/>
  <c r="SC66" i="1"/>
  <c r="OI67" i="1"/>
  <c r="OI68" i="1"/>
  <c r="OI64" i="1"/>
  <c r="OI66" i="1"/>
  <c r="RW68" i="1"/>
  <c r="RW67" i="1"/>
  <c r="RW64" i="1"/>
  <c r="RW66" i="1"/>
  <c r="OJ67" i="1"/>
  <c r="OJ68" i="1"/>
  <c r="OJ64" i="1"/>
  <c r="OJ66" i="1"/>
  <c r="QJ68" i="1"/>
  <c r="QJ67" i="1"/>
  <c r="QJ66" i="1"/>
  <c r="QJ64" i="1"/>
  <c r="RX68" i="1"/>
  <c r="RX67" i="1"/>
  <c r="RX66" i="1"/>
  <c r="RX64" i="1"/>
  <c r="SF68" i="1"/>
  <c r="SF67" i="1"/>
  <c r="SF66" i="1"/>
  <c r="SF64" i="1"/>
  <c r="SN68" i="1"/>
  <c r="SN67" i="1"/>
  <c r="SN66" i="1"/>
  <c r="SN64" i="1"/>
  <c r="OG68" i="1"/>
  <c r="OG67" i="1"/>
  <c r="OG64" i="1"/>
  <c r="OG66" i="1"/>
  <c r="RU68" i="1"/>
  <c r="RU66" i="1"/>
  <c r="RU64" i="1"/>
  <c r="RU67" i="1"/>
  <c r="SK68" i="1"/>
  <c r="SK67" i="1"/>
  <c r="SK66" i="1"/>
  <c r="SK64" i="1"/>
  <c r="OE68" i="1"/>
  <c r="OE64" i="1"/>
  <c r="OE67" i="1"/>
  <c r="OE66" i="1"/>
  <c r="OH64" i="1"/>
  <c r="OH68" i="1"/>
  <c r="OH67" i="1"/>
  <c r="OH66" i="1"/>
  <c r="RV68" i="1"/>
  <c r="RV67" i="1"/>
  <c r="RV66" i="1"/>
  <c r="RV64" i="1"/>
  <c r="SD67" i="1"/>
  <c r="SD68" i="1"/>
  <c r="SD66" i="1"/>
  <c r="SD64" i="1"/>
  <c r="SL67" i="1"/>
  <c r="SL66" i="1"/>
  <c r="SL64" i="1"/>
  <c r="SL68" i="1"/>
  <c r="SE68" i="1"/>
  <c r="SE67" i="1"/>
  <c r="SE64" i="1"/>
  <c r="SE66" i="1"/>
  <c r="SM68" i="1"/>
  <c r="SM67" i="1"/>
  <c r="SM66" i="1"/>
  <c r="SM64" i="1"/>
  <c r="QK68" i="1"/>
  <c r="QK67" i="1"/>
  <c r="QK66" i="1"/>
  <c r="QK64" i="1"/>
  <c r="RY67" i="1"/>
  <c r="RY68" i="1"/>
  <c r="RY66" i="1"/>
  <c r="RY64" i="1"/>
  <c r="SG67" i="1"/>
  <c r="SG68" i="1"/>
  <c r="SG66" i="1"/>
  <c r="SG64" i="1"/>
  <c r="SO68" i="1"/>
  <c r="SO67" i="1"/>
  <c r="SO66" i="1"/>
  <c r="SO64" i="1"/>
  <c r="QL68" i="1"/>
  <c r="QL66" i="1"/>
  <c r="QL67" i="1"/>
  <c r="QL64" i="1"/>
  <c r="RZ68" i="1"/>
  <c r="RZ66" i="1"/>
  <c r="RZ67" i="1"/>
  <c r="RZ64" i="1"/>
  <c r="SH68" i="1"/>
  <c r="SH67" i="1"/>
  <c r="SH66" i="1"/>
  <c r="SH64" i="1"/>
  <c r="SP67" i="1"/>
  <c r="SP66" i="1"/>
  <c r="SP68" i="1"/>
  <c r="SP64" i="1"/>
  <c r="QM68" i="1"/>
  <c r="QM66" i="1"/>
  <c r="QM67" i="1"/>
  <c r="QM64" i="1"/>
  <c r="RS68" i="1"/>
  <c r="RS67" i="1"/>
  <c r="RS66" i="1"/>
  <c r="RS64" i="1"/>
  <c r="SA68" i="1"/>
  <c r="SA66" i="1"/>
  <c r="SA67" i="1"/>
  <c r="SA64" i="1"/>
  <c r="SI68" i="1"/>
  <c r="SI67" i="1"/>
  <c r="SI66" i="1"/>
  <c r="SI64" i="1"/>
  <c r="SQ68" i="1"/>
  <c r="SQ66" i="1"/>
  <c r="SQ67" i="1"/>
  <c r="SQ64" i="1"/>
  <c r="OE62" i="1"/>
  <c r="OE60" i="1"/>
  <c r="OE61" i="1"/>
  <c r="OE59" i="1"/>
  <c r="OE63" i="1"/>
  <c r="OH62" i="1"/>
  <c r="OH60" i="1"/>
  <c r="OH61" i="1"/>
  <c r="OH63" i="1"/>
  <c r="OH59" i="1"/>
  <c r="OI60" i="1"/>
  <c r="OI62" i="1"/>
  <c r="OI61" i="1"/>
  <c r="OI59" i="1"/>
  <c r="OI63" i="1"/>
  <c r="RW62" i="1"/>
  <c r="RW63" i="1"/>
  <c r="RW60" i="1"/>
  <c r="RW61" i="1"/>
  <c r="RW59" i="1"/>
  <c r="SE62" i="1"/>
  <c r="SE63" i="1"/>
  <c r="SE60" i="1"/>
  <c r="SE61" i="1"/>
  <c r="SE59" i="1"/>
  <c r="SM62" i="1"/>
  <c r="SM63" i="1"/>
  <c r="SM61" i="1"/>
  <c r="SM60" i="1"/>
  <c r="SM59" i="1"/>
  <c r="OJ62" i="1"/>
  <c r="OJ60" i="1"/>
  <c r="OJ63" i="1"/>
  <c r="OJ59" i="1"/>
  <c r="OJ61" i="1"/>
  <c r="QJ62" i="1"/>
  <c r="QJ60" i="1"/>
  <c r="QJ61" i="1"/>
  <c r="QJ59" i="1"/>
  <c r="QJ63" i="1"/>
  <c r="RX62" i="1"/>
  <c r="RX63" i="1"/>
  <c r="RX60" i="1"/>
  <c r="RX59" i="1"/>
  <c r="RX61" i="1"/>
  <c r="SF62" i="1"/>
  <c r="SF63" i="1"/>
  <c r="SF60" i="1"/>
  <c r="SF59" i="1"/>
  <c r="SF61" i="1"/>
  <c r="SN62" i="1"/>
  <c r="SN63" i="1"/>
  <c r="SN60" i="1"/>
  <c r="SN59" i="1"/>
  <c r="SN61" i="1"/>
  <c r="SB63" i="1"/>
  <c r="SB62" i="1"/>
  <c r="SB61" i="1"/>
  <c r="SB60" i="1"/>
  <c r="SB59" i="1"/>
  <c r="SR63" i="1"/>
  <c r="SR62" i="1"/>
  <c r="SR61" i="1"/>
  <c r="SR59" i="1"/>
  <c r="SR60" i="1"/>
  <c r="SC63" i="1"/>
  <c r="SC62" i="1"/>
  <c r="SC61" i="1"/>
  <c r="SC60" i="1"/>
  <c r="SC59" i="1"/>
  <c r="SD63" i="1"/>
  <c r="SD62" i="1"/>
  <c r="SD60" i="1"/>
  <c r="SD59" i="1"/>
  <c r="SD61" i="1"/>
  <c r="QK62" i="1"/>
  <c r="QK63" i="1"/>
  <c r="QK60" i="1"/>
  <c r="QK61" i="1"/>
  <c r="QK59" i="1"/>
  <c r="RY62" i="1"/>
  <c r="RY63" i="1"/>
  <c r="RY60" i="1"/>
  <c r="RY59" i="1"/>
  <c r="RY61" i="1"/>
  <c r="SG62" i="1"/>
  <c r="SG63" i="1"/>
  <c r="SG60" i="1"/>
  <c r="SG59" i="1"/>
  <c r="SG61" i="1"/>
  <c r="SO62" i="1"/>
  <c r="SO63" i="1"/>
  <c r="SO60" i="1"/>
  <c r="SO59" i="1"/>
  <c r="SO61" i="1"/>
  <c r="OF60" i="1"/>
  <c r="OF62" i="1"/>
  <c r="OF63" i="1"/>
  <c r="OF61" i="1"/>
  <c r="OF59" i="1"/>
  <c r="QN63" i="1"/>
  <c r="QN62" i="1"/>
  <c r="QN61" i="1"/>
  <c r="QN59" i="1"/>
  <c r="QN60" i="1"/>
  <c r="RT62" i="1"/>
  <c r="RT61" i="1"/>
  <c r="RT63" i="1"/>
  <c r="RT60" i="1"/>
  <c r="RT59" i="1"/>
  <c r="SJ62" i="1"/>
  <c r="SJ60" i="1"/>
  <c r="SJ63" i="1"/>
  <c r="SJ61" i="1"/>
  <c r="SJ59" i="1"/>
  <c r="RU62" i="1"/>
  <c r="RU63" i="1"/>
  <c r="RU60" i="1"/>
  <c r="RU61" i="1"/>
  <c r="RU59" i="1"/>
  <c r="SK60" i="1"/>
  <c r="SK63" i="1"/>
  <c r="SK61" i="1"/>
  <c r="SK62" i="1"/>
  <c r="SK59" i="1"/>
  <c r="RV62" i="1"/>
  <c r="RV63" i="1"/>
  <c r="RV60" i="1"/>
  <c r="RV61" i="1"/>
  <c r="RV59" i="1"/>
  <c r="SL63" i="1"/>
  <c r="SL61" i="1"/>
  <c r="SL60" i="1"/>
  <c r="SL62" i="1"/>
  <c r="SL59" i="1"/>
  <c r="QL63" i="1"/>
  <c r="QL62" i="1"/>
  <c r="QL61" i="1"/>
  <c r="QL60" i="1"/>
  <c r="QL59" i="1"/>
  <c r="RZ63" i="1"/>
  <c r="RZ61" i="1"/>
  <c r="RZ60" i="1"/>
  <c r="RZ62" i="1"/>
  <c r="RZ59" i="1"/>
  <c r="SH63" i="1"/>
  <c r="SH62" i="1"/>
  <c r="SH61" i="1"/>
  <c r="SH60" i="1"/>
  <c r="SH59" i="1"/>
  <c r="SP63" i="1"/>
  <c r="SP62" i="1"/>
  <c r="SP61" i="1"/>
  <c r="SP60" i="1"/>
  <c r="SP59" i="1"/>
  <c r="OG62" i="1"/>
  <c r="OG60" i="1"/>
  <c r="OG63" i="1"/>
  <c r="OG59" i="1"/>
  <c r="OG61" i="1"/>
  <c r="QM63" i="1"/>
  <c r="QM61" i="1"/>
  <c r="QM62" i="1"/>
  <c r="QM59" i="1"/>
  <c r="QM60" i="1"/>
  <c r="RS63" i="1"/>
  <c r="RS61" i="1"/>
  <c r="RS62" i="1"/>
  <c r="RS60" i="1"/>
  <c r="RS59" i="1"/>
  <c r="SA63" i="1"/>
  <c r="SA61" i="1"/>
  <c r="SA62" i="1"/>
  <c r="SA60" i="1"/>
  <c r="SA59" i="1"/>
  <c r="SI63" i="1"/>
  <c r="SI62" i="1"/>
  <c r="SI61" i="1"/>
  <c r="SI60" i="1"/>
  <c r="SI59" i="1"/>
  <c r="SQ63" i="1"/>
  <c r="SQ61" i="1"/>
  <c r="SQ62" i="1"/>
  <c r="SQ60" i="1"/>
  <c r="SQ59" i="1"/>
  <c r="QN56" i="1"/>
  <c r="QN57" i="1"/>
  <c r="SR56" i="1"/>
  <c r="SR57" i="1"/>
  <c r="OE56" i="1"/>
  <c r="OE57" i="1"/>
  <c r="OH57" i="1"/>
  <c r="OH56" i="1"/>
  <c r="RV57" i="1"/>
  <c r="RV56" i="1"/>
  <c r="SD57" i="1"/>
  <c r="SD56" i="1"/>
  <c r="SL57" i="1"/>
  <c r="SL56" i="1"/>
  <c r="OF56" i="1"/>
  <c r="OF57" i="1"/>
  <c r="RT56" i="1"/>
  <c r="RT57" i="1"/>
  <c r="SB57" i="1"/>
  <c r="SB56" i="1"/>
  <c r="SJ57" i="1"/>
  <c r="SJ56" i="1"/>
  <c r="OG56" i="1"/>
  <c r="OG57" i="1"/>
  <c r="OJ56" i="1"/>
  <c r="OJ57" i="1"/>
  <c r="SM56" i="1"/>
  <c r="SM57" i="1"/>
  <c r="QM57" i="1"/>
  <c r="QM56" i="1"/>
  <c r="RS57" i="1"/>
  <c r="RS56" i="1"/>
  <c r="SA57" i="1"/>
  <c r="SA56" i="1"/>
  <c r="SQ57" i="1"/>
  <c r="SQ56" i="1"/>
  <c r="RU57" i="1"/>
  <c r="RU56" i="1"/>
  <c r="SC57" i="1"/>
  <c r="SC56" i="1"/>
  <c r="SK57" i="1"/>
  <c r="SK56" i="1"/>
  <c r="OI57" i="1"/>
  <c r="OI56" i="1"/>
  <c r="RW56" i="1"/>
  <c r="RW57" i="1"/>
  <c r="SE56" i="1"/>
  <c r="SE57" i="1"/>
  <c r="QJ57" i="1"/>
  <c r="QJ56" i="1"/>
  <c r="RX56" i="1"/>
  <c r="RX57" i="1"/>
  <c r="SF57" i="1"/>
  <c r="SF56" i="1"/>
  <c r="SN57" i="1"/>
  <c r="SN56" i="1"/>
  <c r="QK56" i="1"/>
  <c r="QK57" i="1"/>
  <c r="RY56" i="1"/>
  <c r="RY57" i="1"/>
  <c r="SG56" i="1"/>
  <c r="SG57" i="1"/>
  <c r="SO56" i="1"/>
  <c r="SO57" i="1"/>
  <c r="QL57" i="1"/>
  <c r="QL56" i="1"/>
  <c r="RZ57" i="1"/>
  <c r="RZ56" i="1"/>
  <c r="SH57" i="1"/>
  <c r="SH56" i="1"/>
  <c r="SP57" i="1"/>
  <c r="SP56" i="1"/>
  <c r="SI57" i="1"/>
  <c r="SI56" i="1"/>
  <c r="OG54" i="1"/>
  <c r="OG58" i="1"/>
  <c r="RU54" i="1"/>
  <c r="RU58" i="1"/>
  <c r="SC54" i="1"/>
  <c r="SC58" i="1"/>
  <c r="SK54" i="1"/>
  <c r="SK58" i="1"/>
  <c r="OE54" i="1"/>
  <c r="OE58" i="1"/>
  <c r="OH54" i="1"/>
  <c r="OH58" i="1"/>
  <c r="RV54" i="1"/>
  <c r="RV58" i="1"/>
  <c r="SD54" i="1"/>
  <c r="SD58" i="1"/>
  <c r="SL54" i="1"/>
  <c r="SL58" i="1"/>
  <c r="OI54" i="1"/>
  <c r="OI58" i="1"/>
  <c r="RW54" i="1"/>
  <c r="RW58" i="1"/>
  <c r="SE54" i="1"/>
  <c r="SE58" i="1"/>
  <c r="SM54" i="1"/>
  <c r="SM58" i="1"/>
  <c r="QN54" i="1"/>
  <c r="QN58" i="1"/>
  <c r="RT54" i="1"/>
  <c r="RT58" i="1"/>
  <c r="SJ54" i="1"/>
  <c r="SJ58" i="1"/>
  <c r="SR54" i="1"/>
  <c r="SR58" i="1"/>
  <c r="OJ54" i="1"/>
  <c r="OJ58" i="1"/>
  <c r="QJ58" i="1"/>
  <c r="RX54" i="1"/>
  <c r="RX58" i="1"/>
  <c r="SF54" i="1"/>
  <c r="SF58" i="1"/>
  <c r="SN54" i="1"/>
  <c r="SN58" i="1"/>
  <c r="QK58" i="1"/>
  <c r="RY54" i="1"/>
  <c r="RY58" i="1"/>
  <c r="SG54" i="1"/>
  <c r="SG58" i="1"/>
  <c r="SO54" i="1"/>
  <c r="SO58" i="1"/>
  <c r="OF54" i="1"/>
  <c r="OF58" i="1"/>
  <c r="SB54" i="1"/>
  <c r="SB58" i="1"/>
  <c r="QL58" i="1"/>
  <c r="RZ54" i="1"/>
  <c r="RZ58" i="1"/>
  <c r="SH54" i="1"/>
  <c r="SH58" i="1"/>
  <c r="SP54" i="1"/>
  <c r="SP58" i="1"/>
  <c r="QM58" i="1"/>
  <c r="RS54" i="1"/>
  <c r="RS58" i="1"/>
  <c r="SA54" i="1"/>
  <c r="SA58" i="1"/>
  <c r="SI54" i="1"/>
  <c r="SI58" i="1"/>
  <c r="SQ54" i="1"/>
  <c r="SQ58" i="1"/>
  <c r="QJ50" i="1"/>
  <c r="QJ54" i="1"/>
  <c r="QK50" i="1"/>
  <c r="QK54" i="1"/>
  <c r="QL50" i="1"/>
  <c r="QL54" i="1"/>
  <c r="QM50" i="1"/>
  <c r="QM54" i="1"/>
  <c r="OF46" i="1"/>
  <c r="OF50" i="1"/>
  <c r="QN46" i="1"/>
  <c r="QN50" i="1"/>
  <c r="RT46" i="1"/>
  <c r="RT50" i="1"/>
  <c r="SB46" i="1"/>
  <c r="SB50" i="1"/>
  <c r="SJ46" i="1"/>
  <c r="SJ50" i="1"/>
  <c r="SR46" i="1"/>
  <c r="SR50" i="1"/>
  <c r="OG46" i="1"/>
  <c r="OG50" i="1"/>
  <c r="RU46" i="1"/>
  <c r="RU50" i="1"/>
  <c r="SC46" i="1"/>
  <c r="SC50" i="1"/>
  <c r="SK46" i="1"/>
  <c r="SK50" i="1"/>
  <c r="OE46" i="1"/>
  <c r="OE50" i="1"/>
  <c r="OH46" i="1"/>
  <c r="OH50" i="1"/>
  <c r="RV46" i="1"/>
  <c r="RV50" i="1"/>
  <c r="SD46" i="1"/>
  <c r="SD50" i="1"/>
  <c r="SL46" i="1"/>
  <c r="SL50" i="1"/>
  <c r="OI46" i="1"/>
  <c r="OI50" i="1"/>
  <c r="RW46" i="1"/>
  <c r="RW50" i="1"/>
  <c r="SE46" i="1"/>
  <c r="SE50" i="1"/>
  <c r="SM46" i="1"/>
  <c r="SM50" i="1"/>
  <c r="OJ46" i="1"/>
  <c r="OJ50" i="1"/>
  <c r="RX46" i="1"/>
  <c r="RX50" i="1"/>
  <c r="SF46" i="1"/>
  <c r="SF50" i="1"/>
  <c r="SN46" i="1"/>
  <c r="SN50" i="1"/>
  <c r="RY46" i="1"/>
  <c r="RY50" i="1"/>
  <c r="SG46" i="1"/>
  <c r="SG50" i="1"/>
  <c r="SO46" i="1"/>
  <c r="SO50" i="1"/>
  <c r="RZ46" i="1"/>
  <c r="RZ50" i="1"/>
  <c r="SH46" i="1"/>
  <c r="SH50" i="1"/>
  <c r="SP46" i="1"/>
  <c r="SP50" i="1"/>
  <c r="RS46" i="1"/>
  <c r="RS50" i="1"/>
  <c r="SA46" i="1"/>
  <c r="SA50" i="1"/>
  <c r="SI46" i="1"/>
  <c r="SI50" i="1"/>
  <c r="SQ46" i="1"/>
  <c r="SQ50" i="1"/>
  <c r="QJ46" i="1"/>
  <c r="QM46" i="1"/>
  <c r="QK46" i="1"/>
  <c r="QL46" i="1"/>
  <c r="BA15" i="8"/>
  <c r="AP15" i="8" s="1"/>
  <c r="BD15" i="7"/>
  <c r="AS15" i="7" s="1"/>
  <c r="BD15" i="8"/>
  <c r="AS15" i="8" s="1"/>
  <c r="BB15" i="6"/>
  <c r="AQ15" i="6" s="1"/>
  <c r="BB15" i="7"/>
  <c r="AQ15" i="7" s="1"/>
  <c r="BB15" i="8"/>
  <c r="AQ15" i="8" s="1"/>
  <c r="BC15" i="7"/>
  <c r="AR15" i="7" s="1"/>
  <c r="TZ19" i="1"/>
  <c r="UC19" i="1"/>
  <c r="QP21" i="1"/>
  <c r="QP60" i="1" s="1"/>
  <c r="TC19" i="1"/>
  <c r="UK19" i="1"/>
  <c r="TF19" i="1"/>
  <c r="TH19" i="1"/>
  <c r="UN19" i="1"/>
  <c r="TW19" i="1"/>
  <c r="SZ19" i="1"/>
  <c r="TA19" i="1"/>
  <c r="UH19" i="1"/>
  <c r="TD19" i="1"/>
  <c r="TI19" i="1"/>
  <c r="UO19" i="1"/>
  <c r="TY19" i="1"/>
  <c r="UB19" i="1"/>
  <c r="SY19" i="1"/>
  <c r="UG19" i="1"/>
  <c r="UJ19" i="1"/>
  <c r="TJ19" i="1"/>
  <c r="UP19" i="1"/>
  <c r="VB19" i="1"/>
  <c r="QQ21" i="1"/>
  <c r="QQ63" i="1" s="1"/>
  <c r="TK19" i="1"/>
  <c r="UQ19" i="1"/>
  <c r="SW19" i="1"/>
  <c r="TE19" i="1"/>
  <c r="TL19" i="1"/>
  <c r="UR19" i="1"/>
  <c r="TX19" i="1"/>
  <c r="SV19" i="1"/>
  <c r="QT21" i="1"/>
  <c r="QT61" i="1" s="1"/>
  <c r="TM19" i="1"/>
  <c r="US19" i="1"/>
  <c r="UM19" i="1"/>
  <c r="TN19" i="1"/>
  <c r="UT19" i="1"/>
  <c r="SX19" i="1"/>
  <c r="UE19" i="1"/>
  <c r="QS21" i="1"/>
  <c r="QS61" i="1" s="1"/>
  <c r="UI19" i="1"/>
  <c r="UL19" i="1"/>
  <c r="TO19" i="1"/>
  <c r="UU19" i="1"/>
  <c r="UF19" i="1"/>
  <c r="TB19" i="1"/>
  <c r="TP19" i="1"/>
  <c r="UV19" i="1"/>
  <c r="TV19" i="1"/>
  <c r="UD19" i="1"/>
  <c r="QR21" i="1"/>
  <c r="QR61" i="1" s="1"/>
  <c r="TG19" i="1"/>
  <c r="TQ19" i="1"/>
  <c r="UW19" i="1"/>
  <c r="TR19" i="1"/>
  <c r="UX19" i="1"/>
  <c r="ST19" i="1"/>
  <c r="TS19" i="1"/>
  <c r="UY19" i="1"/>
  <c r="SU19" i="1"/>
  <c r="TT19" i="1"/>
  <c r="UZ19" i="1"/>
  <c r="UA19" i="1"/>
  <c r="TU19" i="1"/>
  <c r="VA19" i="1"/>
  <c r="RR22" i="1"/>
  <c r="RR25" i="1" s="1"/>
  <c r="PF22" i="1"/>
  <c r="PF25" i="1" s="1"/>
  <c r="PG22" i="1"/>
  <c r="PG25" i="1" s="1"/>
  <c r="TW22" i="1"/>
  <c r="TW25" i="1" s="1"/>
  <c r="PE22" i="1"/>
  <c r="PE25" i="1" s="1"/>
  <c r="PD22" i="1"/>
  <c r="PD25" i="1" s="1"/>
  <c r="BD15" i="6"/>
  <c r="AS15" i="6" s="1"/>
  <c r="AZ15" i="7"/>
  <c r="AO15" i="7" s="1"/>
  <c r="AZ15" i="8"/>
  <c r="AO15" i="8" s="1"/>
  <c r="BA15" i="6"/>
  <c r="AP15" i="6" s="1"/>
  <c r="BA15" i="7"/>
  <c r="AP15" i="7" s="1"/>
  <c r="BC15" i="6"/>
  <c r="AR15" i="6" s="1"/>
  <c r="OL21" i="1"/>
  <c r="OP21" i="1"/>
  <c r="ON21" i="1"/>
  <c r="OO21" i="1"/>
  <c r="OD22" i="1"/>
  <c r="OD25" i="1" s="1"/>
  <c r="QO15" i="1"/>
  <c r="SY15" i="1" s="1"/>
  <c r="OK15" i="1"/>
  <c r="QO21" i="1"/>
  <c r="QO63" i="1" s="1"/>
  <c r="OK21" i="1"/>
  <c r="QP15" i="1"/>
  <c r="SZ15" i="1" s="1"/>
  <c r="OL15" i="1"/>
  <c r="QQ15" i="1"/>
  <c r="TA15" i="1" s="1"/>
  <c r="OM15" i="1"/>
  <c r="QR15" i="1"/>
  <c r="TB15" i="1" s="1"/>
  <c r="ON15" i="1"/>
  <c r="OM21" i="1"/>
  <c r="PH98" i="1"/>
  <c r="PH22" i="1"/>
  <c r="PH25" i="1" s="1"/>
  <c r="OO15" i="1"/>
  <c r="OP15" i="1"/>
  <c r="RM22" i="1"/>
  <c r="RM25" i="1" s="1"/>
  <c r="RN22" i="1"/>
  <c r="RN25" i="1" s="1"/>
  <c r="RO22" i="1"/>
  <c r="RO25" i="1" s="1"/>
  <c r="RP22" i="1"/>
  <c r="RP25" i="1" s="1"/>
  <c r="RQ22" i="1"/>
  <c r="RQ25" i="1" s="1"/>
  <c r="TZ98" i="1"/>
  <c r="TZ22" i="1"/>
  <c r="TZ25" i="1" s="1"/>
  <c r="UB98" i="1"/>
  <c r="UB22" i="1"/>
  <c r="UB25" i="1" s="1"/>
  <c r="TX22" i="1"/>
  <c r="TX25" i="1" s="1"/>
  <c r="TY22" i="1"/>
  <c r="TY25" i="1" s="1"/>
  <c r="UA22" i="1"/>
  <c r="UA25" i="1" s="1"/>
  <c r="AQ234" i="6"/>
  <c r="PK15" i="1"/>
  <c r="RU15" i="1" s="1"/>
  <c r="UE15"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B22" i="1"/>
  <c r="OB25" i="1" s="1"/>
  <c r="OY98" i="1"/>
  <c r="OY22" i="1"/>
  <c r="OY25" i="1" s="1"/>
  <c r="OZ98" i="1"/>
  <c r="OZ22" i="1"/>
  <c r="OZ25" i="1" s="1"/>
  <c r="PA98" i="1"/>
  <c r="PA22" i="1"/>
  <c r="PA25" i="1" s="1"/>
  <c r="PC98" i="1"/>
  <c r="PC22" i="1"/>
  <c r="PC25" i="1" s="1"/>
  <c r="PB22" i="1"/>
  <c r="PB25" i="1" s="1"/>
  <c r="QM22" i="1"/>
  <c r="QM25" i="1" s="1"/>
  <c r="QN22" i="1"/>
  <c r="QN25" i="1" s="1"/>
  <c r="QO22" i="1"/>
  <c r="QO25" i="1" s="1"/>
  <c r="QP22" i="1"/>
  <c r="QP25" i="1" s="1"/>
  <c r="QQ22" i="1"/>
  <c r="QQ25" i="1" s="1"/>
  <c r="QR22" i="1"/>
  <c r="QR25" i="1" s="1"/>
  <c r="SW98" i="1"/>
  <c r="SW22" i="1"/>
  <c r="SW25" i="1" s="1"/>
  <c r="SX98" i="1"/>
  <c r="SX22" i="1"/>
  <c r="SX25" i="1" s="1"/>
  <c r="SY98" i="1"/>
  <c r="SY22" i="1"/>
  <c r="SY25" i="1" s="1"/>
  <c r="SZ98" i="1"/>
  <c r="SZ22" i="1"/>
  <c r="SZ25" i="1" s="1"/>
  <c r="TA98" i="1"/>
  <c r="TA22" i="1"/>
  <c r="TA25" i="1" s="1"/>
  <c r="TB98" i="1"/>
  <c r="TB22" i="1"/>
  <c r="TB25" i="1" s="1"/>
  <c r="FW15" i="1"/>
  <c r="GB15" i="1" s="1"/>
  <c r="GG15" i="1" s="1"/>
  <c r="GL15" i="1" s="1"/>
  <c r="GU22" i="1"/>
  <c r="GU25" i="1" s="1"/>
  <c r="GU15" i="1"/>
  <c r="HA15" i="1" s="1"/>
  <c r="HG15" i="1" s="1"/>
  <c r="HM15" i="1" s="1"/>
  <c r="HS15" i="1" s="1"/>
  <c r="HY15" i="1" s="1"/>
  <c r="GS22" i="1"/>
  <c r="GS25" i="1" s="1"/>
  <c r="GS15" i="1"/>
  <c r="GY15" i="1" s="1"/>
  <c r="HE15" i="1" s="1"/>
  <c r="HK15" i="1" s="1"/>
  <c r="HQ15" i="1" s="1"/>
  <c r="HW15" i="1" s="1"/>
  <c r="HB21" i="1"/>
  <c r="HH21" i="1" s="1"/>
  <c r="HN21" i="1" s="1"/>
  <c r="HT21" i="1" s="1"/>
  <c r="HZ21" i="1" s="1"/>
  <c r="HA21" i="1"/>
  <c r="HG21" i="1" s="1"/>
  <c r="HM21" i="1" s="1"/>
  <c r="HS21" i="1" s="1"/>
  <c r="HY21" i="1" s="1"/>
  <c r="GZ21" i="1"/>
  <c r="HF21" i="1" s="1"/>
  <c r="HL21" i="1" s="1"/>
  <c r="HR21" i="1" s="1"/>
  <c r="HX21" i="1" s="1"/>
  <c r="GY21" i="1"/>
  <c r="HE21" i="1" s="1"/>
  <c r="HK21" i="1" s="1"/>
  <c r="HQ21" i="1" s="1"/>
  <c r="HW21" i="1" s="1"/>
  <c r="GX21" i="1"/>
  <c r="HD21" i="1" s="1"/>
  <c r="HJ21" i="1" s="1"/>
  <c r="HP21" i="1" s="1"/>
  <c r="HV21" i="1" s="1"/>
  <c r="GW21" i="1"/>
  <c r="HC21" i="1" s="1"/>
  <c r="HI21" i="1" s="1"/>
  <c r="HO21" i="1" s="1"/>
  <c r="HU21" i="1" s="1"/>
  <c r="HB20" i="1"/>
  <c r="HH20" i="1" s="1"/>
  <c r="HN20" i="1" s="1"/>
  <c r="HT20" i="1" s="1"/>
  <c r="HZ20" i="1" s="1"/>
  <c r="HA20" i="1"/>
  <c r="HG20" i="1" s="1"/>
  <c r="HM20" i="1" s="1"/>
  <c r="HS20" i="1" s="1"/>
  <c r="HY20" i="1" s="1"/>
  <c r="GZ20" i="1"/>
  <c r="HF20" i="1" s="1"/>
  <c r="HL20" i="1" s="1"/>
  <c r="HR20" i="1" s="1"/>
  <c r="HX20" i="1" s="1"/>
  <c r="GY20" i="1"/>
  <c r="HE20" i="1" s="1"/>
  <c r="HK20" i="1" s="1"/>
  <c r="HQ20" i="1" s="1"/>
  <c r="HW20" i="1" s="1"/>
  <c r="HB16" i="1"/>
  <c r="HH16" i="1" s="1"/>
  <c r="HN16" i="1" s="1"/>
  <c r="HT16" i="1" s="1"/>
  <c r="HZ16" i="1" s="1"/>
  <c r="HA16" i="1"/>
  <c r="HG16" i="1" s="1"/>
  <c r="HM16" i="1" s="1"/>
  <c r="HS16" i="1" s="1"/>
  <c r="HY16" i="1" s="1"/>
  <c r="GZ16" i="1"/>
  <c r="HF16" i="1" s="1"/>
  <c r="HL16" i="1" s="1"/>
  <c r="HR16" i="1" s="1"/>
  <c r="HX16" i="1" s="1"/>
  <c r="GY16" i="1"/>
  <c r="HE16" i="1" s="1"/>
  <c r="HK16" i="1" s="1"/>
  <c r="HQ16" i="1" s="1"/>
  <c r="HW16" i="1" s="1"/>
  <c r="HB15" i="1"/>
  <c r="HH15" i="1" s="1"/>
  <c r="HN15" i="1" s="1"/>
  <c r="HT15" i="1" s="1"/>
  <c r="HZ15" i="1" s="1"/>
  <c r="GZ15" i="1"/>
  <c r="HF15" i="1" s="1"/>
  <c r="HL15" i="1" s="1"/>
  <c r="HR15" i="1" s="1"/>
  <c r="HX15" i="1" s="1"/>
  <c r="HZ5" i="1"/>
  <c r="HZ98" i="1" s="1"/>
  <c r="HY5" i="1"/>
  <c r="HY98" i="1" s="1"/>
  <c r="HX5" i="1"/>
  <c r="HX98" i="1" s="1"/>
  <c r="HW5" i="1"/>
  <c r="HW98" i="1" s="1"/>
  <c r="HV5" i="1"/>
  <c r="HV98" i="1" s="1"/>
  <c r="HU5" i="1"/>
  <c r="HU98" i="1" s="1"/>
  <c r="HT5" i="1"/>
  <c r="HT98" i="1" s="1"/>
  <c r="HS5" i="1"/>
  <c r="HS98" i="1" s="1"/>
  <c r="HR5" i="1"/>
  <c r="HR98" i="1" s="1"/>
  <c r="HQ5" i="1"/>
  <c r="HQ98" i="1" s="1"/>
  <c r="FQ5" i="1"/>
  <c r="FP5" i="1"/>
  <c r="FO5" i="1"/>
  <c r="FN5" i="1"/>
  <c r="FM5" i="1"/>
  <c r="FL5" i="1"/>
  <c r="FK5" i="1"/>
  <c r="FK98" i="1" s="1"/>
  <c r="FJ5" i="1"/>
  <c r="FJ98" i="1" s="1"/>
  <c r="FI5" i="1"/>
  <c r="FI98" i="1" s="1"/>
  <c r="FH5" i="1"/>
  <c r="FH98" i="1" s="1"/>
  <c r="ES21" i="1"/>
  <c r="EY21" i="1" s="1"/>
  <c r="FE21" i="1" s="1"/>
  <c r="FK21" i="1" s="1"/>
  <c r="FQ21" i="1" s="1"/>
  <c r="ER21" i="1"/>
  <c r="EX21" i="1" s="1"/>
  <c r="FD21" i="1" s="1"/>
  <c r="FJ21" i="1" s="1"/>
  <c r="FP21" i="1" s="1"/>
  <c r="EQ21" i="1"/>
  <c r="EW21" i="1" s="1"/>
  <c r="FC21" i="1" s="1"/>
  <c r="FI21" i="1" s="1"/>
  <c r="FO21" i="1" s="1"/>
  <c r="EP21" i="1"/>
  <c r="EV21" i="1" s="1"/>
  <c r="FB21" i="1" s="1"/>
  <c r="FH21" i="1" s="1"/>
  <c r="FN21" i="1" s="1"/>
  <c r="EO21" i="1"/>
  <c r="EU21" i="1" s="1"/>
  <c r="FA21" i="1" s="1"/>
  <c r="FG21" i="1" s="1"/>
  <c r="FM21" i="1" s="1"/>
  <c r="EN21" i="1"/>
  <c r="ET21" i="1" s="1"/>
  <c r="EZ21" i="1" s="1"/>
  <c r="FF21" i="1" s="1"/>
  <c r="FL21" i="1" s="1"/>
  <c r="ES20" i="1"/>
  <c r="EY20" i="1" s="1"/>
  <c r="FE20" i="1" s="1"/>
  <c r="FK20" i="1" s="1"/>
  <c r="FQ20" i="1" s="1"/>
  <c r="ER20" i="1"/>
  <c r="EX20" i="1" s="1"/>
  <c r="FD20" i="1" s="1"/>
  <c r="FJ20" i="1" s="1"/>
  <c r="FP20" i="1" s="1"/>
  <c r="EQ20" i="1"/>
  <c r="EW20" i="1" s="1"/>
  <c r="FC20" i="1" s="1"/>
  <c r="FI20" i="1" s="1"/>
  <c r="FO20" i="1" s="1"/>
  <c r="EP20" i="1"/>
  <c r="EV20" i="1" s="1"/>
  <c r="FB20" i="1" s="1"/>
  <c r="FH20" i="1" s="1"/>
  <c r="FN20" i="1" s="1"/>
  <c r="EO20" i="1"/>
  <c r="EU20" i="1" s="1"/>
  <c r="FA20" i="1" s="1"/>
  <c r="FG20" i="1" s="1"/>
  <c r="FM20" i="1" s="1"/>
  <c r="EN20" i="1"/>
  <c r="ET20" i="1" s="1"/>
  <c r="EZ20" i="1" s="1"/>
  <c r="FF20" i="1" s="1"/>
  <c r="FL20" i="1" s="1"/>
  <c r="GR19" i="1"/>
  <c r="GS19" i="1" s="1"/>
  <c r="EI19" i="1"/>
  <c r="ES16" i="1"/>
  <c r="EY16" i="1" s="1"/>
  <c r="FE16" i="1" s="1"/>
  <c r="FK16" i="1" s="1"/>
  <c r="FQ16" i="1" s="1"/>
  <c r="ER16" i="1"/>
  <c r="EX16" i="1" s="1"/>
  <c r="FD16" i="1" s="1"/>
  <c r="FJ16" i="1" s="1"/>
  <c r="FP16" i="1" s="1"/>
  <c r="EQ16" i="1"/>
  <c r="EW16" i="1" s="1"/>
  <c r="FC16" i="1" s="1"/>
  <c r="FI16" i="1" s="1"/>
  <c r="FO16" i="1" s="1"/>
  <c r="EP16" i="1"/>
  <c r="EV16" i="1" s="1"/>
  <c r="FB16" i="1" s="1"/>
  <c r="FH16" i="1" s="1"/>
  <c r="FN16" i="1" s="1"/>
  <c r="EO16" i="1"/>
  <c r="EU16" i="1" s="1"/>
  <c r="FA16" i="1" s="1"/>
  <c r="FG16" i="1" s="1"/>
  <c r="FM16" i="1" s="1"/>
  <c r="EN16" i="1"/>
  <c r="ET16" i="1" s="1"/>
  <c r="EZ16" i="1" s="1"/>
  <c r="FF16" i="1" s="1"/>
  <c r="FL16" i="1" s="1"/>
  <c r="ES15" i="1"/>
  <c r="EY15" i="1" s="1"/>
  <c r="FE15" i="1" s="1"/>
  <c r="FK15" i="1" s="1"/>
  <c r="FQ15" i="1" s="1"/>
  <c r="EQ15" i="1"/>
  <c r="EW15" i="1" s="1"/>
  <c r="FC15" i="1" s="1"/>
  <c r="FI15" i="1" s="1"/>
  <c r="FO15" i="1" s="1"/>
  <c r="EO15" i="1"/>
  <c r="EU15" i="1" s="1"/>
  <c r="FA15" i="1" s="1"/>
  <c r="FG15" i="1" s="1"/>
  <c r="FM15" i="1" s="1"/>
  <c r="EN15" i="1"/>
  <c r="ET15" i="1" s="1"/>
  <c r="EZ15" i="1" s="1"/>
  <c r="FF15" i="1" s="1"/>
  <c r="FL15" i="1" s="1"/>
  <c r="EJ15" i="1"/>
  <c r="EP15" i="1" s="1"/>
  <c r="EV15" i="1" s="1"/>
  <c r="FB15" i="1" s="1"/>
  <c r="FH15" i="1" s="1"/>
  <c r="FN15" i="1" s="1"/>
  <c r="EL15" i="1"/>
  <c r="ER15" i="1" s="1"/>
  <c r="EX15" i="1" s="1"/>
  <c r="FD15" i="1" s="1"/>
  <c r="FJ15" i="1" s="1"/>
  <c r="FP15" i="1" s="1"/>
  <c r="EL22" i="1"/>
  <c r="EL25" i="1" s="1"/>
  <c r="EJ22" i="1"/>
  <c r="EJ25" i="1" s="1"/>
  <c r="J41" i="3"/>
  <c r="J38" i="3"/>
  <c r="J37" i="3"/>
  <c r="J36" i="3"/>
  <c r="J33" i="3"/>
  <c r="NW29" i="1"/>
  <c r="NV29" i="1"/>
  <c r="NU29" i="1"/>
  <c r="NT29" i="1"/>
  <c r="NS29" i="1"/>
  <c r="NR29" i="1"/>
  <c r="NQ29" i="1"/>
  <c r="NP29" i="1"/>
  <c r="NW28" i="1"/>
  <c r="NV28" i="1"/>
  <c r="NU28" i="1"/>
  <c r="NT28" i="1"/>
  <c r="NS28" i="1"/>
  <c r="NR28" i="1"/>
  <c r="NQ28" i="1"/>
  <c r="NP28" i="1"/>
  <c r="NU27" i="1"/>
  <c r="NT27" i="1"/>
  <c r="NS27" i="1"/>
  <c r="NR27" i="1"/>
  <c r="NQ27" i="1"/>
  <c r="NU26" i="1"/>
  <c r="NT26" i="1"/>
  <c r="NS26" i="1"/>
  <c r="NR26" i="1"/>
  <c r="NQ26" i="1"/>
  <c r="A31" i="1"/>
  <c r="H41" i="3"/>
  <c r="H38" i="3"/>
  <c r="H37" i="3"/>
  <c r="H36" i="3"/>
  <c r="H33" i="3"/>
  <c r="NY38" i="1"/>
  <c r="NY23" i="1"/>
  <c r="CJ39" i="1"/>
  <c r="E98" i="1"/>
  <c r="T22" i="1"/>
  <c r="G34" i="1"/>
  <c r="H39" i="1"/>
  <c r="H40" i="1" s="1"/>
  <c r="H41" i="1" s="1"/>
  <c r="H42" i="1" s="1"/>
  <c r="VB5" i="1"/>
  <c r="VB98" i="1" s="1"/>
  <c r="VA5" i="1"/>
  <c r="VA98" i="1" s="1"/>
  <c r="SR32" i="1"/>
  <c r="SR5" i="1"/>
  <c r="SR98" i="1" s="1"/>
  <c r="SQ5" i="1"/>
  <c r="SQ98" i="1" s="1"/>
  <c r="QH32" i="1"/>
  <c r="QH5" i="1"/>
  <c r="QH98" i="1" s="1"/>
  <c r="QG32" i="1"/>
  <c r="QG5" i="1"/>
  <c r="QG98" i="1" s="1"/>
  <c r="UZ5" i="1"/>
  <c r="UZ98" i="1" s="1"/>
  <c r="UY5" i="1"/>
  <c r="UY98" i="1" s="1"/>
  <c r="UX5" i="1"/>
  <c r="UX98" i="1" s="1"/>
  <c r="UW5" i="1"/>
  <c r="UW98" i="1" s="1"/>
  <c r="SP5" i="1"/>
  <c r="SP98" i="1" s="1"/>
  <c r="SO5" i="1"/>
  <c r="SO98" i="1" s="1"/>
  <c r="SN5" i="1"/>
  <c r="SN98" i="1" s="1"/>
  <c r="SM5" i="1"/>
  <c r="SM98" i="1" s="1"/>
  <c r="QF32" i="1"/>
  <c r="QE32" i="1"/>
  <c r="QD32" i="1"/>
  <c r="QC32" i="1"/>
  <c r="QF5" i="1"/>
  <c r="QF98" i="1" s="1"/>
  <c r="QE5" i="1"/>
  <c r="QE98" i="1" s="1"/>
  <c r="QD5" i="1"/>
  <c r="QD98" i="1" s="1"/>
  <c r="QC5" i="1"/>
  <c r="QC98" i="1" s="1"/>
  <c r="H33" i="1"/>
  <c r="UV5" i="1"/>
  <c r="UV22" i="1" s="1"/>
  <c r="UV25" i="1" s="1"/>
  <c r="UU5" i="1"/>
  <c r="UU22" i="1" s="1"/>
  <c r="UU25" i="1" s="1"/>
  <c r="UT5" i="1"/>
  <c r="UT22" i="1" s="1"/>
  <c r="UT25" i="1" s="1"/>
  <c r="US5" i="1"/>
  <c r="US98" i="1" s="1"/>
  <c r="UR5" i="1"/>
  <c r="UR22" i="1" s="1"/>
  <c r="UR25" i="1" s="1"/>
  <c r="UQ5" i="1"/>
  <c r="UQ22" i="1" s="1"/>
  <c r="UQ25" i="1" s="1"/>
  <c r="UP5" i="1"/>
  <c r="UP98" i="1" s="1"/>
  <c r="UO5" i="1"/>
  <c r="UO98" i="1" s="1"/>
  <c r="UN5" i="1"/>
  <c r="UN98" i="1" s="1"/>
  <c r="UM5" i="1"/>
  <c r="UL5" i="1"/>
  <c r="UL22" i="1" s="1"/>
  <c r="UL25" i="1" s="1"/>
  <c r="UK5" i="1"/>
  <c r="UK22" i="1" s="1"/>
  <c r="UK25" i="1" s="1"/>
  <c r="UJ5" i="1"/>
  <c r="UJ98" i="1" s="1"/>
  <c r="UI5" i="1"/>
  <c r="UI22" i="1" s="1"/>
  <c r="UI25" i="1" s="1"/>
  <c r="UH5" i="1"/>
  <c r="UH22" i="1" s="1"/>
  <c r="UH25" i="1" s="1"/>
  <c r="UG5" i="1"/>
  <c r="UG98" i="1" s="1"/>
  <c r="UF5" i="1"/>
  <c r="UF98" i="1" s="1"/>
  <c r="UE5" i="1"/>
  <c r="UE98" i="1" s="1"/>
  <c r="UD5" i="1"/>
  <c r="UD22" i="1" s="1"/>
  <c r="UD25" i="1" s="1"/>
  <c r="UC5" i="1"/>
  <c r="UC22" i="1" s="1"/>
  <c r="UC25" i="1" s="1"/>
  <c r="TV5" i="1"/>
  <c r="TV22" i="1" s="1"/>
  <c r="TV25" i="1" s="1"/>
  <c r="TU5" i="1"/>
  <c r="TU98" i="1" s="1"/>
  <c r="TT5" i="1"/>
  <c r="TT22" i="1" s="1"/>
  <c r="TT25" i="1" s="1"/>
  <c r="TS5" i="1"/>
  <c r="TS22" i="1" s="1"/>
  <c r="TS25" i="1" s="1"/>
  <c r="TR5" i="1"/>
  <c r="TR22" i="1" s="1"/>
  <c r="TQ5" i="1"/>
  <c r="TP5" i="1"/>
  <c r="TP22" i="1" s="1"/>
  <c r="TP25" i="1" s="1"/>
  <c r="TO5" i="1"/>
  <c r="TO22" i="1" s="1"/>
  <c r="TO25" i="1" s="1"/>
  <c r="TN5" i="1"/>
  <c r="TN22" i="1" s="1"/>
  <c r="TN25" i="1" s="1"/>
  <c r="TM5" i="1"/>
  <c r="TM98" i="1" s="1"/>
  <c r="TL5" i="1"/>
  <c r="TL98" i="1" s="1"/>
  <c r="TK5" i="1"/>
  <c r="TK22" i="1" s="1"/>
  <c r="TK25" i="1" s="1"/>
  <c r="TJ5" i="1"/>
  <c r="TJ22" i="1" s="1"/>
  <c r="TJ25" i="1" s="1"/>
  <c r="TI5" i="1"/>
  <c r="TI98" i="1" s="1"/>
  <c r="TH5" i="1"/>
  <c r="TH22" i="1" s="1"/>
  <c r="TH25" i="1" s="1"/>
  <c r="TG5" i="1"/>
  <c r="TG98" i="1" s="1"/>
  <c r="TF5" i="1"/>
  <c r="TF98" i="1" s="1"/>
  <c r="TE5" i="1"/>
  <c r="TE98" i="1" s="1"/>
  <c r="TD5" i="1"/>
  <c r="TD98" i="1" s="1"/>
  <c r="TC5" i="1"/>
  <c r="TC98" i="1" s="1"/>
  <c r="SV5" i="1"/>
  <c r="SV98" i="1" s="1"/>
  <c r="SU5" i="1"/>
  <c r="SU22" i="1" s="1"/>
  <c r="SU25" i="1" s="1"/>
  <c r="ST5" i="1"/>
  <c r="ST98" i="1" s="1"/>
  <c r="SS5" i="1"/>
  <c r="SS98" i="1" s="1"/>
  <c r="SL5" i="1"/>
  <c r="SL98" i="1" s="1"/>
  <c r="SK5" i="1"/>
  <c r="SK22" i="1" s="1"/>
  <c r="SK25" i="1" s="1"/>
  <c r="SJ5" i="1"/>
  <c r="SJ98" i="1" s="1"/>
  <c r="SI5" i="1"/>
  <c r="SI22" i="1" s="1"/>
  <c r="SI25" i="1" s="1"/>
  <c r="SH5" i="1"/>
  <c r="SH22" i="1" s="1"/>
  <c r="SH25" i="1" s="1"/>
  <c r="SG5" i="1"/>
  <c r="SG22" i="1" s="1"/>
  <c r="SG25" i="1" s="1"/>
  <c r="SF5" i="1"/>
  <c r="SF98" i="1" s="1"/>
  <c r="SE5" i="1"/>
  <c r="SE98" i="1" s="1"/>
  <c r="SD5" i="1"/>
  <c r="SD98" i="1" s="1"/>
  <c r="SC5" i="1"/>
  <c r="SC98" i="1" s="1"/>
  <c r="SB5" i="1"/>
  <c r="SB22" i="1" s="1"/>
  <c r="SB25" i="1" s="1"/>
  <c r="SA5" i="1"/>
  <c r="SA98" i="1" s="1"/>
  <c r="RZ5" i="1"/>
  <c r="RZ98" i="1" s="1"/>
  <c r="RY5" i="1"/>
  <c r="RX5" i="1"/>
  <c r="RX98" i="1" s="1"/>
  <c r="RW5" i="1"/>
  <c r="RW98" i="1" s="1"/>
  <c r="RV5" i="1"/>
  <c r="RV22" i="1" s="1"/>
  <c r="RV25" i="1" s="1"/>
  <c r="RU5" i="1"/>
  <c r="RU98" i="1" s="1"/>
  <c r="RT5" i="1"/>
  <c r="RT98" i="1" s="1"/>
  <c r="RS5" i="1"/>
  <c r="RS22" i="1" s="1"/>
  <c r="RS25" i="1" s="1"/>
  <c r="RL5" i="1"/>
  <c r="RL98" i="1" s="1"/>
  <c r="RK5" i="1"/>
  <c r="RK98" i="1" s="1"/>
  <c r="RJ5" i="1"/>
  <c r="RJ22" i="1" s="1"/>
  <c r="RJ25" i="1" s="1"/>
  <c r="RI5" i="1"/>
  <c r="RI98" i="1" s="1"/>
  <c r="RH5" i="1"/>
  <c r="RH22" i="1" s="1"/>
  <c r="RH25" i="1" s="1"/>
  <c r="RG5" i="1"/>
  <c r="RG98" i="1" s="1"/>
  <c r="RF5" i="1"/>
  <c r="RF98" i="1" s="1"/>
  <c r="RE5" i="1"/>
  <c r="RE22" i="1" s="1"/>
  <c r="RE25" i="1" s="1"/>
  <c r="RD5" i="1"/>
  <c r="RD22" i="1" s="1"/>
  <c r="RD25" i="1" s="1"/>
  <c r="RC5" i="1"/>
  <c r="RC98" i="1" s="1"/>
  <c r="RB5" i="1"/>
  <c r="RB22" i="1" s="1"/>
  <c r="RB25" i="1" s="1"/>
  <c r="RA5" i="1"/>
  <c r="RA98" i="1" s="1"/>
  <c r="QZ5" i="1"/>
  <c r="QZ98" i="1" s="1"/>
  <c r="QY5" i="1"/>
  <c r="QY98" i="1" s="1"/>
  <c r="QX5" i="1"/>
  <c r="QX98" i="1" s="1"/>
  <c r="QW5" i="1"/>
  <c r="QW98" i="1" s="1"/>
  <c r="QV5" i="1"/>
  <c r="QV98" i="1" s="1"/>
  <c r="QU5" i="1"/>
  <c r="QU98" i="1" s="1"/>
  <c r="QT5" i="1"/>
  <c r="QT98" i="1" s="1"/>
  <c r="QS5" i="1"/>
  <c r="QS98" i="1" s="1"/>
  <c r="QL5" i="1"/>
  <c r="QL22" i="1" s="1"/>
  <c r="QL25" i="1" s="1"/>
  <c r="QK5" i="1"/>
  <c r="QK22" i="1" s="1"/>
  <c r="QK25" i="1" s="1"/>
  <c r="QJ5" i="1"/>
  <c r="QJ22" i="1" s="1"/>
  <c r="QJ25" i="1" s="1"/>
  <c r="QI5" i="1"/>
  <c r="QI98" i="1" s="1"/>
  <c r="QB5" i="1"/>
  <c r="QB22" i="1" s="1"/>
  <c r="QA5" i="1"/>
  <c r="PZ5" i="1"/>
  <c r="PZ22" i="1" s="1"/>
  <c r="PZ25" i="1" s="1"/>
  <c r="PY5" i="1"/>
  <c r="PY98" i="1" s="1"/>
  <c r="PX5" i="1"/>
  <c r="PX98" i="1" s="1"/>
  <c r="PW5" i="1"/>
  <c r="PW98" i="1" s="1"/>
  <c r="PV5" i="1"/>
  <c r="PV98" i="1" s="1"/>
  <c r="PU5" i="1"/>
  <c r="PU98" i="1" s="1"/>
  <c r="PT5" i="1"/>
  <c r="PT98" i="1" s="1"/>
  <c r="PS5" i="1"/>
  <c r="PS22" i="1" s="1"/>
  <c r="PS25" i="1" s="1"/>
  <c r="PR5" i="1"/>
  <c r="PR98" i="1" s="1"/>
  <c r="PQ5" i="1"/>
  <c r="PQ98" i="1" s="1"/>
  <c r="PP5" i="1"/>
  <c r="PP22" i="1" s="1"/>
  <c r="PP25" i="1" s="1"/>
  <c r="PO5" i="1"/>
  <c r="PO22" i="1" s="1"/>
  <c r="PO25" i="1" s="1"/>
  <c r="PN5" i="1"/>
  <c r="PN98" i="1" s="1"/>
  <c r="PM5" i="1"/>
  <c r="PM98" i="1" s="1"/>
  <c r="PL5" i="1"/>
  <c r="PL98" i="1" s="1"/>
  <c r="PK5" i="1"/>
  <c r="PJ5" i="1"/>
  <c r="PJ22" i="1" s="1"/>
  <c r="PJ25" i="1" s="1"/>
  <c r="PI5" i="1"/>
  <c r="PI22" i="1" s="1"/>
  <c r="PI25" i="1" s="1"/>
  <c r="OX5" i="1"/>
  <c r="OX22" i="1" s="1"/>
  <c r="OX25" i="1" s="1"/>
  <c r="OW5" i="1"/>
  <c r="OW98" i="1" s="1"/>
  <c r="OV5" i="1"/>
  <c r="OV98" i="1" s="1"/>
  <c r="OU5" i="1"/>
  <c r="OU98" i="1" s="1"/>
  <c r="OT5" i="1"/>
  <c r="OT98" i="1" s="1"/>
  <c r="OS5" i="1"/>
  <c r="OS98" i="1" s="1"/>
  <c r="OR5" i="1"/>
  <c r="OR98" i="1" s="1"/>
  <c r="OQ5" i="1"/>
  <c r="OQ22" i="1" s="1"/>
  <c r="OQ25" i="1" s="1"/>
  <c r="OP5" i="1"/>
  <c r="OP98" i="1" s="1"/>
  <c r="OO5" i="1"/>
  <c r="OO22" i="1" s="1"/>
  <c r="OO25" i="1" s="1"/>
  <c r="ON5" i="1"/>
  <c r="ON98" i="1" s="1"/>
  <c r="OM5" i="1"/>
  <c r="OM98" i="1" s="1"/>
  <c r="OL5" i="1"/>
  <c r="OL22" i="1" s="1"/>
  <c r="OK5" i="1"/>
  <c r="OJ5" i="1"/>
  <c r="OJ98" i="1" s="1"/>
  <c r="OI5" i="1"/>
  <c r="OI98" i="1" s="1"/>
  <c r="OH5" i="1"/>
  <c r="OH22" i="1" s="1"/>
  <c r="OH25" i="1" s="1"/>
  <c r="OG5" i="1"/>
  <c r="OG98" i="1" s="1"/>
  <c r="OF5" i="1"/>
  <c r="OF22" i="1" s="1"/>
  <c r="OF25" i="1" s="1"/>
  <c r="OE5" i="1"/>
  <c r="OE98" i="1" s="1"/>
  <c r="OC5" i="1"/>
  <c r="OC98" i="1" s="1"/>
  <c r="OA5" i="1"/>
  <c r="OA98" i="1" s="1"/>
  <c r="NZ5" i="1"/>
  <c r="NZ98" i="1" s="1"/>
  <c r="NY5" i="1"/>
  <c r="NY98" i="1" s="1"/>
  <c r="QB32" i="1"/>
  <c r="QA32" i="1"/>
  <c r="PZ32" i="1"/>
  <c r="PY32" i="1"/>
  <c r="PX32" i="1"/>
  <c r="PW32" i="1"/>
  <c r="PV32" i="1"/>
  <c r="PU32" i="1"/>
  <c r="PT32" i="1"/>
  <c r="PS32" i="1"/>
  <c r="PR32" i="1"/>
  <c r="PQ32" i="1"/>
  <c r="PP32" i="1"/>
  <c r="PO32" i="1"/>
  <c r="PN32" i="1"/>
  <c r="PM32" i="1"/>
  <c r="PL32" i="1"/>
  <c r="PK32" i="1"/>
  <c r="PJ32" i="1"/>
  <c r="PI32" i="1"/>
  <c r="M22" i="1"/>
  <c r="CN40" i="1"/>
  <c r="CN41" i="1" s="1"/>
  <c r="CN42" i="1" s="1"/>
  <c r="CL40" i="1"/>
  <c r="CN38"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IV22" i="1"/>
  <c r="IV25" i="1" s="1"/>
  <c r="IS22" i="1"/>
  <c r="IS25" i="1" s="1"/>
  <c r="IQ22" i="1"/>
  <c r="IQ25" i="1" s="1"/>
  <c r="IN22" i="1"/>
  <c r="IN25" i="1" s="1"/>
  <c r="IL22" i="1"/>
  <c r="IL25" i="1" s="1"/>
  <c r="II22" i="1"/>
  <c r="II25" i="1" s="1"/>
  <c r="IG22" i="1"/>
  <c r="IG25" i="1" s="1"/>
  <c r="ID22" i="1"/>
  <c r="ID25" i="1" s="1"/>
  <c r="IB22" i="1"/>
  <c r="IB25" i="1" s="1"/>
  <c r="IJ20" i="1"/>
  <c r="IO20" i="1" s="1"/>
  <c r="IT20" i="1" s="1"/>
  <c r="IY20" i="1" s="1"/>
  <c r="II20" i="1"/>
  <c r="IN20" i="1" s="1"/>
  <c r="IS20" i="1" s="1"/>
  <c r="IX20" i="1" s="1"/>
  <c r="IH20" i="1"/>
  <c r="IM20" i="1" s="1"/>
  <c r="IR20" i="1" s="1"/>
  <c r="IW20" i="1" s="1"/>
  <c r="IG20" i="1"/>
  <c r="IL20" i="1" s="1"/>
  <c r="IQ20" i="1" s="1"/>
  <c r="IV20" i="1" s="1"/>
  <c r="IF20" i="1"/>
  <c r="IK20" i="1" s="1"/>
  <c r="IP20" i="1" s="1"/>
  <c r="IU20" i="1" s="1"/>
  <c r="IJ16" i="1"/>
  <c r="II16" i="1"/>
  <c r="IH16" i="1"/>
  <c r="IG16" i="1"/>
  <c r="IJ15" i="1"/>
  <c r="IO15" i="1" s="1"/>
  <c r="IT15" i="1" s="1"/>
  <c r="IY15" i="1" s="1"/>
  <c r="IH15" i="1"/>
  <c r="IM15" i="1" s="1"/>
  <c r="IR15" i="1" s="1"/>
  <c r="IW15" i="1" s="1"/>
  <c r="IF15" i="1"/>
  <c r="IK15" i="1" s="1"/>
  <c r="IP15" i="1" s="1"/>
  <c r="IU15" i="1" s="1"/>
  <c r="ID15" i="1"/>
  <c r="II15" i="1" s="1"/>
  <c r="IN15" i="1" s="1"/>
  <c r="IS15" i="1" s="1"/>
  <c r="IX15" i="1" s="1"/>
  <c r="IB15" i="1"/>
  <c r="IG15" i="1" s="1"/>
  <c r="IL15" i="1" s="1"/>
  <c r="IQ15" i="1" s="1"/>
  <c r="IV15" i="1" s="1"/>
  <c r="IY5" i="1"/>
  <c r="IY98" i="1" s="1"/>
  <c r="IX5" i="1"/>
  <c r="IX98" i="1" s="1"/>
  <c r="IW5" i="1"/>
  <c r="IW98" i="1" s="1"/>
  <c r="IU5" i="1"/>
  <c r="IU98" i="1" s="1"/>
  <c r="IT5" i="1"/>
  <c r="IT98" i="1" s="1"/>
  <c r="IR5" i="1"/>
  <c r="IR98" i="1" s="1"/>
  <c r="IP5" i="1"/>
  <c r="IP98" i="1" s="1"/>
  <c r="IO5" i="1"/>
  <c r="IO98" i="1" s="1"/>
  <c r="IM5" i="1"/>
  <c r="IM98" i="1" s="1"/>
  <c r="IK5" i="1"/>
  <c r="IK98" i="1" s="1"/>
  <c r="IJ5" i="1"/>
  <c r="IJ98" i="1" s="1"/>
  <c r="IH5" i="1"/>
  <c r="IH98" i="1" s="1"/>
  <c r="IF5" i="1"/>
  <c r="IF98" i="1" s="1"/>
  <c r="IE5" i="1"/>
  <c r="IE98" i="1" s="1"/>
  <c r="IC5" i="1"/>
  <c r="IC98" i="1" s="1"/>
  <c r="IA5" i="1"/>
  <c r="IA98" i="1" s="1"/>
  <c r="HP5" i="1"/>
  <c r="HP98" i="1" s="1"/>
  <c r="HO5" i="1"/>
  <c r="HO98" i="1" s="1"/>
  <c r="HN5" i="1"/>
  <c r="HN98" i="1" s="1"/>
  <c r="HM5" i="1"/>
  <c r="HM98" i="1" s="1"/>
  <c r="HL5" i="1"/>
  <c r="HL98" i="1" s="1"/>
  <c r="HK5" i="1"/>
  <c r="HK98" i="1" s="1"/>
  <c r="HJ5" i="1"/>
  <c r="HJ98" i="1" s="1"/>
  <c r="HI5" i="1"/>
  <c r="HI98" i="1" s="1"/>
  <c r="HH5" i="1"/>
  <c r="HH98" i="1" s="1"/>
  <c r="HG5" i="1"/>
  <c r="HG98" i="1" s="1"/>
  <c r="HF5" i="1"/>
  <c r="HF98" i="1" s="1"/>
  <c r="HE5" i="1"/>
  <c r="HE98" i="1" s="1"/>
  <c r="HD5" i="1"/>
  <c r="HD98" i="1" s="1"/>
  <c r="HC5" i="1"/>
  <c r="HC98" i="1" s="1"/>
  <c r="HB5" i="1"/>
  <c r="HB98" i="1" s="1"/>
  <c r="HA5" i="1"/>
  <c r="HA98" i="1" s="1"/>
  <c r="GZ5" i="1"/>
  <c r="GZ98" i="1" s="1"/>
  <c r="GY5" i="1"/>
  <c r="GY98" i="1" s="1"/>
  <c r="GX5" i="1"/>
  <c r="GX98" i="1" s="1"/>
  <c r="GW5" i="1"/>
  <c r="GW98" i="1" s="1"/>
  <c r="GV5" i="1"/>
  <c r="GV98" i="1" s="1"/>
  <c r="GT5" i="1"/>
  <c r="GT98" i="1" s="1"/>
  <c r="GR5" i="1"/>
  <c r="GR98" i="1" s="1"/>
  <c r="GQ5" i="1"/>
  <c r="GQ98" i="1" s="1"/>
  <c r="GM22" i="1"/>
  <c r="GM25" i="1" s="1"/>
  <c r="GJ22" i="1"/>
  <c r="GH22" i="1"/>
  <c r="GH25" i="1" s="1"/>
  <c r="GE22" i="1"/>
  <c r="GE25" i="1" s="1"/>
  <c r="GC22" i="1"/>
  <c r="GC25" i="1" s="1"/>
  <c r="FZ22" i="1"/>
  <c r="FX22" i="1"/>
  <c r="FU22" i="1"/>
  <c r="FS22" i="1"/>
  <c r="GA20" i="1"/>
  <c r="GF20" i="1" s="1"/>
  <c r="GK20" i="1" s="1"/>
  <c r="GP20" i="1" s="1"/>
  <c r="GX20" i="1" s="1"/>
  <c r="HD20" i="1" s="1"/>
  <c r="HJ20" i="1" s="1"/>
  <c r="HP20" i="1" s="1"/>
  <c r="HV20" i="1" s="1"/>
  <c r="FZ20" i="1"/>
  <c r="GE20" i="1" s="1"/>
  <c r="GJ20" i="1" s="1"/>
  <c r="GO20" i="1" s="1"/>
  <c r="GW20" i="1" s="1"/>
  <c r="HC20" i="1" s="1"/>
  <c r="HI20" i="1" s="1"/>
  <c r="HO20" i="1" s="1"/>
  <c r="HU20" i="1" s="1"/>
  <c r="FY20" i="1"/>
  <c r="GD20" i="1" s="1"/>
  <c r="GI20" i="1" s="1"/>
  <c r="GN20" i="1" s="1"/>
  <c r="FX20" i="1"/>
  <c r="GC20" i="1" s="1"/>
  <c r="GH20" i="1" s="1"/>
  <c r="GM20" i="1" s="1"/>
  <c r="GA15" i="1"/>
  <c r="GF15" i="1" s="1"/>
  <c r="GK15" i="1" s="1"/>
  <c r="GP15" i="1" s="1"/>
  <c r="GX15" i="1" s="1"/>
  <c r="HD15" i="1" s="1"/>
  <c r="HJ15" i="1" s="1"/>
  <c r="HP15" i="1" s="1"/>
  <c r="HV15" i="1" s="1"/>
  <c r="FY15" i="1"/>
  <c r="GD15" i="1" s="1"/>
  <c r="GI15" i="1" s="1"/>
  <c r="GN15" i="1" s="1"/>
  <c r="GA16" i="1"/>
  <c r="FZ16" i="1"/>
  <c r="FY16" i="1"/>
  <c r="FU15" i="1"/>
  <c r="FZ15" i="1" s="1"/>
  <c r="GE15" i="1" s="1"/>
  <c r="GJ15" i="1" s="1"/>
  <c r="GO15" i="1" s="1"/>
  <c r="GW15" i="1" s="1"/>
  <c r="HC15" i="1" s="1"/>
  <c r="HI15" i="1" s="1"/>
  <c r="HO15" i="1" s="1"/>
  <c r="HU15" i="1" s="1"/>
  <c r="FS15" i="1"/>
  <c r="FX15" i="1" s="1"/>
  <c r="GC15" i="1" s="1"/>
  <c r="GH15" i="1" s="1"/>
  <c r="GM15" i="1" s="1"/>
  <c r="FW20" i="1"/>
  <c r="GB20" i="1" s="1"/>
  <c r="GG20" i="1" s="1"/>
  <c r="GL20" i="1" s="1"/>
  <c r="AT20" i="1"/>
  <c r="ES5" i="1"/>
  <c r="ES98" i="1" s="1"/>
  <c r="EX5" i="1"/>
  <c r="FB5" i="1"/>
  <c r="FB98" i="1" s="1"/>
  <c r="FF5" i="1"/>
  <c r="FF98" i="1" s="1"/>
  <c r="EP5" i="1"/>
  <c r="EP22" i="1" s="1"/>
  <c r="EP25" i="1" s="1"/>
  <c r="EK5" i="1"/>
  <c r="EK98" i="1" s="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NX98" i="1"/>
  <c r="SE32" i="1"/>
  <c r="QI15" i="1"/>
  <c r="SS15" i="1" s="1"/>
  <c r="QI21" i="1"/>
  <c r="SS21" i="1" s="1"/>
  <c r="QI19" i="1"/>
  <c r="A202" i="5"/>
  <c r="A201" i="5"/>
  <c r="JG34" i="1"/>
  <c r="JG33" i="1"/>
  <c r="JG32" i="1"/>
  <c r="JG5" i="1"/>
  <c r="JG98" i="1" s="1"/>
  <c r="JJ34" i="1"/>
  <c r="JJ33" i="1"/>
  <c r="JJ32" i="1"/>
  <c r="AS37" i="1" a="1"/>
  <c r="AS37" i="1" s="1"/>
  <c r="KD5" i="1"/>
  <c r="KD98" i="1" s="1"/>
  <c r="KC5" i="1"/>
  <c r="KC98" i="1" s="1"/>
  <c r="KE5" i="1"/>
  <c r="KE98" i="1" s="1"/>
  <c r="KW38" i="1"/>
  <c r="KV38" i="1"/>
  <c r="KB5" i="1"/>
  <c r="KB98" i="1" s="1"/>
  <c r="KA5" i="1"/>
  <c r="KA98" i="1" s="1"/>
  <c r="JZ5" i="1"/>
  <c r="JZ98" i="1" s="1"/>
  <c r="JY5" i="1"/>
  <c r="JY98" i="1" s="1"/>
  <c r="JX5" i="1"/>
  <c r="JX98" i="1" s="1"/>
  <c r="JW5" i="1"/>
  <c r="JW98" i="1" s="1"/>
  <c r="JV5" i="1"/>
  <c r="JV98" i="1" s="1"/>
  <c r="JU5" i="1"/>
  <c r="JU98" i="1" s="1"/>
  <c r="JT5" i="1"/>
  <c r="JT98" i="1" s="1"/>
  <c r="JE5" i="1"/>
  <c r="JE98" i="1" s="1"/>
  <c r="K38" i="1"/>
  <c r="K32" i="1"/>
  <c r="JJ5" i="1"/>
  <c r="JJ98" i="1" s="1"/>
  <c r="A113" i="5"/>
  <c r="KN5" i="1"/>
  <c r="KN98" i="1" s="1"/>
  <c r="KO5" i="1"/>
  <c r="KO98" i="1" s="1"/>
  <c r="A122" i="5"/>
  <c r="KP5" i="1"/>
  <c r="KP98" i="1" s="1"/>
  <c r="C788" i="4"/>
  <c r="C786" i="4"/>
  <c r="C791" i="4"/>
  <c r="C790" i="4"/>
  <c r="C789" i="4"/>
  <c r="C787" i="4"/>
  <c r="M101" i="4"/>
  <c r="M100" i="4"/>
  <c r="M99" i="4"/>
  <c r="M98" i="4"/>
  <c r="M32" i="1"/>
  <c r="CM32" i="1" s="1"/>
  <c r="QR87" i="1" l="1"/>
  <c r="ON81" i="1"/>
  <c r="ON87" i="1"/>
  <c r="QT87" i="1"/>
  <c r="UV81" i="1"/>
  <c r="UV87" i="1"/>
  <c r="SV81" i="1"/>
  <c r="SV87" i="1"/>
  <c r="UN81" i="1"/>
  <c r="UN87" i="1"/>
  <c r="OK81" i="1"/>
  <c r="OK87" i="1"/>
  <c r="OL81" i="1"/>
  <c r="OL87" i="1"/>
  <c r="UZ81" i="1"/>
  <c r="UZ87" i="1"/>
  <c r="UW81" i="1"/>
  <c r="UW87" i="1"/>
  <c r="SX81" i="1"/>
  <c r="SX87" i="1"/>
  <c r="VB81" i="1"/>
  <c r="VB87" i="1"/>
  <c r="UO81" i="1"/>
  <c r="UO87" i="1"/>
  <c r="QS81" i="1"/>
  <c r="OM81" i="1"/>
  <c r="OM87" i="1"/>
  <c r="UF81" i="1"/>
  <c r="UF87" i="1"/>
  <c r="UT81" i="1"/>
  <c r="UT87" i="1"/>
  <c r="UR81" i="1"/>
  <c r="UR87" i="1"/>
  <c r="UP81" i="1"/>
  <c r="UP87" i="1"/>
  <c r="QQ87" i="1"/>
  <c r="UX81" i="1"/>
  <c r="UX87" i="1"/>
  <c r="SU81" i="1"/>
  <c r="SU87" i="1"/>
  <c r="UU81" i="1"/>
  <c r="UU87" i="1"/>
  <c r="UK81" i="1"/>
  <c r="UK87" i="1"/>
  <c r="QR81" i="1"/>
  <c r="QS87" i="1"/>
  <c r="OP81" i="1"/>
  <c r="OP87" i="1"/>
  <c r="UE81" i="1"/>
  <c r="UE87" i="1"/>
  <c r="QI87" i="1"/>
  <c r="UY81" i="1"/>
  <c r="UY87" i="1"/>
  <c r="UM81" i="1"/>
  <c r="UM87" i="1"/>
  <c r="UJ81" i="1"/>
  <c r="UJ87" i="1"/>
  <c r="UH81" i="1"/>
  <c r="UH87" i="1"/>
  <c r="QO87" i="1"/>
  <c r="UD81" i="1"/>
  <c r="UD87" i="1"/>
  <c r="UL81" i="1"/>
  <c r="UL87" i="1"/>
  <c r="US81" i="1"/>
  <c r="US87" i="1"/>
  <c r="SW81" i="1"/>
  <c r="SW87" i="1"/>
  <c r="UG81" i="1"/>
  <c r="UG87" i="1"/>
  <c r="OO81" i="1"/>
  <c r="OO87" i="1"/>
  <c r="VA81" i="1"/>
  <c r="VA87" i="1"/>
  <c r="ST81" i="1"/>
  <c r="ST87" i="1"/>
  <c r="UI81" i="1"/>
  <c r="UI87" i="1"/>
  <c r="UQ81" i="1"/>
  <c r="UQ87" i="1"/>
  <c r="UC81" i="1"/>
  <c r="UC87" i="1"/>
  <c r="QO81" i="1"/>
  <c r="QP87" i="1"/>
  <c r="QQ81" i="1"/>
  <c r="QI81" i="1"/>
  <c r="QT81" i="1"/>
  <c r="QP81" i="1"/>
  <c r="UD70" i="1"/>
  <c r="QI70" i="1"/>
  <c r="UY70" i="1"/>
  <c r="UM70" i="1"/>
  <c r="UJ70" i="1"/>
  <c r="UH70" i="1"/>
  <c r="SW70" i="1"/>
  <c r="OO70" i="1"/>
  <c r="VA70" i="1"/>
  <c r="ST70" i="1"/>
  <c r="UI70" i="1"/>
  <c r="UQ70" i="1"/>
  <c r="UC70" i="1"/>
  <c r="ON70" i="1"/>
  <c r="UX70" i="1"/>
  <c r="UV70" i="1"/>
  <c r="QS70" i="1"/>
  <c r="QP70" i="1"/>
  <c r="US70" i="1"/>
  <c r="OP70" i="1"/>
  <c r="UE70" i="1"/>
  <c r="SV70" i="1"/>
  <c r="UN70" i="1"/>
  <c r="OK70" i="1"/>
  <c r="OL70" i="1"/>
  <c r="UZ70" i="1"/>
  <c r="UW70" i="1"/>
  <c r="SX70" i="1"/>
  <c r="VB70" i="1"/>
  <c r="UO70" i="1"/>
  <c r="QQ70" i="1"/>
  <c r="QO70" i="1"/>
  <c r="UL70" i="1"/>
  <c r="OM70" i="1"/>
  <c r="UF70" i="1"/>
  <c r="UT70" i="1"/>
  <c r="UR70" i="1"/>
  <c r="UP70" i="1"/>
  <c r="UG70" i="1"/>
  <c r="SU70" i="1"/>
  <c r="UU70" i="1"/>
  <c r="UK70" i="1"/>
  <c r="QT70" i="1"/>
  <c r="QR70" i="1"/>
  <c r="QS65" i="1"/>
  <c r="UY65" i="1"/>
  <c r="UM65" i="1"/>
  <c r="OM65" i="1"/>
  <c r="UF65" i="1"/>
  <c r="UT65" i="1"/>
  <c r="UR65" i="1"/>
  <c r="UP65" i="1"/>
  <c r="QT65" i="1"/>
  <c r="UD65" i="1"/>
  <c r="UL65" i="1"/>
  <c r="US65" i="1"/>
  <c r="SW65" i="1"/>
  <c r="UG65" i="1"/>
  <c r="QI65" i="1"/>
  <c r="UH65" i="1"/>
  <c r="OO65" i="1"/>
  <c r="VA65" i="1"/>
  <c r="ST65" i="1"/>
  <c r="UI65" i="1"/>
  <c r="UQ65" i="1"/>
  <c r="UC65" i="1"/>
  <c r="QQ65" i="1"/>
  <c r="SU65" i="1"/>
  <c r="UU65" i="1"/>
  <c r="UK65" i="1"/>
  <c r="ON65" i="1"/>
  <c r="UX65" i="1"/>
  <c r="UV65" i="1"/>
  <c r="QP65" i="1"/>
  <c r="QR65" i="1"/>
  <c r="QO65" i="1"/>
  <c r="OP65" i="1"/>
  <c r="UE65" i="1"/>
  <c r="SV65" i="1"/>
  <c r="UN65" i="1"/>
  <c r="UJ65" i="1"/>
  <c r="OK65" i="1"/>
  <c r="OL65" i="1"/>
  <c r="UZ65" i="1"/>
  <c r="UW65" i="1"/>
  <c r="SX65" i="1"/>
  <c r="VB65" i="1"/>
  <c r="UO65" i="1"/>
  <c r="H69" i="1"/>
  <c r="H70" i="1" s="1"/>
  <c r="QS84" i="1"/>
  <c r="QQ74" i="1"/>
  <c r="QP83" i="1"/>
  <c r="QO84" i="1"/>
  <c r="QP78" i="1"/>
  <c r="QS73" i="1"/>
  <c r="QP84" i="1"/>
  <c r="QQ71" i="1"/>
  <c r="QP88" i="1"/>
  <c r="QQ76" i="1"/>
  <c r="QT69" i="1"/>
  <c r="QQ75" i="1"/>
  <c r="QP75" i="1"/>
  <c r="QT77" i="1"/>
  <c r="QQ84" i="1"/>
  <c r="QP69" i="1"/>
  <c r="QT89" i="1"/>
  <c r="QQ86" i="1"/>
  <c r="QO76" i="1"/>
  <c r="QP76" i="1"/>
  <c r="QQ89" i="1"/>
  <c r="QR69" i="1"/>
  <c r="QR79" i="1"/>
  <c r="UD88" i="1"/>
  <c r="UD89" i="1"/>
  <c r="UD86" i="1"/>
  <c r="UD85" i="1"/>
  <c r="UD82" i="1"/>
  <c r="UD84" i="1"/>
  <c r="UD83" i="1"/>
  <c r="UD79" i="1"/>
  <c r="UD80" i="1"/>
  <c r="UD77" i="1"/>
  <c r="UD76" i="1"/>
  <c r="UD75" i="1"/>
  <c r="UD73" i="1"/>
  <c r="UD78" i="1"/>
  <c r="UD72" i="1"/>
  <c r="UD74" i="1"/>
  <c r="UD69" i="1"/>
  <c r="UD71" i="1"/>
  <c r="UL88" i="1"/>
  <c r="UL89" i="1"/>
  <c r="UL86" i="1"/>
  <c r="UL85" i="1"/>
  <c r="UL84" i="1"/>
  <c r="UL79" i="1"/>
  <c r="UL82" i="1"/>
  <c r="UL78" i="1"/>
  <c r="UL77" i="1"/>
  <c r="UL83" i="1"/>
  <c r="UL73" i="1"/>
  <c r="UL80" i="1"/>
  <c r="UL76" i="1"/>
  <c r="UL72" i="1"/>
  <c r="UL75" i="1"/>
  <c r="UL69" i="1"/>
  <c r="UL74" i="1"/>
  <c r="UL71" i="1"/>
  <c r="US88" i="1"/>
  <c r="US89" i="1"/>
  <c r="US84" i="1"/>
  <c r="US86" i="1"/>
  <c r="US82" i="1"/>
  <c r="US83" i="1"/>
  <c r="US78" i="1"/>
  <c r="US79" i="1"/>
  <c r="US80" i="1"/>
  <c r="US85" i="1"/>
  <c r="US77" i="1"/>
  <c r="US76" i="1"/>
  <c r="US74" i="1"/>
  <c r="US75" i="1"/>
  <c r="US73" i="1"/>
  <c r="US71" i="1"/>
  <c r="US72" i="1"/>
  <c r="US69" i="1"/>
  <c r="SW88" i="1"/>
  <c r="SW89" i="1"/>
  <c r="SW86" i="1"/>
  <c r="SW85" i="1"/>
  <c r="SW78" i="1"/>
  <c r="SW83" i="1"/>
  <c r="SW82" i="1"/>
  <c r="SW79" i="1"/>
  <c r="SW84" i="1"/>
  <c r="SW77" i="1"/>
  <c r="SW80" i="1"/>
  <c r="SW76" i="1"/>
  <c r="SW73" i="1"/>
  <c r="SW74" i="1"/>
  <c r="SW75" i="1"/>
  <c r="SW71" i="1"/>
  <c r="SW72" i="1"/>
  <c r="SW69" i="1"/>
  <c r="UG88" i="1"/>
  <c r="UG89" i="1"/>
  <c r="UG86" i="1"/>
  <c r="UG84" i="1"/>
  <c r="UG83" i="1"/>
  <c r="UG85" i="1"/>
  <c r="UG80" i="1"/>
  <c r="UG82" i="1"/>
  <c r="UG79" i="1"/>
  <c r="UG78" i="1"/>
  <c r="UG75" i="1"/>
  <c r="UG77" i="1"/>
  <c r="UG76" i="1"/>
  <c r="UG74" i="1"/>
  <c r="UG73" i="1"/>
  <c r="UG71" i="1"/>
  <c r="UG72" i="1"/>
  <c r="UG69" i="1"/>
  <c r="QO75" i="1"/>
  <c r="QO85" i="1"/>
  <c r="QP71" i="1"/>
  <c r="QP80" i="1"/>
  <c r="QP89" i="1"/>
  <c r="QT72" i="1"/>
  <c r="QT82" i="1"/>
  <c r="QT88" i="1"/>
  <c r="QQ77" i="1"/>
  <c r="QQ85" i="1"/>
  <c r="QS75" i="1"/>
  <c r="QS78" i="1"/>
  <c r="QR73" i="1"/>
  <c r="QR82" i="1"/>
  <c r="UM89" i="1"/>
  <c r="UM88" i="1"/>
  <c r="UM86" i="1"/>
  <c r="UM84" i="1"/>
  <c r="UM83" i="1"/>
  <c r="UM82" i="1"/>
  <c r="UM85" i="1"/>
  <c r="UM79" i="1"/>
  <c r="UM80" i="1"/>
  <c r="UM77" i="1"/>
  <c r="UM76" i="1"/>
  <c r="UM74" i="1"/>
  <c r="UM78" i="1"/>
  <c r="UM72" i="1"/>
  <c r="UM75" i="1"/>
  <c r="UM69" i="1"/>
  <c r="UM73" i="1"/>
  <c r="UM71" i="1"/>
  <c r="OO80" i="1"/>
  <c r="OO78" i="1"/>
  <c r="OO74" i="1"/>
  <c r="OO75" i="1"/>
  <c r="OO89" i="1"/>
  <c r="OO73" i="1"/>
  <c r="OO85" i="1"/>
  <c r="OO76" i="1"/>
  <c r="OO77" i="1"/>
  <c r="OO86" i="1"/>
  <c r="OO83" i="1"/>
  <c r="OO71" i="1"/>
  <c r="OO69" i="1"/>
  <c r="OO84" i="1"/>
  <c r="OO79" i="1"/>
  <c r="OO88" i="1"/>
  <c r="OO82" i="1"/>
  <c r="OO72" i="1"/>
  <c r="VA88" i="1"/>
  <c r="VA89" i="1"/>
  <c r="VA86" i="1"/>
  <c r="VA85" i="1"/>
  <c r="VA83" i="1"/>
  <c r="VA84" i="1"/>
  <c r="VA78" i="1"/>
  <c r="VA79" i="1"/>
  <c r="VA82" i="1"/>
  <c r="VA80" i="1"/>
  <c r="VA77" i="1"/>
  <c r="VA76" i="1"/>
  <c r="VA74" i="1"/>
  <c r="VA71" i="1"/>
  <c r="VA73" i="1"/>
  <c r="VA72" i="1"/>
  <c r="VA69" i="1"/>
  <c r="VA75" i="1"/>
  <c r="ST89" i="1"/>
  <c r="ST88" i="1"/>
  <c r="ST86" i="1"/>
  <c r="ST85" i="1"/>
  <c r="ST84" i="1"/>
  <c r="ST83" i="1"/>
  <c r="ST82" i="1"/>
  <c r="ST79" i="1"/>
  <c r="ST80" i="1"/>
  <c r="ST78" i="1"/>
  <c r="ST75" i="1"/>
  <c r="ST76" i="1"/>
  <c r="ST77" i="1"/>
  <c r="ST73" i="1"/>
  <c r="ST69" i="1"/>
  <c r="ST74" i="1"/>
  <c r="ST72" i="1"/>
  <c r="ST71" i="1"/>
  <c r="UI86" i="1"/>
  <c r="UI89" i="1"/>
  <c r="UI85" i="1"/>
  <c r="UI88" i="1"/>
  <c r="UI83" i="1"/>
  <c r="UI84" i="1"/>
  <c r="UI82" i="1"/>
  <c r="UI80" i="1"/>
  <c r="UI79" i="1"/>
  <c r="UI76" i="1"/>
  <c r="UI78" i="1"/>
  <c r="UI75" i="1"/>
  <c r="UI77" i="1"/>
  <c r="UI71" i="1"/>
  <c r="UI69" i="1"/>
  <c r="UI74" i="1"/>
  <c r="UI72" i="1"/>
  <c r="UI73" i="1"/>
  <c r="UQ86" i="1"/>
  <c r="UQ89" i="1"/>
  <c r="UQ85" i="1"/>
  <c r="UQ83" i="1"/>
  <c r="UQ88" i="1"/>
  <c r="UQ84" i="1"/>
  <c r="UQ82" i="1"/>
  <c r="UQ80" i="1"/>
  <c r="UQ79" i="1"/>
  <c r="UQ75" i="1"/>
  <c r="UQ78" i="1"/>
  <c r="UQ77" i="1"/>
  <c r="UQ74" i="1"/>
  <c r="UQ73" i="1"/>
  <c r="UQ71" i="1"/>
  <c r="UQ69" i="1"/>
  <c r="UQ72" i="1"/>
  <c r="UQ76" i="1"/>
  <c r="UC88" i="1"/>
  <c r="UC89" i="1"/>
  <c r="UC86" i="1"/>
  <c r="UC85" i="1"/>
  <c r="UC84" i="1"/>
  <c r="UC78" i="1"/>
  <c r="UC79" i="1"/>
  <c r="UC82" i="1"/>
  <c r="UC83" i="1"/>
  <c r="UC80" i="1"/>
  <c r="UC77" i="1"/>
  <c r="UC75" i="1"/>
  <c r="UC76" i="1"/>
  <c r="UC72" i="1"/>
  <c r="UC74" i="1"/>
  <c r="UC73" i="1"/>
  <c r="UC69" i="1"/>
  <c r="UC71" i="1"/>
  <c r="QO71" i="1"/>
  <c r="QO79" i="1"/>
  <c r="QO89" i="1"/>
  <c r="QP73" i="1"/>
  <c r="QP79" i="1"/>
  <c r="QT74" i="1"/>
  <c r="QT80" i="1"/>
  <c r="QQ72" i="1"/>
  <c r="QQ78" i="1"/>
  <c r="QQ88" i="1"/>
  <c r="QS79" i="1"/>
  <c r="QS85" i="1"/>
  <c r="QR72" i="1"/>
  <c r="QR83" i="1"/>
  <c r="QS76" i="1"/>
  <c r="QS86" i="1"/>
  <c r="QR77" i="1"/>
  <c r="QR84" i="1"/>
  <c r="UY89" i="1"/>
  <c r="UY86" i="1"/>
  <c r="UY85" i="1"/>
  <c r="UY88" i="1"/>
  <c r="UY83" i="1"/>
  <c r="UY82" i="1"/>
  <c r="UY84" i="1"/>
  <c r="UY80" i="1"/>
  <c r="UY79" i="1"/>
  <c r="UY78" i="1"/>
  <c r="UY75" i="1"/>
  <c r="UY76" i="1"/>
  <c r="UY77" i="1"/>
  <c r="UY71" i="1"/>
  <c r="UY69" i="1"/>
  <c r="UY73" i="1"/>
  <c r="UY72" i="1"/>
  <c r="UY74" i="1"/>
  <c r="UJ88" i="1"/>
  <c r="UJ89" i="1"/>
  <c r="UJ86" i="1"/>
  <c r="UJ85" i="1"/>
  <c r="UJ84" i="1"/>
  <c r="UJ82" i="1"/>
  <c r="UJ83" i="1"/>
  <c r="UJ80" i="1"/>
  <c r="UJ76" i="1"/>
  <c r="UJ78" i="1"/>
  <c r="UJ79" i="1"/>
  <c r="UJ74" i="1"/>
  <c r="UJ72" i="1"/>
  <c r="UJ77" i="1"/>
  <c r="UJ71" i="1"/>
  <c r="UJ75" i="1"/>
  <c r="UJ69" i="1"/>
  <c r="UJ73" i="1"/>
  <c r="UV89" i="1"/>
  <c r="UV88" i="1"/>
  <c r="UV86" i="1"/>
  <c r="UV85" i="1"/>
  <c r="UV84" i="1"/>
  <c r="UV82" i="1"/>
  <c r="UV83" i="1"/>
  <c r="UV80" i="1"/>
  <c r="UV78" i="1"/>
  <c r="UV79" i="1"/>
  <c r="UV76" i="1"/>
  <c r="UV75" i="1"/>
  <c r="UV77" i="1"/>
  <c r="UV72" i="1"/>
  <c r="UV74" i="1"/>
  <c r="UV69" i="1"/>
  <c r="UV71" i="1"/>
  <c r="UV73" i="1"/>
  <c r="QO73" i="1"/>
  <c r="QO78" i="1"/>
  <c r="QO88" i="1"/>
  <c r="QT71" i="1"/>
  <c r="QT79" i="1"/>
  <c r="OP80" i="1"/>
  <c r="OP78" i="1"/>
  <c r="OP73" i="1"/>
  <c r="OP75" i="1"/>
  <c r="OP85" i="1"/>
  <c r="OP89" i="1"/>
  <c r="OP74" i="1"/>
  <c r="OP71" i="1"/>
  <c r="OP79" i="1"/>
  <c r="OP72" i="1"/>
  <c r="OP86" i="1"/>
  <c r="OP77" i="1"/>
  <c r="OP83" i="1"/>
  <c r="OP88" i="1"/>
  <c r="OP76" i="1"/>
  <c r="OP69" i="1"/>
  <c r="OP82" i="1"/>
  <c r="OP84" i="1"/>
  <c r="UE89" i="1"/>
  <c r="UE88" i="1"/>
  <c r="UE86" i="1"/>
  <c r="UE85" i="1"/>
  <c r="UE84" i="1"/>
  <c r="UE83" i="1"/>
  <c r="UE79" i="1"/>
  <c r="UE80" i="1"/>
  <c r="UE82" i="1"/>
  <c r="UE78" i="1"/>
  <c r="UE74" i="1"/>
  <c r="UE75" i="1"/>
  <c r="UE76" i="1"/>
  <c r="UE73" i="1"/>
  <c r="UE69" i="1"/>
  <c r="UE71" i="1"/>
  <c r="UE77" i="1"/>
  <c r="UE72" i="1"/>
  <c r="SV89" i="1"/>
  <c r="SV86" i="1"/>
  <c r="SV88" i="1"/>
  <c r="SV84" i="1"/>
  <c r="SV85" i="1"/>
  <c r="SV83" i="1"/>
  <c r="SV82" i="1"/>
  <c r="SV80" i="1"/>
  <c r="SV78" i="1"/>
  <c r="SV76" i="1"/>
  <c r="SV79" i="1"/>
  <c r="SV74" i="1"/>
  <c r="SV72" i="1"/>
  <c r="SV73" i="1"/>
  <c r="SV77" i="1"/>
  <c r="SV69" i="1"/>
  <c r="SV71" i="1"/>
  <c r="SV75" i="1"/>
  <c r="UN89" i="1"/>
  <c r="UN86" i="1"/>
  <c r="UN88" i="1"/>
  <c r="UN84" i="1"/>
  <c r="UN85" i="1"/>
  <c r="UN83" i="1"/>
  <c r="UN80" i="1"/>
  <c r="UN82" i="1"/>
  <c r="UN79" i="1"/>
  <c r="UN75" i="1"/>
  <c r="UN78" i="1"/>
  <c r="UN77" i="1"/>
  <c r="UN69" i="1"/>
  <c r="UN71" i="1"/>
  <c r="UN73" i="1"/>
  <c r="UN74" i="1"/>
  <c r="UN76" i="1"/>
  <c r="UN72" i="1"/>
  <c r="QO69" i="1"/>
  <c r="QO82" i="1"/>
  <c r="QP72" i="1"/>
  <c r="QP85" i="1"/>
  <c r="QT73" i="1"/>
  <c r="QT83" i="1"/>
  <c r="QQ73" i="1"/>
  <c r="QQ80" i="1"/>
  <c r="QS72" i="1"/>
  <c r="QS77" i="1"/>
  <c r="QS88" i="1"/>
  <c r="QR80" i="1"/>
  <c r="QR85" i="1"/>
  <c r="ON80" i="1"/>
  <c r="ON74" i="1"/>
  <c r="ON73" i="1"/>
  <c r="ON78" i="1"/>
  <c r="ON89" i="1"/>
  <c r="ON75" i="1"/>
  <c r="ON85" i="1"/>
  <c r="ON82" i="1"/>
  <c r="ON69" i="1"/>
  <c r="ON84" i="1"/>
  <c r="ON72" i="1"/>
  <c r="ON71" i="1"/>
  <c r="ON77" i="1"/>
  <c r="ON79" i="1"/>
  <c r="ON86" i="1"/>
  <c r="ON76" i="1"/>
  <c r="ON83" i="1"/>
  <c r="ON88" i="1"/>
  <c r="UX89" i="1"/>
  <c r="UX88" i="1"/>
  <c r="UX86" i="1"/>
  <c r="UX85" i="1"/>
  <c r="UX84" i="1"/>
  <c r="UX83" i="1"/>
  <c r="UX78" i="1"/>
  <c r="UX82" i="1"/>
  <c r="UX80" i="1"/>
  <c r="UX79" i="1"/>
  <c r="UX76" i="1"/>
  <c r="UX77" i="1"/>
  <c r="UX75" i="1"/>
  <c r="UX74" i="1"/>
  <c r="UX69" i="1"/>
  <c r="UX71" i="1"/>
  <c r="UX73" i="1"/>
  <c r="UX72" i="1"/>
  <c r="OK78" i="1"/>
  <c r="OK74" i="1"/>
  <c r="OK73" i="1"/>
  <c r="OK75" i="1"/>
  <c r="OK89" i="1"/>
  <c r="OK85" i="1"/>
  <c r="OK80" i="1"/>
  <c r="OK71" i="1"/>
  <c r="OK83" i="1"/>
  <c r="OK86" i="1"/>
  <c r="OK88" i="1"/>
  <c r="OK84" i="1"/>
  <c r="OK77" i="1"/>
  <c r="OK72" i="1"/>
  <c r="OK76" i="1"/>
  <c r="OK69" i="1"/>
  <c r="OK79" i="1"/>
  <c r="OK82" i="1"/>
  <c r="OL75" i="1"/>
  <c r="OL73" i="1"/>
  <c r="OL74" i="1"/>
  <c r="OL80" i="1"/>
  <c r="OL78" i="1"/>
  <c r="OL89" i="1"/>
  <c r="OL85" i="1"/>
  <c r="OL82" i="1"/>
  <c r="OL72" i="1"/>
  <c r="OL76" i="1"/>
  <c r="OL71" i="1"/>
  <c r="OL79" i="1"/>
  <c r="OL86" i="1"/>
  <c r="OL77" i="1"/>
  <c r="OL88" i="1"/>
  <c r="OL84" i="1"/>
  <c r="OL83" i="1"/>
  <c r="OL69" i="1"/>
  <c r="UZ89" i="1"/>
  <c r="UZ88" i="1"/>
  <c r="UZ84" i="1"/>
  <c r="UZ85" i="1"/>
  <c r="UZ86" i="1"/>
  <c r="UZ83" i="1"/>
  <c r="UZ79" i="1"/>
  <c r="UZ82" i="1"/>
  <c r="UZ80" i="1"/>
  <c r="UZ76" i="1"/>
  <c r="UZ77" i="1"/>
  <c r="UZ78" i="1"/>
  <c r="UZ75" i="1"/>
  <c r="UZ74" i="1"/>
  <c r="UZ73" i="1"/>
  <c r="UZ72" i="1"/>
  <c r="UZ71" i="1"/>
  <c r="UZ69" i="1"/>
  <c r="UW88" i="1"/>
  <c r="UW89" i="1"/>
  <c r="UW86" i="1"/>
  <c r="UW85" i="1"/>
  <c r="UW83" i="1"/>
  <c r="UW84" i="1"/>
  <c r="UW82" i="1"/>
  <c r="UW80" i="1"/>
  <c r="UW77" i="1"/>
  <c r="UW75" i="1"/>
  <c r="UW79" i="1"/>
  <c r="UW78" i="1"/>
  <c r="UW76" i="1"/>
  <c r="UW74" i="1"/>
  <c r="UW69" i="1"/>
  <c r="UW71" i="1"/>
  <c r="UW73" i="1"/>
  <c r="UW72" i="1"/>
  <c r="SX88" i="1"/>
  <c r="SX89" i="1"/>
  <c r="SX86" i="1"/>
  <c r="SX85" i="1"/>
  <c r="SX83" i="1"/>
  <c r="SX84" i="1"/>
  <c r="SX82" i="1"/>
  <c r="SX79" i="1"/>
  <c r="SX77" i="1"/>
  <c r="SX78" i="1"/>
  <c r="SX76" i="1"/>
  <c r="SX75" i="1"/>
  <c r="SX73" i="1"/>
  <c r="SX80" i="1"/>
  <c r="SX74" i="1"/>
  <c r="SX71" i="1"/>
  <c r="SX72" i="1"/>
  <c r="SX69" i="1"/>
  <c r="VB88" i="1"/>
  <c r="VB89" i="1"/>
  <c r="VB86" i="1"/>
  <c r="VB85" i="1"/>
  <c r="VB84" i="1"/>
  <c r="VB83" i="1"/>
  <c r="VB82" i="1"/>
  <c r="VB79" i="1"/>
  <c r="VB80" i="1"/>
  <c r="VB77" i="1"/>
  <c r="VB76" i="1"/>
  <c r="VB73" i="1"/>
  <c r="VB74" i="1"/>
  <c r="VB71" i="1"/>
  <c r="VB72" i="1"/>
  <c r="VB69" i="1"/>
  <c r="VB75" i="1"/>
  <c r="VB78" i="1"/>
  <c r="UO88" i="1"/>
  <c r="UO89" i="1"/>
  <c r="UO86" i="1"/>
  <c r="UO85" i="1"/>
  <c r="UO84" i="1"/>
  <c r="UO80" i="1"/>
  <c r="UO83" i="1"/>
  <c r="UO82" i="1"/>
  <c r="UO78" i="1"/>
  <c r="UO79" i="1"/>
  <c r="UO76" i="1"/>
  <c r="UO75" i="1"/>
  <c r="UO77" i="1"/>
  <c r="UO69" i="1"/>
  <c r="UO71" i="1"/>
  <c r="UO73" i="1"/>
  <c r="UO74" i="1"/>
  <c r="UO72" i="1"/>
  <c r="QO72" i="1"/>
  <c r="QO80" i="1"/>
  <c r="QP74" i="1"/>
  <c r="QP82" i="1"/>
  <c r="QT75" i="1"/>
  <c r="QT84" i="1"/>
  <c r="QQ69" i="1"/>
  <c r="QQ82" i="1"/>
  <c r="QS74" i="1"/>
  <c r="QS80" i="1"/>
  <c r="QS89" i="1"/>
  <c r="QR74" i="1"/>
  <c r="QR88" i="1"/>
  <c r="UT88" i="1"/>
  <c r="UT89" i="1"/>
  <c r="UT86" i="1"/>
  <c r="UT85" i="1"/>
  <c r="UT84" i="1"/>
  <c r="UT83" i="1"/>
  <c r="UT79" i="1"/>
  <c r="UT82" i="1"/>
  <c r="UT77" i="1"/>
  <c r="UT80" i="1"/>
  <c r="UT78" i="1"/>
  <c r="UT73" i="1"/>
  <c r="UT75" i="1"/>
  <c r="UT72" i="1"/>
  <c r="UT74" i="1"/>
  <c r="UT76" i="1"/>
  <c r="UT71" i="1"/>
  <c r="UT69" i="1"/>
  <c r="QS71" i="1"/>
  <c r="QS82" i="1"/>
  <c r="QR71" i="1"/>
  <c r="QR78" i="1"/>
  <c r="QR86" i="1"/>
  <c r="QI89" i="1"/>
  <c r="QI88" i="1"/>
  <c r="QI85" i="1"/>
  <c r="QI86" i="1"/>
  <c r="QI83" i="1"/>
  <c r="QI82" i="1"/>
  <c r="QI84" i="1"/>
  <c r="QI80" i="1"/>
  <c r="QI79" i="1"/>
  <c r="QI77" i="1"/>
  <c r="QI75" i="1"/>
  <c r="QI76" i="1"/>
  <c r="QI71" i="1"/>
  <c r="QI78" i="1"/>
  <c r="QI74" i="1"/>
  <c r="QI73" i="1"/>
  <c r="QI69" i="1"/>
  <c r="QI72" i="1"/>
  <c r="UH89" i="1"/>
  <c r="UH86" i="1"/>
  <c r="UH88" i="1"/>
  <c r="UH85" i="1"/>
  <c r="UH84" i="1"/>
  <c r="UH83" i="1"/>
  <c r="UH82" i="1"/>
  <c r="UH80" i="1"/>
  <c r="UH77" i="1"/>
  <c r="UH79" i="1"/>
  <c r="UH75" i="1"/>
  <c r="UH78" i="1"/>
  <c r="UH76" i="1"/>
  <c r="UH74" i="1"/>
  <c r="UH73" i="1"/>
  <c r="UH71" i="1"/>
  <c r="UH72" i="1"/>
  <c r="UH69" i="1"/>
  <c r="OM78" i="1"/>
  <c r="OM74" i="1"/>
  <c r="OM75" i="1"/>
  <c r="OM85" i="1"/>
  <c r="OM73" i="1"/>
  <c r="OM80" i="1"/>
  <c r="OM89" i="1"/>
  <c r="OM82" i="1"/>
  <c r="OM79" i="1"/>
  <c r="OM71" i="1"/>
  <c r="OM86" i="1"/>
  <c r="OM84" i="1"/>
  <c r="OM72" i="1"/>
  <c r="OM77" i="1"/>
  <c r="OM83" i="1"/>
  <c r="OM76" i="1"/>
  <c r="OM88" i="1"/>
  <c r="OM69" i="1"/>
  <c r="UF89" i="1"/>
  <c r="UF88" i="1"/>
  <c r="UF86" i="1"/>
  <c r="UF85" i="1"/>
  <c r="UF84" i="1"/>
  <c r="UF80" i="1"/>
  <c r="UF83" i="1"/>
  <c r="UF78" i="1"/>
  <c r="UF82" i="1"/>
  <c r="UF77" i="1"/>
  <c r="UF76" i="1"/>
  <c r="UF79" i="1"/>
  <c r="UF75" i="1"/>
  <c r="UF74" i="1"/>
  <c r="UF73" i="1"/>
  <c r="UF69" i="1"/>
  <c r="UF71" i="1"/>
  <c r="UF72" i="1"/>
  <c r="UR89" i="1"/>
  <c r="UR88" i="1"/>
  <c r="UR86" i="1"/>
  <c r="UR84" i="1"/>
  <c r="UR85" i="1"/>
  <c r="UR83" i="1"/>
  <c r="UR79" i="1"/>
  <c r="UR80" i="1"/>
  <c r="UR76" i="1"/>
  <c r="UR82" i="1"/>
  <c r="UR78" i="1"/>
  <c r="UR77" i="1"/>
  <c r="UR74" i="1"/>
  <c r="UR72" i="1"/>
  <c r="UR75" i="1"/>
  <c r="UR73" i="1"/>
  <c r="UR71" i="1"/>
  <c r="UR69" i="1"/>
  <c r="UP89" i="1"/>
  <c r="UP88" i="1"/>
  <c r="UP86" i="1"/>
  <c r="UP85" i="1"/>
  <c r="UP84" i="1"/>
  <c r="UP83" i="1"/>
  <c r="UP82" i="1"/>
  <c r="UP80" i="1"/>
  <c r="UP79" i="1"/>
  <c r="UP78" i="1"/>
  <c r="UP77" i="1"/>
  <c r="UP76" i="1"/>
  <c r="UP74" i="1"/>
  <c r="UP73" i="1"/>
  <c r="UP75" i="1"/>
  <c r="UP71" i="1"/>
  <c r="UP72" i="1"/>
  <c r="UP69" i="1"/>
  <c r="QO77" i="1"/>
  <c r="QO86" i="1"/>
  <c r="QT76" i="1"/>
  <c r="QT85" i="1"/>
  <c r="SU88" i="1"/>
  <c r="SU89" i="1"/>
  <c r="SU85" i="1"/>
  <c r="SU83" i="1"/>
  <c r="SU86" i="1"/>
  <c r="SU82" i="1"/>
  <c r="SU84" i="1"/>
  <c r="SU80" i="1"/>
  <c r="SU78" i="1"/>
  <c r="SU77" i="1"/>
  <c r="SU76" i="1"/>
  <c r="SU75" i="1"/>
  <c r="SU79" i="1"/>
  <c r="SU71" i="1"/>
  <c r="SU69" i="1"/>
  <c r="SU73" i="1"/>
  <c r="SU74" i="1"/>
  <c r="SU72" i="1"/>
  <c r="UU89" i="1"/>
  <c r="UU88" i="1"/>
  <c r="UU86" i="1"/>
  <c r="UU85" i="1"/>
  <c r="UU84" i="1"/>
  <c r="UU79" i="1"/>
  <c r="UU83" i="1"/>
  <c r="UU82" i="1"/>
  <c r="UU80" i="1"/>
  <c r="UU78" i="1"/>
  <c r="UU77" i="1"/>
  <c r="UU74" i="1"/>
  <c r="UU75" i="1"/>
  <c r="UU76" i="1"/>
  <c r="UU72" i="1"/>
  <c r="UU69" i="1"/>
  <c r="UU71" i="1"/>
  <c r="UU73" i="1"/>
  <c r="UK88" i="1"/>
  <c r="UK89" i="1"/>
  <c r="UK86" i="1"/>
  <c r="UK85" i="1"/>
  <c r="UK83" i="1"/>
  <c r="UK82" i="1"/>
  <c r="UK78" i="1"/>
  <c r="UK84" i="1"/>
  <c r="UK79" i="1"/>
  <c r="UK77" i="1"/>
  <c r="UK80" i="1"/>
  <c r="UK76" i="1"/>
  <c r="UK75" i="1"/>
  <c r="UK72" i="1"/>
  <c r="UK73" i="1"/>
  <c r="UK71" i="1"/>
  <c r="UK69" i="1"/>
  <c r="UK74" i="1"/>
  <c r="QO74" i="1"/>
  <c r="QO83" i="1"/>
  <c r="QP77" i="1"/>
  <c r="QP86" i="1"/>
  <c r="QT78" i="1"/>
  <c r="QT86" i="1"/>
  <c r="QQ79" i="1"/>
  <c r="QQ83" i="1"/>
  <c r="QS69" i="1"/>
  <c r="QS83" i="1"/>
  <c r="QR75" i="1"/>
  <c r="QR76" i="1"/>
  <c r="QR89" i="1"/>
  <c r="QI93" i="1"/>
  <c r="QI55" i="1"/>
  <c r="UY93" i="1"/>
  <c r="UY55" i="1"/>
  <c r="UM93" i="1"/>
  <c r="UM55" i="1"/>
  <c r="UJ93" i="1"/>
  <c r="UJ55" i="1"/>
  <c r="UH93" i="1"/>
  <c r="UH55" i="1"/>
  <c r="QT55" i="1"/>
  <c r="QS55" i="1"/>
  <c r="US93" i="1"/>
  <c r="US55" i="1"/>
  <c r="UL93" i="1"/>
  <c r="UL55" i="1"/>
  <c r="UG93" i="1"/>
  <c r="UG55" i="1"/>
  <c r="OO93" i="1"/>
  <c r="OO55" i="1"/>
  <c r="VA93" i="1"/>
  <c r="VA55" i="1"/>
  <c r="ST93" i="1"/>
  <c r="ST55" i="1"/>
  <c r="UI93" i="1"/>
  <c r="UI55" i="1"/>
  <c r="UQ93" i="1"/>
  <c r="UQ55" i="1"/>
  <c r="UC93" i="1"/>
  <c r="UC55" i="1"/>
  <c r="QQ55" i="1"/>
  <c r="SW93" i="1"/>
  <c r="SW55" i="1"/>
  <c r="ON93" i="1"/>
  <c r="ON55" i="1"/>
  <c r="UX93" i="1"/>
  <c r="UX55" i="1"/>
  <c r="UV93" i="1"/>
  <c r="UV55" i="1"/>
  <c r="QP55" i="1"/>
  <c r="UD93" i="1"/>
  <c r="UD55" i="1"/>
  <c r="OP93" i="1"/>
  <c r="OP55" i="1"/>
  <c r="UE93" i="1"/>
  <c r="UE55" i="1"/>
  <c r="SV93" i="1"/>
  <c r="SV55" i="1"/>
  <c r="UN93" i="1"/>
  <c r="UN55" i="1"/>
  <c r="OK93" i="1"/>
  <c r="OK55" i="1"/>
  <c r="OL93" i="1"/>
  <c r="OL55" i="1"/>
  <c r="UZ93" i="1"/>
  <c r="UZ55" i="1"/>
  <c r="UW93" i="1"/>
  <c r="UW55" i="1"/>
  <c r="SX93" i="1"/>
  <c r="SX55" i="1"/>
  <c r="VB93" i="1"/>
  <c r="VB55" i="1"/>
  <c r="UO93" i="1"/>
  <c r="UO55" i="1"/>
  <c r="OM93" i="1"/>
  <c r="OM55" i="1"/>
  <c r="UF93" i="1"/>
  <c r="UF55" i="1"/>
  <c r="UT93" i="1"/>
  <c r="UT55" i="1"/>
  <c r="UR93" i="1"/>
  <c r="UR55" i="1"/>
  <c r="UP93" i="1"/>
  <c r="UP55" i="1"/>
  <c r="QO55" i="1"/>
  <c r="SU93" i="1"/>
  <c r="SU55" i="1"/>
  <c r="UU93" i="1"/>
  <c r="UU55" i="1"/>
  <c r="UK93" i="1"/>
  <c r="UK55" i="1"/>
  <c r="QR55" i="1"/>
  <c r="QO93" i="1"/>
  <c r="QQ93" i="1"/>
  <c r="QP93" i="1"/>
  <c r="QS93" i="1"/>
  <c r="QR93" i="1"/>
  <c r="QT93" i="1"/>
  <c r="RV98" i="1"/>
  <c r="QP61" i="1"/>
  <c r="QQ64" i="1"/>
  <c r="QR64" i="1"/>
  <c r="QT67" i="1"/>
  <c r="QS66" i="1"/>
  <c r="TN98" i="1"/>
  <c r="OP67" i="1"/>
  <c r="OP68" i="1"/>
  <c r="OP64" i="1"/>
  <c r="OP66" i="1"/>
  <c r="UE68" i="1"/>
  <c r="UE66" i="1"/>
  <c r="UE67" i="1"/>
  <c r="UE64" i="1"/>
  <c r="SV68" i="1"/>
  <c r="SV67" i="1"/>
  <c r="SV66" i="1"/>
  <c r="SV64" i="1"/>
  <c r="UN68" i="1"/>
  <c r="UN67" i="1"/>
  <c r="UN64" i="1"/>
  <c r="UN66" i="1"/>
  <c r="QQ62" i="1"/>
  <c r="QT66" i="1"/>
  <c r="QS68" i="1"/>
  <c r="OK64" i="1"/>
  <c r="OK67" i="1"/>
  <c r="OK68" i="1"/>
  <c r="OK66" i="1"/>
  <c r="OL68" i="1"/>
  <c r="OL67" i="1"/>
  <c r="OL64" i="1"/>
  <c r="OL66" i="1"/>
  <c r="UZ68" i="1"/>
  <c r="UZ67" i="1"/>
  <c r="UZ66" i="1"/>
  <c r="UZ64" i="1"/>
  <c r="UW68" i="1"/>
  <c r="UW67" i="1"/>
  <c r="UW66" i="1"/>
  <c r="UW64" i="1"/>
  <c r="SX68" i="1"/>
  <c r="SX67" i="1"/>
  <c r="SX66" i="1"/>
  <c r="SX64" i="1"/>
  <c r="VB67" i="1"/>
  <c r="VB68" i="1"/>
  <c r="VB66" i="1"/>
  <c r="VB64" i="1"/>
  <c r="UO68" i="1"/>
  <c r="UO67" i="1"/>
  <c r="UO64" i="1"/>
  <c r="UO66" i="1"/>
  <c r="QT68" i="1"/>
  <c r="QS67" i="1"/>
  <c r="QQ66" i="1"/>
  <c r="UT66" i="1"/>
  <c r="UT68" i="1"/>
  <c r="UT67" i="1"/>
  <c r="UT64" i="1"/>
  <c r="UP67" i="1"/>
  <c r="UP68" i="1"/>
  <c r="UP66" i="1"/>
  <c r="UP64" i="1"/>
  <c r="QO66" i="1"/>
  <c r="PX22" i="1"/>
  <c r="PX25" i="1" s="1"/>
  <c r="SU68" i="1"/>
  <c r="SU67" i="1"/>
  <c r="SU64" i="1"/>
  <c r="SU66" i="1"/>
  <c r="UU68" i="1"/>
  <c r="UU66" i="1"/>
  <c r="UU67" i="1"/>
  <c r="UU64" i="1"/>
  <c r="UK68" i="1"/>
  <c r="UK67" i="1"/>
  <c r="UK66" i="1"/>
  <c r="UK64" i="1"/>
  <c r="QQ67" i="1"/>
  <c r="QO64" i="1"/>
  <c r="QR66" i="1"/>
  <c r="QP64" i="1"/>
  <c r="UH67" i="1"/>
  <c r="UH66" i="1"/>
  <c r="UH68" i="1"/>
  <c r="UH64" i="1"/>
  <c r="QO67" i="1"/>
  <c r="QR67" i="1"/>
  <c r="QP66" i="1"/>
  <c r="QI68" i="1"/>
  <c r="QI67" i="1"/>
  <c r="QI64" i="1"/>
  <c r="QI66" i="1"/>
  <c r="ON64" i="1"/>
  <c r="ON68" i="1"/>
  <c r="ON67" i="1"/>
  <c r="ON66" i="1"/>
  <c r="UX67" i="1"/>
  <c r="UX68" i="1"/>
  <c r="UX66" i="1"/>
  <c r="UX64" i="1"/>
  <c r="UV68" i="1"/>
  <c r="UV67" i="1"/>
  <c r="UV66" i="1"/>
  <c r="UV64" i="1"/>
  <c r="UD66" i="1"/>
  <c r="UD67" i="1"/>
  <c r="UD68" i="1"/>
  <c r="UD64" i="1"/>
  <c r="UL68" i="1"/>
  <c r="UL67" i="1"/>
  <c r="UL66" i="1"/>
  <c r="UL64" i="1"/>
  <c r="US67" i="1"/>
  <c r="US66" i="1"/>
  <c r="US68" i="1"/>
  <c r="US64" i="1"/>
  <c r="SW68" i="1"/>
  <c r="SW67" i="1"/>
  <c r="SW66" i="1"/>
  <c r="SW64" i="1"/>
  <c r="UG67" i="1"/>
  <c r="UG68" i="1"/>
  <c r="UG66" i="1"/>
  <c r="UG64" i="1"/>
  <c r="QS59" i="1"/>
  <c r="QQ68" i="1"/>
  <c r="QO68" i="1"/>
  <c r="QP67" i="1"/>
  <c r="OM68" i="1"/>
  <c r="OM64" i="1"/>
  <c r="OM67" i="1"/>
  <c r="OM66" i="1"/>
  <c r="UF67" i="1"/>
  <c r="UF68" i="1"/>
  <c r="UF66" i="1"/>
  <c r="UF64" i="1"/>
  <c r="UR68" i="1"/>
  <c r="UR67" i="1"/>
  <c r="UR66" i="1"/>
  <c r="UR64" i="1"/>
  <c r="UY68" i="1"/>
  <c r="UY67" i="1"/>
  <c r="UY66" i="1"/>
  <c r="UY64" i="1"/>
  <c r="UM68" i="1"/>
  <c r="UM66" i="1"/>
  <c r="UM67" i="1"/>
  <c r="UM64" i="1"/>
  <c r="UJ68" i="1"/>
  <c r="UJ67" i="1"/>
  <c r="UJ66" i="1"/>
  <c r="UJ64" i="1"/>
  <c r="OO68" i="1"/>
  <c r="OO67" i="1"/>
  <c r="OO64" i="1"/>
  <c r="OO66" i="1"/>
  <c r="VA68" i="1"/>
  <c r="VA67" i="1"/>
  <c r="VA66" i="1"/>
  <c r="VA64" i="1"/>
  <c r="ST67" i="1"/>
  <c r="ST68" i="1"/>
  <c r="ST66" i="1"/>
  <c r="ST64" i="1"/>
  <c r="UI68" i="1"/>
  <c r="UI67" i="1"/>
  <c r="UI64" i="1"/>
  <c r="UI66" i="1"/>
  <c r="UQ68" i="1"/>
  <c r="UQ67" i="1"/>
  <c r="UQ64" i="1"/>
  <c r="UQ66" i="1"/>
  <c r="UC68" i="1"/>
  <c r="UC66" i="1"/>
  <c r="UC67" i="1"/>
  <c r="UC64" i="1"/>
  <c r="QP59" i="1"/>
  <c r="QS60" i="1"/>
  <c r="QT64" i="1"/>
  <c r="QS64" i="1"/>
  <c r="QR68" i="1"/>
  <c r="QP68" i="1"/>
  <c r="QP63" i="1"/>
  <c r="QS63" i="1"/>
  <c r="QS62" i="1"/>
  <c r="QT62" i="1"/>
  <c r="QR59" i="1"/>
  <c r="QT59" i="1"/>
  <c r="QR63" i="1"/>
  <c r="QT60" i="1"/>
  <c r="QR60" i="1"/>
  <c r="QT63" i="1"/>
  <c r="QP62" i="1"/>
  <c r="UW63" i="1"/>
  <c r="UW59" i="1"/>
  <c r="UW60" i="1"/>
  <c r="UW62" i="1"/>
  <c r="UW61" i="1"/>
  <c r="SX63" i="1"/>
  <c r="SX62" i="1"/>
  <c r="SX61" i="1"/>
  <c r="SX59" i="1"/>
  <c r="SX60" i="1"/>
  <c r="UU63" i="1"/>
  <c r="UU62" i="1"/>
  <c r="UU61" i="1"/>
  <c r="UU59" i="1"/>
  <c r="UU60" i="1"/>
  <c r="UY62" i="1"/>
  <c r="UY63" i="1"/>
  <c r="UY61" i="1"/>
  <c r="UY60" i="1"/>
  <c r="UY59" i="1"/>
  <c r="UM63" i="1"/>
  <c r="UM61" i="1"/>
  <c r="UM62" i="1"/>
  <c r="UM60" i="1"/>
  <c r="UM59" i="1"/>
  <c r="UJ62" i="1"/>
  <c r="UJ63" i="1"/>
  <c r="UJ60" i="1"/>
  <c r="UJ61" i="1"/>
  <c r="UJ59" i="1"/>
  <c r="UH62" i="1"/>
  <c r="UH59" i="1"/>
  <c r="UH63" i="1"/>
  <c r="UH61" i="1"/>
  <c r="UH60" i="1"/>
  <c r="QO59" i="1"/>
  <c r="QR62" i="1"/>
  <c r="OK60" i="1"/>
  <c r="OK62" i="1"/>
  <c r="OK61" i="1"/>
  <c r="OK59" i="1"/>
  <c r="OK63" i="1"/>
  <c r="UP63" i="1"/>
  <c r="UP60" i="1"/>
  <c r="UP61" i="1"/>
  <c r="UP59" i="1"/>
  <c r="UP62" i="1"/>
  <c r="UD63" i="1"/>
  <c r="UD62" i="1"/>
  <c r="UD61" i="1"/>
  <c r="UD60" i="1"/>
  <c r="UD59" i="1"/>
  <c r="UL63" i="1"/>
  <c r="UL61" i="1"/>
  <c r="UL62" i="1"/>
  <c r="UL60" i="1"/>
  <c r="UL59" i="1"/>
  <c r="US62" i="1"/>
  <c r="US63" i="1"/>
  <c r="US60" i="1"/>
  <c r="US61" i="1"/>
  <c r="US59" i="1"/>
  <c r="SW62" i="1"/>
  <c r="SW63" i="1"/>
  <c r="SW60" i="1"/>
  <c r="SW61" i="1"/>
  <c r="SW59" i="1"/>
  <c r="UG62" i="1"/>
  <c r="UG63" i="1"/>
  <c r="UG59" i="1"/>
  <c r="UG61" i="1"/>
  <c r="UG60" i="1"/>
  <c r="QO61" i="1"/>
  <c r="QQ61" i="1"/>
  <c r="OL60" i="1"/>
  <c r="OL62" i="1"/>
  <c r="OL63" i="1"/>
  <c r="OL61" i="1"/>
  <c r="OL59" i="1"/>
  <c r="UO63" i="1"/>
  <c r="UO59" i="1"/>
  <c r="UO61" i="1"/>
  <c r="UO60" i="1"/>
  <c r="UO62" i="1"/>
  <c r="OM62" i="1"/>
  <c r="OM60" i="1"/>
  <c r="OM59" i="1"/>
  <c r="OM61" i="1"/>
  <c r="OM63" i="1"/>
  <c r="UR62" i="1"/>
  <c r="UR63" i="1"/>
  <c r="UR60" i="1"/>
  <c r="UR59" i="1"/>
  <c r="UR61" i="1"/>
  <c r="SU62" i="1"/>
  <c r="SU63" i="1"/>
  <c r="SU60" i="1"/>
  <c r="SU59" i="1"/>
  <c r="SU61" i="1"/>
  <c r="UK62" i="1"/>
  <c r="UK63" i="1"/>
  <c r="UK60" i="1"/>
  <c r="UK61" i="1"/>
  <c r="UK59" i="1"/>
  <c r="OO62" i="1"/>
  <c r="OO60" i="1"/>
  <c r="OO63" i="1"/>
  <c r="OO61" i="1"/>
  <c r="OO59" i="1"/>
  <c r="VA62" i="1"/>
  <c r="VA63" i="1"/>
  <c r="VA60" i="1"/>
  <c r="VA59" i="1"/>
  <c r="VA61" i="1"/>
  <c r="ST62" i="1"/>
  <c r="ST63" i="1"/>
  <c r="ST60" i="1"/>
  <c r="ST61" i="1"/>
  <c r="ST59" i="1"/>
  <c r="UI62" i="1"/>
  <c r="UI59" i="1"/>
  <c r="UI63" i="1"/>
  <c r="UI60" i="1"/>
  <c r="UI61" i="1"/>
  <c r="UQ62" i="1"/>
  <c r="UQ63" i="1"/>
  <c r="UQ59" i="1"/>
  <c r="UQ60" i="1"/>
  <c r="UQ61" i="1"/>
  <c r="UC62" i="1"/>
  <c r="UC63" i="1"/>
  <c r="UC60" i="1"/>
  <c r="UC61" i="1"/>
  <c r="UC59" i="1"/>
  <c r="QO60" i="1"/>
  <c r="QQ59" i="1"/>
  <c r="UF62" i="1"/>
  <c r="UF60" i="1"/>
  <c r="UF61" i="1"/>
  <c r="UF63" i="1"/>
  <c r="UF59" i="1"/>
  <c r="QI62" i="1"/>
  <c r="QI60" i="1"/>
  <c r="QI61" i="1"/>
  <c r="QI63" i="1"/>
  <c r="QI59" i="1"/>
  <c r="ON60" i="1"/>
  <c r="ON62" i="1"/>
  <c r="ON63" i="1"/>
  <c r="ON59" i="1"/>
  <c r="ON61" i="1"/>
  <c r="UX63" i="1"/>
  <c r="UX62" i="1"/>
  <c r="UX61" i="1"/>
  <c r="UX60" i="1"/>
  <c r="UX59" i="1"/>
  <c r="UV62" i="1"/>
  <c r="UV63" i="1"/>
  <c r="UV60" i="1"/>
  <c r="UV61" i="1"/>
  <c r="UV59" i="1"/>
  <c r="QO62" i="1"/>
  <c r="QQ60" i="1"/>
  <c r="UZ62" i="1"/>
  <c r="UZ63" i="1"/>
  <c r="UZ60" i="1"/>
  <c r="UZ59" i="1"/>
  <c r="UZ61" i="1"/>
  <c r="VB63" i="1"/>
  <c r="VB62" i="1"/>
  <c r="VB61" i="1"/>
  <c r="VB59" i="1"/>
  <c r="VB60" i="1"/>
  <c r="UT63" i="1"/>
  <c r="UT62" i="1"/>
  <c r="UT61" i="1"/>
  <c r="UT60" i="1"/>
  <c r="UT59" i="1"/>
  <c r="OP60" i="1"/>
  <c r="OP62" i="1"/>
  <c r="OP63" i="1"/>
  <c r="OP59" i="1"/>
  <c r="OP61" i="1"/>
  <c r="UE63" i="1"/>
  <c r="UE61" i="1"/>
  <c r="UE60" i="1"/>
  <c r="UE59" i="1"/>
  <c r="UE62" i="1"/>
  <c r="SV62" i="1"/>
  <c r="SV63" i="1"/>
  <c r="SV60" i="1"/>
  <c r="SV61" i="1"/>
  <c r="SV59" i="1"/>
  <c r="UN63" i="1"/>
  <c r="UN62" i="1"/>
  <c r="UN61" i="1"/>
  <c r="UN60" i="1"/>
  <c r="UN59" i="1"/>
  <c r="QT57" i="1"/>
  <c r="QS56" i="1"/>
  <c r="SU56" i="1"/>
  <c r="SU57" i="1"/>
  <c r="UU57" i="1"/>
  <c r="UU56" i="1"/>
  <c r="UK56" i="1"/>
  <c r="UK57" i="1"/>
  <c r="UY56" i="1"/>
  <c r="UY57" i="1"/>
  <c r="UM57" i="1"/>
  <c r="UM56" i="1"/>
  <c r="UJ56" i="1"/>
  <c r="UJ57" i="1"/>
  <c r="UH57" i="1"/>
  <c r="UH56" i="1"/>
  <c r="QT56" i="1"/>
  <c r="QS57" i="1"/>
  <c r="OM56" i="1"/>
  <c r="OM57" i="1"/>
  <c r="UF57" i="1"/>
  <c r="UF56" i="1"/>
  <c r="UR57" i="1"/>
  <c r="UR56" i="1"/>
  <c r="UL57" i="1"/>
  <c r="UL56" i="1"/>
  <c r="SW56" i="1"/>
  <c r="SW57" i="1"/>
  <c r="UG57" i="1"/>
  <c r="UG56" i="1"/>
  <c r="OO56" i="1"/>
  <c r="OO57" i="1"/>
  <c r="VA56" i="1"/>
  <c r="VA57" i="1"/>
  <c r="ST57" i="1"/>
  <c r="ST56" i="1"/>
  <c r="UI56" i="1"/>
  <c r="UI57" i="1"/>
  <c r="UQ56" i="1"/>
  <c r="UQ57" i="1"/>
  <c r="UC56" i="1"/>
  <c r="UC57" i="1"/>
  <c r="QO56" i="1"/>
  <c r="QQ57" i="1"/>
  <c r="QP56" i="1"/>
  <c r="UT57" i="1"/>
  <c r="UT56" i="1"/>
  <c r="UP57" i="1"/>
  <c r="UP56" i="1"/>
  <c r="UD57" i="1"/>
  <c r="UD56" i="1"/>
  <c r="US56" i="1"/>
  <c r="US57" i="1"/>
  <c r="QI56" i="1"/>
  <c r="QI57" i="1"/>
  <c r="ON57" i="1"/>
  <c r="ON56" i="1"/>
  <c r="UX57" i="1"/>
  <c r="UX56" i="1"/>
  <c r="UV57" i="1"/>
  <c r="UV56" i="1"/>
  <c r="QO57" i="1"/>
  <c r="QQ56" i="1"/>
  <c r="QP57" i="1"/>
  <c r="OP57" i="1"/>
  <c r="OP56" i="1"/>
  <c r="UE57" i="1"/>
  <c r="UE56" i="1"/>
  <c r="SV57" i="1"/>
  <c r="SV56" i="1"/>
  <c r="UN57" i="1"/>
  <c r="UN56" i="1"/>
  <c r="QR57" i="1"/>
  <c r="OK56" i="1"/>
  <c r="OK57" i="1"/>
  <c r="OL56" i="1"/>
  <c r="OL57" i="1"/>
  <c r="UZ57" i="1"/>
  <c r="UZ56" i="1"/>
  <c r="UW57" i="1"/>
  <c r="UW56" i="1"/>
  <c r="SX57" i="1"/>
  <c r="SX56" i="1"/>
  <c r="VB57" i="1"/>
  <c r="VB56" i="1"/>
  <c r="UO57" i="1"/>
  <c r="UO56" i="1"/>
  <c r="QR56" i="1"/>
  <c r="SY21" i="1"/>
  <c r="SY59" i="1" s="1"/>
  <c r="SZ21" i="1"/>
  <c r="SZ58" i="1" s="1"/>
  <c r="TC21" i="1"/>
  <c r="TC62" i="1" s="1"/>
  <c r="TD21" i="1"/>
  <c r="TD58" i="1" s="1"/>
  <c r="TA21" i="1"/>
  <c r="TA60" i="1" s="1"/>
  <c r="TB21" i="1"/>
  <c r="TB63" i="1" s="1"/>
  <c r="UE22" i="1"/>
  <c r="UE25" i="1" s="1"/>
  <c r="UJ54" i="1"/>
  <c r="UJ58" i="1"/>
  <c r="UD54" i="1"/>
  <c r="UD58" i="1"/>
  <c r="UL54" i="1"/>
  <c r="UL58" i="1"/>
  <c r="US54" i="1"/>
  <c r="US58" i="1"/>
  <c r="SW54" i="1"/>
  <c r="SW58" i="1"/>
  <c r="UG54" i="1"/>
  <c r="UG58" i="1"/>
  <c r="UM54" i="1"/>
  <c r="UM58" i="1"/>
  <c r="QI58" i="1"/>
  <c r="OO54" i="1"/>
  <c r="OO58" i="1"/>
  <c r="VA54" i="1"/>
  <c r="VA58" i="1"/>
  <c r="ST54" i="1"/>
  <c r="ST58" i="1"/>
  <c r="UI54" i="1"/>
  <c r="UI58" i="1"/>
  <c r="UQ54" i="1"/>
  <c r="UQ58" i="1"/>
  <c r="UC54" i="1"/>
  <c r="UC58" i="1"/>
  <c r="QR58" i="1"/>
  <c r="UY54" i="1"/>
  <c r="UY58" i="1"/>
  <c r="UH54" i="1"/>
  <c r="UH58" i="1"/>
  <c r="ON54" i="1"/>
  <c r="ON58" i="1"/>
  <c r="UX54" i="1"/>
  <c r="UX58" i="1"/>
  <c r="UV54" i="1"/>
  <c r="UV58" i="1"/>
  <c r="QO58" i="1"/>
  <c r="OP54" i="1"/>
  <c r="OP58" i="1"/>
  <c r="UE54" i="1"/>
  <c r="UE58" i="1"/>
  <c r="SV54" i="1"/>
  <c r="SV58" i="1"/>
  <c r="UN54" i="1"/>
  <c r="UN58" i="1"/>
  <c r="QT58" i="1"/>
  <c r="QP58" i="1"/>
  <c r="OK54" i="1"/>
  <c r="OK58" i="1"/>
  <c r="OL54" i="1"/>
  <c r="OL58" i="1"/>
  <c r="UZ54" i="1"/>
  <c r="UZ58" i="1"/>
  <c r="UW54" i="1"/>
  <c r="UW58" i="1"/>
  <c r="SX54" i="1"/>
  <c r="SX58" i="1"/>
  <c r="VB54" i="1"/>
  <c r="VB58" i="1"/>
  <c r="UO54" i="1"/>
  <c r="UO58" i="1"/>
  <c r="QS58" i="1"/>
  <c r="OM54" i="1"/>
  <c r="OM58" i="1"/>
  <c r="UF54" i="1"/>
  <c r="UF58" i="1"/>
  <c r="UT54" i="1"/>
  <c r="UT58" i="1"/>
  <c r="UR54" i="1"/>
  <c r="UR58" i="1"/>
  <c r="UP54" i="1"/>
  <c r="UP58" i="1"/>
  <c r="QQ58" i="1"/>
  <c r="SU54" i="1"/>
  <c r="SU58" i="1"/>
  <c r="UU54" i="1"/>
  <c r="UU58" i="1"/>
  <c r="UK54" i="1"/>
  <c r="UK58" i="1"/>
  <c r="QS54" i="1"/>
  <c r="QP54" i="1"/>
  <c r="QT54" i="1"/>
  <c r="QI50" i="1"/>
  <c r="QI54" i="1"/>
  <c r="QQ54" i="1"/>
  <c r="QO54" i="1"/>
  <c r="QR54" i="1"/>
  <c r="SU46" i="1"/>
  <c r="SU50" i="1"/>
  <c r="UU46" i="1"/>
  <c r="UU50" i="1"/>
  <c r="UK46" i="1"/>
  <c r="UK50" i="1"/>
  <c r="QR50" i="1"/>
  <c r="QP50" i="1"/>
  <c r="UY46" i="1"/>
  <c r="UY50" i="1"/>
  <c r="UM46" i="1"/>
  <c r="UM50" i="1"/>
  <c r="UJ46" i="1"/>
  <c r="UJ50" i="1"/>
  <c r="UH46" i="1"/>
  <c r="UH50" i="1"/>
  <c r="UD46" i="1"/>
  <c r="UD50" i="1"/>
  <c r="UL46" i="1"/>
  <c r="UL50" i="1"/>
  <c r="US46" i="1"/>
  <c r="US50" i="1"/>
  <c r="SW46" i="1"/>
  <c r="SW50" i="1"/>
  <c r="UG46" i="1"/>
  <c r="UG50" i="1"/>
  <c r="OO46" i="1"/>
  <c r="OO50" i="1"/>
  <c r="VA46" i="1"/>
  <c r="VA50" i="1"/>
  <c r="ST46" i="1"/>
  <c r="ST50" i="1"/>
  <c r="UI46" i="1"/>
  <c r="UI50" i="1"/>
  <c r="UQ46" i="1"/>
  <c r="UQ50" i="1"/>
  <c r="UC46" i="1"/>
  <c r="UC50" i="1"/>
  <c r="ON46" i="1"/>
  <c r="ON50" i="1"/>
  <c r="UX46" i="1"/>
  <c r="UX50" i="1"/>
  <c r="UV46" i="1"/>
  <c r="UV50" i="1"/>
  <c r="QT50" i="1"/>
  <c r="QQ50" i="1"/>
  <c r="OP46" i="1"/>
  <c r="OP50" i="1"/>
  <c r="UE46" i="1"/>
  <c r="UE50" i="1"/>
  <c r="SV46" i="1"/>
  <c r="SV50" i="1"/>
  <c r="UN46" i="1"/>
  <c r="UN50" i="1"/>
  <c r="OK46" i="1"/>
  <c r="OK50" i="1"/>
  <c r="OL46" i="1"/>
  <c r="OL50" i="1"/>
  <c r="UZ46" i="1"/>
  <c r="UZ50" i="1"/>
  <c r="UW46" i="1"/>
  <c r="UW50" i="1"/>
  <c r="SX46" i="1"/>
  <c r="SX50" i="1"/>
  <c r="VB46" i="1"/>
  <c r="VB50" i="1"/>
  <c r="UO46" i="1"/>
  <c r="UO50" i="1"/>
  <c r="QS50" i="1"/>
  <c r="QO50" i="1"/>
  <c r="OM46" i="1"/>
  <c r="OM50" i="1"/>
  <c r="UF46" i="1"/>
  <c r="UF50" i="1"/>
  <c r="UT46" i="1"/>
  <c r="UT50" i="1"/>
  <c r="UR46" i="1"/>
  <c r="UR50" i="1"/>
  <c r="UP46" i="1"/>
  <c r="UP50" i="1"/>
  <c r="QT22" i="1"/>
  <c r="QT25" i="1" s="1"/>
  <c r="TR98" i="1"/>
  <c r="QX22" i="1"/>
  <c r="QX25" i="1" s="1"/>
  <c r="QB98" i="1"/>
  <c r="UF22" i="1"/>
  <c r="UF25" i="1" s="1"/>
  <c r="SI98" i="1"/>
  <c r="UG22" i="1"/>
  <c r="UG25" i="1" s="1"/>
  <c r="QW22" i="1"/>
  <c r="QW25" i="1" s="1"/>
  <c r="QQ46" i="1"/>
  <c r="QP46" i="1"/>
  <c r="QR46" i="1"/>
  <c r="QI46" i="1"/>
  <c r="QS46" i="1"/>
  <c r="QT46" i="1"/>
  <c r="QO46" i="1"/>
  <c r="UD98" i="1"/>
  <c r="OJ22" i="1"/>
  <c r="OJ25" i="1" s="1"/>
  <c r="OR22" i="1"/>
  <c r="OR25" i="1" s="1"/>
  <c r="RI22" i="1"/>
  <c r="RI25" i="1" s="1"/>
  <c r="OV22" i="1"/>
  <c r="OV25" i="1" s="1"/>
  <c r="TO98" i="1"/>
  <c r="OI22" i="1"/>
  <c r="OI25" i="1" s="1"/>
  <c r="RX22" i="1"/>
  <c r="RX25" i="1" s="1"/>
  <c r="OQ98" i="1"/>
  <c r="TP98" i="1"/>
  <c r="PY22" i="1"/>
  <c r="PY25" i="1" s="1"/>
  <c r="QS22" i="1"/>
  <c r="QS25" i="1" s="1"/>
  <c r="UC98" i="1"/>
  <c r="OT22" i="1"/>
  <c r="OT25" i="1" s="1"/>
  <c r="UI98" i="1"/>
  <c r="RK22" i="1"/>
  <c r="RK25" i="1" s="1"/>
  <c r="SH98" i="1"/>
  <c r="QU22" i="1"/>
  <c r="QU25" i="1" s="1"/>
  <c r="RZ22" i="1"/>
  <c r="RZ25" i="1" s="1"/>
  <c r="OO98" i="1"/>
  <c r="SK98" i="1"/>
  <c r="OS22" i="1"/>
  <c r="OS25" i="1" s="1"/>
  <c r="QV22" i="1"/>
  <c r="QV25" i="1" s="1"/>
  <c r="OW22" i="1"/>
  <c r="OW25" i="1" s="1"/>
  <c r="TU22" i="1"/>
  <c r="TU25" i="1" s="1"/>
  <c r="OH98" i="1"/>
  <c r="OL98" i="1"/>
  <c r="OU22" i="1"/>
  <c r="OU25" i="1" s="1"/>
  <c r="SG98" i="1"/>
  <c r="RW22" i="1"/>
  <c r="RW25" i="1" s="1"/>
  <c r="OX98" i="1"/>
  <c r="SC22" i="1"/>
  <c r="SC25" i="1" s="1"/>
  <c r="SF22" i="1"/>
  <c r="SF25" i="1" s="1"/>
  <c r="SD22" i="1"/>
  <c r="SD25" i="1" s="1"/>
  <c r="SJ22" i="1"/>
  <c r="SJ25" i="1" s="1"/>
  <c r="QY22" i="1"/>
  <c r="QY25" i="1" s="1"/>
  <c r="RC22" i="1"/>
  <c r="RC25" i="1" s="1"/>
  <c r="PK22" i="1"/>
  <c r="PK25" i="1" s="1"/>
  <c r="PK98" i="1"/>
  <c r="UM22" i="1"/>
  <c r="UM25" i="1" s="1"/>
  <c r="UM98" i="1"/>
  <c r="SU98" i="1"/>
  <c r="PS98" i="1"/>
  <c r="UU98" i="1"/>
  <c r="OM22" i="1"/>
  <c r="OM25" i="1" s="1"/>
  <c r="PZ98" i="1"/>
  <c r="TL22" i="1"/>
  <c r="TL25" i="1" s="1"/>
  <c r="OA22" i="1"/>
  <c r="OA25" i="1" s="1"/>
  <c r="QY21" i="1"/>
  <c r="QX21" i="1"/>
  <c r="QZ21" i="1"/>
  <c r="QV21" i="1"/>
  <c r="UK98" i="1"/>
  <c r="PI98" i="1"/>
  <c r="V33" i="1"/>
  <c r="X33" i="1"/>
  <c r="W33" i="1"/>
  <c r="UO22" i="1"/>
  <c r="UO25" i="1" s="1"/>
  <c r="UN22" i="1"/>
  <c r="UN25" i="1" s="1"/>
  <c r="RD98" i="1"/>
  <c r="PL22" i="1"/>
  <c r="PL25" i="1" s="1"/>
  <c r="PM22" i="1"/>
  <c r="PM25" i="1" s="1"/>
  <c r="SV22" i="1"/>
  <c r="SV25" i="1" s="1"/>
  <c r="PQ22" i="1"/>
  <c r="PQ25" i="1" s="1"/>
  <c r="TC22" i="1"/>
  <c r="TC25" i="1" s="1"/>
  <c r="TF22" i="1"/>
  <c r="TF25" i="1" s="1"/>
  <c r="TG22" i="1"/>
  <c r="TG25" i="1" s="1"/>
  <c r="TI22" i="1"/>
  <c r="TI25" i="1" s="1"/>
  <c r="US22" i="1"/>
  <c r="US25" i="1" s="1"/>
  <c r="RE98" i="1"/>
  <c r="PN22" i="1"/>
  <c r="PN25" i="1" s="1"/>
  <c r="UP22" i="1"/>
  <c r="UP25" i="1" s="1"/>
  <c r="TD22" i="1"/>
  <c r="TD25" i="1" s="1"/>
  <c r="TE22" i="1"/>
  <c r="TE25" i="1" s="1"/>
  <c r="RF22" i="1"/>
  <c r="RF25" i="1" s="1"/>
  <c r="OT21" i="1"/>
  <c r="OR21" i="1"/>
  <c r="SA22" i="1"/>
  <c r="SA25" i="1" s="1"/>
  <c r="QK98" i="1"/>
  <c r="OV21" i="1"/>
  <c r="SE22" i="1"/>
  <c r="SE25" i="1" s="1"/>
  <c r="OU21" i="1"/>
  <c r="QZ15" i="1"/>
  <c r="TJ15" i="1" s="1"/>
  <c r="OV15" i="1"/>
  <c r="QY15" i="1"/>
  <c r="TI15" i="1" s="1"/>
  <c r="OU15" i="1"/>
  <c r="RT22" i="1"/>
  <c r="RT25" i="1" s="1"/>
  <c r="QW21" i="1"/>
  <c r="OS21" i="1"/>
  <c r="QX15" i="1"/>
  <c r="TH15" i="1" s="1"/>
  <c r="OT15" i="1"/>
  <c r="QW15" i="1"/>
  <c r="TG15" i="1" s="1"/>
  <c r="OS15" i="1"/>
  <c r="PV22" i="1"/>
  <c r="PV25" i="1" s="1"/>
  <c r="QV15" i="1"/>
  <c r="TF15" i="1" s="1"/>
  <c r="OR15" i="1"/>
  <c r="QU21" i="1"/>
  <c r="OQ21" i="1"/>
  <c r="QU15" i="1"/>
  <c r="TE15" i="1" s="1"/>
  <c r="OQ15" i="1"/>
  <c r="SS19" i="1"/>
  <c r="RB98" i="1"/>
  <c r="ST22" i="1"/>
  <c r="ST25" i="1" s="1"/>
  <c r="HX22" i="1"/>
  <c r="HX25" i="1" s="1"/>
  <c r="EJ19" i="1"/>
  <c r="AQ234" i="8"/>
  <c r="AP234" i="4"/>
  <c r="AP234" i="7"/>
  <c r="PL15" i="1"/>
  <c r="RV15" i="1" s="1"/>
  <c r="UF15"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HZ22" i="1"/>
  <c r="HZ25" i="1" s="1"/>
  <c r="UL98" i="1"/>
  <c r="UQ98" i="1"/>
  <c r="PJ98" i="1"/>
  <c r="UR98" i="1"/>
  <c r="PO98" i="1"/>
  <c r="PP98" i="1"/>
  <c r="RH98" i="1"/>
  <c r="HY22" i="1"/>
  <c r="HY25" i="1" s="1"/>
  <c r="GT19" i="1"/>
  <c r="OK22" i="1"/>
  <c r="OK25" i="1" s="1"/>
  <c r="OK98" i="1"/>
  <c r="QA98" i="1"/>
  <c r="QA22" i="1"/>
  <c r="QA25" i="1" s="1"/>
  <c r="RY22" i="1"/>
  <c r="RY25" i="1" s="1"/>
  <c r="RY98" i="1"/>
  <c r="TQ22" i="1"/>
  <c r="TQ25" i="1" s="1"/>
  <c r="TQ98" i="1"/>
  <c r="HU22" i="1"/>
  <c r="HU25" i="1" s="1"/>
  <c r="HV22" i="1"/>
  <c r="HV25" i="1" s="1"/>
  <c r="HW22" i="1"/>
  <c r="HW25" i="1" s="1"/>
  <c r="FL98" i="1"/>
  <c r="FL22" i="1"/>
  <c r="FL25" i="1" s="1"/>
  <c r="FM98" i="1"/>
  <c r="FM22" i="1"/>
  <c r="FM25" i="1" s="1"/>
  <c r="FN98" i="1"/>
  <c r="FN22" i="1"/>
  <c r="FN25" i="1" s="1"/>
  <c r="FO98" i="1"/>
  <c r="FO22" i="1"/>
  <c r="FO25" i="1" s="1"/>
  <c r="FP98" i="1"/>
  <c r="FP22" i="1"/>
  <c r="FP25" i="1" s="1"/>
  <c r="FQ98" i="1"/>
  <c r="FQ22" i="1"/>
  <c r="FQ25" i="1" s="1"/>
  <c r="FH22" i="1"/>
  <c r="FH25" i="1" s="1"/>
  <c r="FI22" i="1"/>
  <c r="FI25" i="1" s="1"/>
  <c r="FJ22" i="1"/>
  <c r="FJ25" i="1" s="1"/>
  <c r="FK22" i="1"/>
  <c r="FK25" i="1" s="1"/>
  <c r="HQ22" i="1"/>
  <c r="HQ25" i="1" s="1"/>
  <c r="HR22" i="1"/>
  <c r="HR25" i="1" s="1"/>
  <c r="HS22" i="1"/>
  <c r="HS25" i="1" s="1"/>
  <c r="HT22" i="1"/>
  <c r="HT25" i="1" s="1"/>
  <c r="QL98" i="1"/>
  <c r="OP22" i="1"/>
  <c r="OP25" i="1" s="1"/>
  <c r="TV98" i="1"/>
  <c r="UJ22" i="1"/>
  <c r="UJ25" i="1" s="1"/>
  <c r="SL22" i="1"/>
  <c r="SL25" i="1" s="1"/>
  <c r="QZ22" i="1"/>
  <c r="QZ25" i="1" s="1"/>
  <c r="RA22" i="1"/>
  <c r="RA25" i="1" s="1"/>
  <c r="RG22" i="1"/>
  <c r="RG25" i="1" s="1"/>
  <c r="OF98" i="1"/>
  <c r="RL22" i="1"/>
  <c r="RL25" i="1" s="1"/>
  <c r="UV98" i="1"/>
  <c r="PT22" i="1"/>
  <c r="PT25" i="1" s="1"/>
  <c r="TJ98" i="1"/>
  <c r="SF32" i="1"/>
  <c r="OC22" i="1"/>
  <c r="OC25" i="1" s="1"/>
  <c r="SG32" i="1"/>
  <c r="SH32" i="1"/>
  <c r="SQ32" i="1"/>
  <c r="PR22" i="1"/>
  <c r="PR25" i="1" s="1"/>
  <c r="UT98" i="1"/>
  <c r="NZ22" i="1"/>
  <c r="NZ25" i="1" s="1"/>
  <c r="TH98" i="1"/>
  <c r="RJ98" i="1"/>
  <c r="ON22" i="1"/>
  <c r="ON25" i="1" s="1"/>
  <c r="TK98" i="1"/>
  <c r="SN22" i="1"/>
  <c r="SN25" i="1" s="1"/>
  <c r="RS98" i="1"/>
  <c r="QH22" i="1"/>
  <c r="QH25" i="1" s="1"/>
  <c r="QI23" i="1"/>
  <c r="SO22" i="1"/>
  <c r="SO25" i="1" s="1"/>
  <c r="QI38" i="1"/>
  <c r="TS98" i="1"/>
  <c r="SP22" i="1"/>
  <c r="SP25" i="1" s="1"/>
  <c r="RW32" i="1"/>
  <c r="SN32" i="1"/>
  <c r="RX32" i="1"/>
  <c r="RY32" i="1"/>
  <c r="RZ32" i="1"/>
  <c r="SA32" i="1"/>
  <c r="SB32" i="1"/>
  <c r="SC32" i="1"/>
  <c r="SD32" i="1"/>
  <c r="TT98" i="1"/>
  <c r="SB98" i="1"/>
  <c r="QJ98" i="1"/>
  <c r="CJ40" i="1"/>
  <c r="VA22" i="1"/>
  <c r="VA25" i="1" s="1"/>
  <c r="GD16" i="1"/>
  <c r="GE16" i="1"/>
  <c r="GF16" i="1"/>
  <c r="IL16" i="1"/>
  <c r="IM16" i="1"/>
  <c r="IN16" i="1"/>
  <c r="IO16" i="1"/>
  <c r="H34" i="1"/>
  <c r="VB22" i="1"/>
  <c r="VB25" i="1" s="1"/>
  <c r="UH98" i="1"/>
  <c r="SQ22" i="1"/>
  <c r="SQ25" i="1" s="1"/>
  <c r="SR22" i="1"/>
  <c r="SR25" i="1" s="1"/>
  <c r="UW22" i="1"/>
  <c r="UW25" i="1" s="1"/>
  <c r="UX22" i="1"/>
  <c r="UX25" i="1" s="1"/>
  <c r="UY22" i="1"/>
  <c r="UY25" i="1" s="1"/>
  <c r="UZ22" i="1"/>
  <c r="UZ25" i="1" s="1"/>
  <c r="QG22" i="1"/>
  <c r="QG25" i="1" s="1"/>
  <c r="QC22" i="1"/>
  <c r="QC25" i="1" s="1"/>
  <c r="QD22" i="1"/>
  <c r="QD25" i="1" s="1"/>
  <c r="QE22" i="1"/>
  <c r="QE25" i="1" s="1"/>
  <c r="QF22" i="1"/>
  <c r="QF25" i="1" s="1"/>
  <c r="SM22" i="1"/>
  <c r="SM25" i="1" s="1"/>
  <c r="SM32" i="1"/>
  <c r="SO32" i="1"/>
  <c r="SP32" i="1"/>
  <c r="TM22" i="1"/>
  <c r="TM25" i="1" s="1"/>
  <c r="RU22" i="1"/>
  <c r="RU25" i="1" s="1"/>
  <c r="PW22" i="1"/>
  <c r="PW25" i="1" s="1"/>
  <c r="OG22" i="1"/>
  <c r="OG25" i="1" s="1"/>
  <c r="OE22" i="1"/>
  <c r="OE25" i="1" s="1"/>
  <c r="PU22" i="1"/>
  <c r="PU25" i="1" s="1"/>
  <c r="SI32" i="1"/>
  <c r="SJ32" i="1"/>
  <c r="SK32" i="1"/>
  <c r="SL32" i="1"/>
  <c r="RS32" i="1"/>
  <c r="RT32" i="1"/>
  <c r="RU32" i="1"/>
  <c r="RV32" i="1"/>
  <c r="IR22" i="1"/>
  <c r="IR25" i="1" s="1"/>
  <c r="GT22" i="1"/>
  <c r="GT25" i="1" s="1"/>
  <c r="GV22" i="1"/>
  <c r="GV25" i="1" s="1"/>
  <c r="GW22" i="1"/>
  <c r="GW25" i="1" s="1"/>
  <c r="GX22" i="1"/>
  <c r="GX25" i="1" s="1"/>
  <c r="GY22" i="1"/>
  <c r="GY25" i="1" s="1"/>
  <c r="GZ22" i="1"/>
  <c r="GZ25" i="1" s="1"/>
  <c r="HA22" i="1"/>
  <c r="HA25" i="1" s="1"/>
  <c r="HB22" i="1"/>
  <c r="HB25" i="1" s="1"/>
  <c r="IC22" i="1"/>
  <c r="IC25" i="1" s="1"/>
  <c r="IE22" i="1"/>
  <c r="IE25" i="1" s="1"/>
  <c r="IF22" i="1"/>
  <c r="IF25" i="1" s="1"/>
  <c r="IH22" i="1"/>
  <c r="IH25" i="1" s="1"/>
  <c r="GQ22" i="1"/>
  <c r="GQ25" i="1" s="1"/>
  <c r="GR22" i="1"/>
  <c r="GR25" i="1" s="1"/>
  <c r="IJ22" i="1"/>
  <c r="IJ25" i="1" s="1"/>
  <c r="IK22" i="1"/>
  <c r="IK25" i="1" s="1"/>
  <c r="IM22" i="1"/>
  <c r="IM25" i="1" s="1"/>
  <c r="IO22" i="1"/>
  <c r="IO25" i="1" s="1"/>
  <c r="IP22" i="1"/>
  <c r="IP25" i="1" s="1"/>
  <c r="HC22" i="1"/>
  <c r="HC25" i="1" s="1"/>
  <c r="HD22" i="1"/>
  <c r="HD25" i="1" s="1"/>
  <c r="IT22" i="1"/>
  <c r="IT25" i="1" s="1"/>
  <c r="HE22" i="1"/>
  <c r="HE25" i="1" s="1"/>
  <c r="IU22" i="1"/>
  <c r="IU25" i="1" s="1"/>
  <c r="HF22" i="1"/>
  <c r="HF25" i="1" s="1"/>
  <c r="HG22" i="1"/>
  <c r="HG25" i="1" s="1"/>
  <c r="IW22" i="1"/>
  <c r="IW25" i="1" s="1"/>
  <c r="HH22" i="1"/>
  <c r="HH25" i="1" s="1"/>
  <c r="IX22" i="1"/>
  <c r="IX25" i="1" s="1"/>
  <c r="HI22" i="1"/>
  <c r="HI25" i="1" s="1"/>
  <c r="IY22" i="1"/>
  <c r="IY25" i="1" s="1"/>
  <c r="HJ22" i="1"/>
  <c r="HJ25" i="1" s="1"/>
  <c r="HK22" i="1"/>
  <c r="HK25" i="1" s="1"/>
  <c r="HL22" i="1"/>
  <c r="HL25" i="1" s="1"/>
  <c r="HM22" i="1"/>
  <c r="HM25" i="1" s="1"/>
  <c r="HN22" i="1"/>
  <c r="HN25" i="1" s="1"/>
  <c r="HO22" i="1"/>
  <c r="HO25" i="1" s="1"/>
  <c r="HP22" i="1"/>
  <c r="HP25" i="1" s="1"/>
  <c r="IA22" i="1"/>
  <c r="IA25"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J25" i="1"/>
  <c r="O245" i="4"/>
  <c r="U245" i="4" s="1"/>
  <c r="AA245" i="4" s="1"/>
  <c r="AG245" i="4" s="1"/>
  <c r="AM245" i="4" s="1"/>
  <c r="FX25" i="1"/>
  <c r="FZ25" i="1"/>
  <c r="FS25" i="1"/>
  <c r="FU25" i="1"/>
  <c r="EX98" i="1"/>
  <c r="EX22" i="1"/>
  <c r="EX25" i="1" s="1"/>
  <c r="EP98" i="1"/>
  <c r="FF22" i="1"/>
  <c r="FF25" i="1" s="1"/>
  <c r="FB22" i="1"/>
  <c r="FB25" i="1" s="1"/>
  <c r="ES22" i="1"/>
  <c r="ES25" i="1" s="1"/>
  <c r="EK22" i="1"/>
  <c r="EK25"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L25" i="1"/>
  <c r="QB25" i="1"/>
  <c r="TR25" i="1"/>
  <c r="JG22" i="1"/>
  <c r="JG25" i="1" s="1"/>
  <c r="KC22" i="1"/>
  <c r="KC25" i="1" s="1"/>
  <c r="KD22" i="1"/>
  <c r="KD25" i="1" s="1"/>
  <c r="KE22" i="1"/>
  <c r="KE25" i="1" s="1"/>
  <c r="JW22" i="1"/>
  <c r="JW25" i="1" s="1"/>
  <c r="KA22" i="1"/>
  <c r="KA25" i="1" s="1"/>
  <c r="JU22" i="1"/>
  <c r="JV22" i="1"/>
  <c r="JX22" i="1"/>
  <c r="JY22" i="1"/>
  <c r="JZ22" i="1"/>
  <c r="JT22" i="1"/>
  <c r="KB22" i="1"/>
  <c r="JE22" i="1"/>
  <c r="JE25" i="1" s="1"/>
  <c r="JJ22" i="1"/>
  <c r="JJ25" i="1" s="1"/>
  <c r="KP22" i="1"/>
  <c r="KP25" i="1" s="1"/>
  <c r="KO22" i="1"/>
  <c r="KO25" i="1" s="1"/>
  <c r="KN22" i="1"/>
  <c r="KN25" i="1" s="1"/>
  <c r="TB58" i="1" l="1"/>
  <c r="TA87" i="1"/>
  <c r="TB87" i="1"/>
  <c r="SZ81" i="1"/>
  <c r="SS81" i="1"/>
  <c r="SS87" i="1"/>
  <c r="QZ81" i="1"/>
  <c r="QZ87" i="1"/>
  <c r="TA81" i="1"/>
  <c r="SZ87" i="1"/>
  <c r="OT81" i="1"/>
  <c r="OT87" i="1"/>
  <c r="SY81" i="1"/>
  <c r="OQ81" i="1"/>
  <c r="OQ87" i="1"/>
  <c r="OU81" i="1"/>
  <c r="OU87" i="1"/>
  <c r="QX81" i="1"/>
  <c r="QX87" i="1"/>
  <c r="SY87" i="1"/>
  <c r="QU81" i="1"/>
  <c r="QU87" i="1"/>
  <c r="OS81" i="1"/>
  <c r="OS87" i="1"/>
  <c r="QY81" i="1"/>
  <c r="QY87" i="1"/>
  <c r="OV81" i="1"/>
  <c r="OV87" i="1"/>
  <c r="TC87" i="1"/>
  <c r="TD87" i="1"/>
  <c r="OR81" i="1"/>
  <c r="OR87" i="1"/>
  <c r="QV81" i="1"/>
  <c r="QV87" i="1"/>
  <c r="QW81" i="1"/>
  <c r="QW87" i="1"/>
  <c r="TB81" i="1"/>
  <c r="TD81" i="1"/>
  <c r="TC81" i="1"/>
  <c r="SZ70" i="1"/>
  <c r="TC70" i="1"/>
  <c r="QW70" i="1"/>
  <c r="OV70" i="1"/>
  <c r="TB70" i="1"/>
  <c r="SY70" i="1"/>
  <c r="TD70" i="1"/>
  <c r="OT70" i="1"/>
  <c r="QZ70" i="1"/>
  <c r="SS70" i="1"/>
  <c r="OR70" i="1"/>
  <c r="QV70" i="1"/>
  <c r="OQ70" i="1"/>
  <c r="OU70" i="1"/>
  <c r="QX70" i="1"/>
  <c r="TA70" i="1"/>
  <c r="QU70" i="1"/>
  <c r="OS70" i="1"/>
  <c r="QY70" i="1"/>
  <c r="TC65" i="1"/>
  <c r="QU65" i="1"/>
  <c r="QY65" i="1"/>
  <c r="TB65" i="1"/>
  <c r="SZ65" i="1"/>
  <c r="TD65" i="1"/>
  <c r="OS65" i="1"/>
  <c r="SS65" i="1"/>
  <c r="OR65" i="1"/>
  <c r="SY65" i="1"/>
  <c r="QW65" i="1"/>
  <c r="OT65" i="1"/>
  <c r="QV65" i="1"/>
  <c r="OV65" i="1"/>
  <c r="QZ65" i="1"/>
  <c r="TA65" i="1"/>
  <c r="OQ65" i="1"/>
  <c r="OU65" i="1"/>
  <c r="QX65" i="1"/>
  <c r="H71" i="1"/>
  <c r="TA82" i="1"/>
  <c r="TC83" i="1"/>
  <c r="SZ72" i="1"/>
  <c r="SZ82" i="1"/>
  <c r="TA88" i="1"/>
  <c r="TC71" i="1"/>
  <c r="SY69" i="1"/>
  <c r="SY89" i="1"/>
  <c r="TD73" i="1"/>
  <c r="TD76" i="1"/>
  <c r="SY80" i="1"/>
  <c r="TD89" i="1"/>
  <c r="TA73" i="1"/>
  <c r="OQ74" i="1"/>
  <c r="OQ78" i="1"/>
  <c r="OQ75" i="1"/>
  <c r="OQ85" i="1"/>
  <c r="OQ73" i="1"/>
  <c r="OQ80" i="1"/>
  <c r="OQ89" i="1"/>
  <c r="OQ88" i="1"/>
  <c r="OQ77" i="1"/>
  <c r="OQ84" i="1"/>
  <c r="OQ72" i="1"/>
  <c r="OQ82" i="1"/>
  <c r="OQ76" i="1"/>
  <c r="OQ69" i="1"/>
  <c r="OQ79" i="1"/>
  <c r="OQ83" i="1"/>
  <c r="OQ86" i="1"/>
  <c r="OQ71" i="1"/>
  <c r="QX82" i="1"/>
  <c r="QX76" i="1"/>
  <c r="QX79" i="1"/>
  <c r="QX69" i="1"/>
  <c r="QX89" i="1"/>
  <c r="QX78" i="1"/>
  <c r="QX73" i="1"/>
  <c r="QX83" i="1"/>
  <c r="QX86" i="1"/>
  <c r="QX80" i="1"/>
  <c r="QX71" i="1"/>
  <c r="QX88" i="1"/>
  <c r="QX77" i="1"/>
  <c r="QX72" i="1"/>
  <c r="QX85" i="1"/>
  <c r="QX75" i="1"/>
  <c r="QX84" i="1"/>
  <c r="QX74" i="1"/>
  <c r="QZ83" i="1"/>
  <c r="QZ72" i="1"/>
  <c r="QZ76" i="1"/>
  <c r="QZ73" i="1"/>
  <c r="QZ88" i="1"/>
  <c r="QZ80" i="1"/>
  <c r="QZ69" i="1"/>
  <c r="QZ86" i="1"/>
  <c r="QZ79" i="1"/>
  <c r="QZ71" i="1"/>
  <c r="QZ89" i="1"/>
  <c r="QZ77" i="1"/>
  <c r="QZ84" i="1"/>
  <c r="QZ74" i="1"/>
  <c r="QZ85" i="1"/>
  <c r="QZ78" i="1"/>
  <c r="QZ82" i="1"/>
  <c r="QZ75" i="1"/>
  <c r="TD71" i="1"/>
  <c r="TD79" i="1"/>
  <c r="TD86" i="1"/>
  <c r="TB69" i="1"/>
  <c r="TB79" i="1"/>
  <c r="TC69" i="1"/>
  <c r="TC84" i="1"/>
  <c r="SZ73" i="1"/>
  <c r="SZ80" i="1"/>
  <c r="SY73" i="1"/>
  <c r="SY76" i="1"/>
  <c r="SY88" i="1"/>
  <c r="TA71" i="1"/>
  <c r="TA75" i="1"/>
  <c r="TA89" i="1"/>
  <c r="OU78" i="1"/>
  <c r="OU75" i="1"/>
  <c r="OU74" i="1"/>
  <c r="OU73" i="1"/>
  <c r="OU85" i="1"/>
  <c r="OU89" i="1"/>
  <c r="OU80" i="1"/>
  <c r="OU86" i="1"/>
  <c r="OU79" i="1"/>
  <c r="OU72" i="1"/>
  <c r="OU88" i="1"/>
  <c r="OU82" i="1"/>
  <c r="OU83" i="1"/>
  <c r="OU76" i="1"/>
  <c r="OU69" i="1"/>
  <c r="OU77" i="1"/>
  <c r="OU71" i="1"/>
  <c r="OU84" i="1"/>
  <c r="OS74" i="1"/>
  <c r="OS78" i="1"/>
  <c r="OS73" i="1"/>
  <c r="OS75" i="1"/>
  <c r="OS85" i="1"/>
  <c r="OS80" i="1"/>
  <c r="OS89" i="1"/>
  <c r="OS88" i="1"/>
  <c r="OS69" i="1"/>
  <c r="OS77" i="1"/>
  <c r="OS86" i="1"/>
  <c r="OS84" i="1"/>
  <c r="OS72" i="1"/>
  <c r="OS83" i="1"/>
  <c r="OS76" i="1"/>
  <c r="OS79" i="1"/>
  <c r="OS71" i="1"/>
  <c r="OS82" i="1"/>
  <c r="QY85" i="1"/>
  <c r="QY75" i="1"/>
  <c r="QY83" i="1"/>
  <c r="QY76" i="1"/>
  <c r="QY84" i="1"/>
  <c r="QY77" i="1"/>
  <c r="QY86" i="1"/>
  <c r="QY74" i="1"/>
  <c r="QY82" i="1"/>
  <c r="QY71" i="1"/>
  <c r="QY80" i="1"/>
  <c r="QY69" i="1"/>
  <c r="QY89" i="1"/>
  <c r="QY79" i="1"/>
  <c r="QY72" i="1"/>
  <c r="QY88" i="1"/>
  <c r="QY78" i="1"/>
  <c r="QY73" i="1"/>
  <c r="TD69" i="1"/>
  <c r="TD82" i="1"/>
  <c r="TB75" i="1"/>
  <c r="TB85" i="1"/>
  <c r="TC77" i="1"/>
  <c r="TC86" i="1"/>
  <c r="SZ74" i="1"/>
  <c r="SZ84" i="1"/>
  <c r="SY72" i="1"/>
  <c r="SY79" i="1"/>
  <c r="TA76" i="1"/>
  <c r="TA79" i="1"/>
  <c r="TB83" i="1"/>
  <c r="QU85" i="1"/>
  <c r="QU78" i="1"/>
  <c r="QU88" i="1"/>
  <c r="QU74" i="1"/>
  <c r="QU83" i="1"/>
  <c r="QU75" i="1"/>
  <c r="QU69" i="1"/>
  <c r="QU84" i="1"/>
  <c r="QU73" i="1"/>
  <c r="QU79" i="1"/>
  <c r="QU71" i="1"/>
  <c r="QU80" i="1"/>
  <c r="QU72" i="1"/>
  <c r="QU89" i="1"/>
  <c r="QU77" i="1"/>
  <c r="QU76" i="1"/>
  <c r="QU86" i="1"/>
  <c r="QU82" i="1"/>
  <c r="QW88" i="1"/>
  <c r="QW78" i="1"/>
  <c r="QW71" i="1"/>
  <c r="QW89" i="1"/>
  <c r="QW79" i="1"/>
  <c r="QW69" i="1"/>
  <c r="QW86" i="1"/>
  <c r="QW75" i="1"/>
  <c r="QW83" i="1"/>
  <c r="QW77" i="1"/>
  <c r="QW84" i="1"/>
  <c r="QW74" i="1"/>
  <c r="QW85" i="1"/>
  <c r="QW72" i="1"/>
  <c r="QW80" i="1"/>
  <c r="QW76" i="1"/>
  <c r="QW82" i="1"/>
  <c r="QW73" i="1"/>
  <c r="OV80" i="1"/>
  <c r="OV75" i="1"/>
  <c r="OV73" i="1"/>
  <c r="OV78" i="1"/>
  <c r="OV74" i="1"/>
  <c r="OV85" i="1"/>
  <c r="OV89" i="1"/>
  <c r="OV76" i="1"/>
  <c r="OV69" i="1"/>
  <c r="OV77" i="1"/>
  <c r="OV84" i="1"/>
  <c r="OV71" i="1"/>
  <c r="OV88" i="1"/>
  <c r="OV86" i="1"/>
  <c r="OV83" i="1"/>
  <c r="OV82" i="1"/>
  <c r="OV72" i="1"/>
  <c r="OV79" i="1"/>
  <c r="TD77" i="1"/>
  <c r="TD78" i="1"/>
  <c r="TB74" i="1"/>
  <c r="TB82" i="1"/>
  <c r="TC78" i="1"/>
  <c r="TC85" i="1"/>
  <c r="SZ75" i="1"/>
  <c r="SZ88" i="1"/>
  <c r="SY71" i="1"/>
  <c r="SY83" i="1"/>
  <c r="TA69" i="1"/>
  <c r="TA80" i="1"/>
  <c r="TB72" i="1"/>
  <c r="TD72" i="1"/>
  <c r="TD85" i="1"/>
  <c r="TB77" i="1"/>
  <c r="TB84" i="1"/>
  <c r="TC74" i="1"/>
  <c r="TC75" i="1"/>
  <c r="TC88" i="1"/>
  <c r="SZ76" i="1"/>
  <c r="SZ83" i="1"/>
  <c r="SY78" i="1"/>
  <c r="SY84" i="1"/>
  <c r="TA72" i="1"/>
  <c r="TA83" i="1"/>
  <c r="TD75" i="1"/>
  <c r="TD83" i="1"/>
  <c r="TB78" i="1"/>
  <c r="TB88" i="1"/>
  <c r="TC72" i="1"/>
  <c r="TC79" i="1"/>
  <c r="TC89" i="1"/>
  <c r="SZ79" i="1"/>
  <c r="SZ85" i="1"/>
  <c r="SY75" i="1"/>
  <c r="SY82" i="1"/>
  <c r="TA77" i="1"/>
  <c r="TA84" i="1"/>
  <c r="SS88" i="1"/>
  <c r="SS89" i="1"/>
  <c r="SS86" i="1"/>
  <c r="SS85" i="1"/>
  <c r="SS84" i="1"/>
  <c r="SS82" i="1"/>
  <c r="SS80" i="1"/>
  <c r="SS83" i="1"/>
  <c r="SS78" i="1"/>
  <c r="SS77" i="1"/>
  <c r="SS76" i="1"/>
  <c r="SS75" i="1"/>
  <c r="SS79" i="1"/>
  <c r="SS72" i="1"/>
  <c r="SS73" i="1"/>
  <c r="SS69" i="1"/>
  <c r="SS74" i="1"/>
  <c r="SS71" i="1"/>
  <c r="OR75" i="1"/>
  <c r="OR73" i="1"/>
  <c r="OR74" i="1"/>
  <c r="OR80" i="1"/>
  <c r="OR78" i="1"/>
  <c r="OR85" i="1"/>
  <c r="OR89" i="1"/>
  <c r="OR83" i="1"/>
  <c r="OR71" i="1"/>
  <c r="OR79" i="1"/>
  <c r="OR69" i="1"/>
  <c r="OR77" i="1"/>
  <c r="OR82" i="1"/>
  <c r="OR76" i="1"/>
  <c r="OR88" i="1"/>
  <c r="OR72" i="1"/>
  <c r="OR84" i="1"/>
  <c r="OR86" i="1"/>
  <c r="TD74" i="1"/>
  <c r="TD84" i="1"/>
  <c r="TB71" i="1"/>
  <c r="TB80" i="1"/>
  <c r="TB86" i="1"/>
  <c r="TC73" i="1"/>
  <c r="TC80" i="1"/>
  <c r="SZ71" i="1"/>
  <c r="SZ77" i="1"/>
  <c r="SZ86" i="1"/>
  <c r="SY77" i="1"/>
  <c r="SY85" i="1"/>
  <c r="TA74" i="1"/>
  <c r="TA86" i="1"/>
  <c r="OT80" i="1"/>
  <c r="OT78" i="1"/>
  <c r="OT75" i="1"/>
  <c r="OT73" i="1"/>
  <c r="OT74" i="1"/>
  <c r="OT89" i="1"/>
  <c r="OT85" i="1"/>
  <c r="OT86" i="1"/>
  <c r="OT83" i="1"/>
  <c r="OT82" i="1"/>
  <c r="OT76" i="1"/>
  <c r="OT79" i="1"/>
  <c r="OT88" i="1"/>
  <c r="OT72" i="1"/>
  <c r="OT69" i="1"/>
  <c r="OT77" i="1"/>
  <c r="OT71" i="1"/>
  <c r="OT84" i="1"/>
  <c r="QV89" i="1"/>
  <c r="QV76" i="1"/>
  <c r="QV69" i="1"/>
  <c r="QV88" i="1"/>
  <c r="QV77" i="1"/>
  <c r="QV73" i="1"/>
  <c r="QV86" i="1"/>
  <c r="QV75" i="1"/>
  <c r="QV83" i="1"/>
  <c r="QV72" i="1"/>
  <c r="QV84" i="1"/>
  <c r="QV79" i="1"/>
  <c r="QV85" i="1"/>
  <c r="QV78" i="1"/>
  <c r="QV80" i="1"/>
  <c r="QV71" i="1"/>
  <c r="QV82" i="1"/>
  <c r="QV74" i="1"/>
  <c r="TD80" i="1"/>
  <c r="TD88" i="1"/>
  <c r="TB73" i="1"/>
  <c r="TB76" i="1"/>
  <c r="TB89" i="1"/>
  <c r="TC76" i="1"/>
  <c r="TC82" i="1"/>
  <c r="SZ69" i="1"/>
  <c r="SZ78" i="1"/>
  <c r="SZ89" i="1"/>
  <c r="SY74" i="1"/>
  <c r="SY86" i="1"/>
  <c r="TA78" i="1"/>
  <c r="TA85" i="1"/>
  <c r="QZ93" i="1"/>
  <c r="QZ55" i="1"/>
  <c r="OV93" i="1"/>
  <c r="OV55" i="1"/>
  <c r="OT93" i="1"/>
  <c r="OT55" i="1"/>
  <c r="QV93" i="1"/>
  <c r="QV55" i="1"/>
  <c r="OU93" i="1"/>
  <c r="OU55" i="1"/>
  <c r="OQ93" i="1"/>
  <c r="OQ55" i="1"/>
  <c r="QX93" i="1"/>
  <c r="QX55" i="1"/>
  <c r="QU93" i="1"/>
  <c r="QU55" i="1"/>
  <c r="OS93" i="1"/>
  <c r="OS55" i="1"/>
  <c r="QY93" i="1"/>
  <c r="QY55" i="1"/>
  <c r="TD55" i="1"/>
  <c r="TB55" i="1"/>
  <c r="TC55" i="1"/>
  <c r="TA55" i="1"/>
  <c r="QW93" i="1"/>
  <c r="QW55" i="1"/>
  <c r="SZ55" i="1"/>
  <c r="SY55" i="1"/>
  <c r="SS93" i="1"/>
  <c r="SS55" i="1"/>
  <c r="OR93" i="1"/>
  <c r="OR55" i="1"/>
  <c r="TD93" i="1"/>
  <c r="TA93" i="1"/>
  <c r="SZ93" i="1"/>
  <c r="TC93" i="1"/>
  <c r="TB93" i="1"/>
  <c r="SY93" i="1"/>
  <c r="TB68" i="1"/>
  <c r="TA67" i="1"/>
  <c r="SZ67" i="1"/>
  <c r="SY66" i="1"/>
  <c r="SZ68" i="1"/>
  <c r="SY67" i="1"/>
  <c r="SS68" i="1"/>
  <c r="SS67" i="1"/>
  <c r="SS64" i="1"/>
  <c r="SS66" i="1"/>
  <c r="OR68" i="1"/>
  <c r="OR64" i="1"/>
  <c r="OR67" i="1"/>
  <c r="OR66" i="1"/>
  <c r="TB59" i="1"/>
  <c r="SZ64" i="1"/>
  <c r="TC68" i="1"/>
  <c r="OQ64" i="1"/>
  <c r="OQ67" i="1"/>
  <c r="OQ68" i="1"/>
  <c r="OQ66" i="1"/>
  <c r="OU64" i="1"/>
  <c r="OU67" i="1"/>
  <c r="OU68" i="1"/>
  <c r="OU66" i="1"/>
  <c r="QX67" i="1"/>
  <c r="QX66" i="1"/>
  <c r="QX64" i="1"/>
  <c r="QX68" i="1"/>
  <c r="TA66" i="1"/>
  <c r="TD67" i="1"/>
  <c r="OT67" i="1"/>
  <c r="OT68" i="1"/>
  <c r="OT64" i="1"/>
  <c r="OT66" i="1"/>
  <c r="QZ66" i="1"/>
  <c r="QZ64" i="1"/>
  <c r="QZ68" i="1"/>
  <c r="QZ67" i="1"/>
  <c r="QU64" i="1"/>
  <c r="QU68" i="1"/>
  <c r="QU66" i="1"/>
  <c r="QU67" i="1"/>
  <c r="OS64" i="1"/>
  <c r="OS67" i="1"/>
  <c r="OS68" i="1"/>
  <c r="OS66" i="1"/>
  <c r="QY67" i="1"/>
  <c r="QY66" i="1"/>
  <c r="QY64" i="1"/>
  <c r="QY68" i="1"/>
  <c r="SY64" i="1"/>
  <c r="TC66" i="1"/>
  <c r="TA64" i="1"/>
  <c r="TD64" i="1"/>
  <c r="TB64" i="1"/>
  <c r="TC64" i="1"/>
  <c r="TA68" i="1"/>
  <c r="TD66" i="1"/>
  <c r="TB66" i="1"/>
  <c r="OV68" i="1"/>
  <c r="OV64" i="1"/>
  <c r="OV67" i="1"/>
  <c r="OV66" i="1"/>
  <c r="TC67" i="1"/>
  <c r="QV68" i="1"/>
  <c r="QV67" i="1"/>
  <c r="QV66" i="1"/>
  <c r="QV64" i="1"/>
  <c r="QW67" i="1"/>
  <c r="QW64" i="1"/>
  <c r="QW68" i="1"/>
  <c r="QW66" i="1"/>
  <c r="SZ66" i="1"/>
  <c r="SY68" i="1"/>
  <c r="TD68" i="1"/>
  <c r="TB67" i="1"/>
  <c r="TB61" i="1"/>
  <c r="TB60" i="1"/>
  <c r="TA59" i="1"/>
  <c r="TA62" i="1"/>
  <c r="SY60" i="1"/>
  <c r="SY62" i="1"/>
  <c r="SZ59" i="1"/>
  <c r="SY61" i="1"/>
  <c r="TA63" i="1"/>
  <c r="TC59" i="1"/>
  <c r="QW59" i="1"/>
  <c r="QW62" i="1"/>
  <c r="QW63" i="1"/>
  <c r="QW60" i="1"/>
  <c r="QW61" i="1"/>
  <c r="SZ61" i="1"/>
  <c r="SY63" i="1"/>
  <c r="TC60" i="1"/>
  <c r="OR62" i="1"/>
  <c r="OR60" i="1"/>
  <c r="OR59" i="1"/>
  <c r="OR63" i="1"/>
  <c r="OR61" i="1"/>
  <c r="TD61" i="1"/>
  <c r="SZ60" i="1"/>
  <c r="TC63" i="1"/>
  <c r="OT62" i="1"/>
  <c r="OT60" i="1"/>
  <c r="OT59" i="1"/>
  <c r="OT61" i="1"/>
  <c r="OT63" i="1"/>
  <c r="QZ62" i="1"/>
  <c r="QZ63" i="1"/>
  <c r="QZ60" i="1"/>
  <c r="QZ59" i="1"/>
  <c r="QZ61" i="1"/>
  <c r="TD59" i="1"/>
  <c r="SZ62" i="1"/>
  <c r="TB62" i="1"/>
  <c r="TC61" i="1"/>
  <c r="OV60" i="1"/>
  <c r="OV62" i="1"/>
  <c r="OV63" i="1"/>
  <c r="OV61" i="1"/>
  <c r="OV59" i="1"/>
  <c r="TD62" i="1"/>
  <c r="SS62" i="1"/>
  <c r="SS59" i="1"/>
  <c r="SS63" i="1"/>
  <c r="SS61" i="1"/>
  <c r="SS60" i="1"/>
  <c r="QV63" i="1"/>
  <c r="QV61" i="1"/>
  <c r="QV60" i="1"/>
  <c r="QV62" i="1"/>
  <c r="QV59" i="1"/>
  <c r="OQ62" i="1"/>
  <c r="OQ60" i="1"/>
  <c r="OQ61" i="1"/>
  <c r="OQ59" i="1"/>
  <c r="OQ63" i="1"/>
  <c r="OU60" i="1"/>
  <c r="OU62" i="1"/>
  <c r="OU61" i="1"/>
  <c r="OU63" i="1"/>
  <c r="OU59" i="1"/>
  <c r="QX62" i="1"/>
  <c r="QX60" i="1"/>
  <c r="QX59" i="1"/>
  <c r="QX63" i="1"/>
  <c r="QX61" i="1"/>
  <c r="TD63" i="1"/>
  <c r="SZ63" i="1"/>
  <c r="TA61" i="1"/>
  <c r="QU59" i="1"/>
  <c r="QU62" i="1"/>
  <c r="QU63" i="1"/>
  <c r="QU61" i="1"/>
  <c r="QU60" i="1"/>
  <c r="OS60" i="1"/>
  <c r="OS62" i="1"/>
  <c r="OS61" i="1"/>
  <c r="OS63" i="1"/>
  <c r="OS59" i="1"/>
  <c r="QY59" i="1"/>
  <c r="QY61" i="1"/>
  <c r="QY60" i="1"/>
  <c r="QY62" i="1"/>
  <c r="QY63" i="1"/>
  <c r="TD60" i="1"/>
  <c r="TC57" i="1"/>
  <c r="TB56" i="1"/>
  <c r="TC56" i="1"/>
  <c r="TB57" i="1"/>
  <c r="TD56" i="1"/>
  <c r="SS57" i="1"/>
  <c r="SS56" i="1"/>
  <c r="OR56" i="1"/>
  <c r="OR57" i="1"/>
  <c r="TD57" i="1"/>
  <c r="OV57" i="1"/>
  <c r="OV56" i="1"/>
  <c r="OT57" i="1"/>
  <c r="OT56" i="1"/>
  <c r="QV57" i="1"/>
  <c r="QV56" i="1"/>
  <c r="SZ57" i="1"/>
  <c r="QW57" i="1"/>
  <c r="QW56" i="1"/>
  <c r="QZ56" i="1"/>
  <c r="QZ57" i="1"/>
  <c r="SZ56" i="1"/>
  <c r="OQ56" i="1"/>
  <c r="OQ57" i="1"/>
  <c r="OU56" i="1"/>
  <c r="OU57" i="1"/>
  <c r="QX57" i="1"/>
  <c r="QX56" i="1"/>
  <c r="SY56" i="1"/>
  <c r="TA56" i="1"/>
  <c r="QU57" i="1"/>
  <c r="QU56" i="1"/>
  <c r="OS57" i="1"/>
  <c r="OS56" i="1"/>
  <c r="QY56" i="1"/>
  <c r="QY57" i="1"/>
  <c r="SY57" i="1"/>
  <c r="TA57" i="1"/>
  <c r="TB46" i="1"/>
  <c r="SY50" i="1"/>
  <c r="SY54" i="1"/>
  <c r="SY46" i="1"/>
  <c r="SY58" i="1"/>
  <c r="TC50" i="1"/>
  <c r="TC58" i="1"/>
  <c r="TC54" i="1"/>
  <c r="TC46" i="1"/>
  <c r="TB50" i="1"/>
  <c r="TB54" i="1"/>
  <c r="TA46" i="1"/>
  <c r="TA50" i="1"/>
  <c r="TD50" i="1"/>
  <c r="TD54" i="1"/>
  <c r="TA58" i="1"/>
  <c r="TD46" i="1"/>
  <c r="TA54" i="1"/>
  <c r="SZ54" i="1"/>
  <c r="SZ46" i="1"/>
  <c r="SZ50" i="1"/>
  <c r="SS54" i="1"/>
  <c r="SS58" i="1"/>
  <c r="OR54" i="1"/>
  <c r="OR58" i="1"/>
  <c r="OT54" i="1"/>
  <c r="OT58" i="1"/>
  <c r="QV54" i="1"/>
  <c r="QV58" i="1"/>
  <c r="QZ54" i="1"/>
  <c r="QZ58" i="1"/>
  <c r="OQ54" i="1"/>
  <c r="OQ58" i="1"/>
  <c r="OU54" i="1"/>
  <c r="OU58" i="1"/>
  <c r="QX54" i="1"/>
  <c r="QX58" i="1"/>
  <c r="QU54" i="1"/>
  <c r="QU58" i="1"/>
  <c r="OS54" i="1"/>
  <c r="OS58" i="1"/>
  <c r="QY54" i="1"/>
  <c r="QY58" i="1"/>
  <c r="QW54" i="1"/>
  <c r="QW58" i="1"/>
  <c r="OV54" i="1"/>
  <c r="OV58" i="1"/>
  <c r="SS46" i="1"/>
  <c r="SS50" i="1"/>
  <c r="OR46" i="1"/>
  <c r="OR50" i="1"/>
  <c r="OT46" i="1"/>
  <c r="OT50" i="1"/>
  <c r="QV46" i="1"/>
  <c r="QV50" i="1"/>
  <c r="QZ46" i="1"/>
  <c r="QZ50" i="1"/>
  <c r="OQ46" i="1"/>
  <c r="OQ50" i="1"/>
  <c r="OU46" i="1"/>
  <c r="OU50" i="1"/>
  <c r="QX46" i="1"/>
  <c r="QX50" i="1"/>
  <c r="QU46" i="1"/>
  <c r="QU50" i="1"/>
  <c r="OS46" i="1"/>
  <c r="OS50" i="1"/>
  <c r="QY46" i="1"/>
  <c r="QY50" i="1"/>
  <c r="QW46" i="1"/>
  <c r="QW50" i="1"/>
  <c r="OV46" i="1"/>
  <c r="OV50" i="1"/>
  <c r="TI21" i="1"/>
  <c r="TG21" i="1"/>
  <c r="RF21" i="1"/>
  <c r="TF21" i="1"/>
  <c r="TH21" i="1"/>
  <c r="RE21" i="1"/>
  <c r="RB21" i="1"/>
  <c r="TJ21" i="1"/>
  <c r="TE21" i="1"/>
  <c r="OZ21" i="1"/>
  <c r="X34" i="1"/>
  <c r="W34" i="1"/>
  <c r="MY34" i="1" s="1"/>
  <c r="V34" i="1"/>
  <c r="RD21" i="1"/>
  <c r="OX21" i="1"/>
  <c r="PA21" i="1"/>
  <c r="PB21" i="1"/>
  <c r="RA21" i="1"/>
  <c r="OW21" i="1"/>
  <c r="RA15" i="1"/>
  <c r="TK15" i="1" s="1"/>
  <c r="OW15" i="1"/>
  <c r="RC15" i="1"/>
  <c r="TM15" i="1" s="1"/>
  <c r="OY15" i="1"/>
  <c r="RD15" i="1"/>
  <c r="TN15" i="1" s="1"/>
  <c r="OZ15" i="1"/>
  <c r="RB15" i="1"/>
  <c r="TL15" i="1" s="1"/>
  <c r="OX15" i="1"/>
  <c r="RC21" i="1"/>
  <c r="OY21" i="1"/>
  <c r="RF15" i="1"/>
  <c r="TP15" i="1" s="1"/>
  <c r="PB15" i="1"/>
  <c r="RE15" i="1"/>
  <c r="TO15" i="1" s="1"/>
  <c r="PA15" i="1"/>
  <c r="PM15"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K19" i="1"/>
  <c r="MY32" i="1"/>
  <c r="GU19" i="1"/>
  <c r="MY33" i="1"/>
  <c r="KW32" i="1"/>
  <c r="KV32" i="1"/>
  <c r="AS246" i="4"/>
  <c r="AY246" i="4" s="1"/>
  <c r="SS38" i="1"/>
  <c r="SS23" i="1"/>
  <c r="IQ16" i="1"/>
  <c r="IT16" i="1"/>
  <c r="GK16" i="1"/>
  <c r="IS16" i="1"/>
  <c r="GJ16" i="1"/>
  <c r="IR16" i="1"/>
  <c r="GI16" i="1"/>
  <c r="VB32" i="1"/>
  <c r="VA32" i="1"/>
  <c r="UX32" i="1"/>
  <c r="UW32" i="1"/>
  <c r="UZ32" i="1"/>
  <c r="UY32" i="1"/>
  <c r="UI32" i="1"/>
  <c r="UH32" i="1"/>
  <c r="US32" i="1"/>
  <c r="UG32" i="1"/>
  <c r="UF32" i="1"/>
  <c r="UR32" i="1"/>
  <c r="UE32" i="1"/>
  <c r="UD32" i="1"/>
  <c r="UQ32" i="1"/>
  <c r="UJ32" i="1"/>
  <c r="UC32" i="1"/>
  <c r="UP32" i="1"/>
  <c r="UO32" i="1"/>
  <c r="UN32" i="1"/>
  <c r="UM32" i="1"/>
  <c r="UL32" i="1"/>
  <c r="UK32" i="1"/>
  <c r="UV32" i="1"/>
  <c r="UU32" i="1"/>
  <c r="UT32" i="1"/>
  <c r="AU245" i="4"/>
  <c r="BA245" i="4" s="1"/>
  <c r="BG245" i="4" s="1"/>
  <c r="AS245" i="4"/>
  <c r="AY245" i="4" s="1"/>
  <c r="BJ246" i="4"/>
  <c r="BH246" i="4"/>
  <c r="KB25" i="1"/>
  <c r="JU25" i="1"/>
  <c r="JT25" i="1"/>
  <c r="JX25" i="1"/>
  <c r="JZ25" i="1"/>
  <c r="JY25" i="1"/>
  <c r="JV25"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RA81" i="1" l="1"/>
  <c r="RA87" i="1"/>
  <c r="OZ81" i="1"/>
  <c r="OZ87" i="1"/>
  <c r="TG81" i="1"/>
  <c r="TG87" i="1"/>
  <c r="PB81" i="1"/>
  <c r="PB87" i="1"/>
  <c r="RB81" i="1"/>
  <c r="RB87" i="1"/>
  <c r="OX81" i="1"/>
  <c r="OX87" i="1"/>
  <c r="RD81" i="1"/>
  <c r="RD87" i="1"/>
  <c r="RE81" i="1"/>
  <c r="RE87" i="1"/>
  <c r="TI81" i="1"/>
  <c r="TI87" i="1"/>
  <c r="PA81" i="1"/>
  <c r="PA87" i="1"/>
  <c r="OY81" i="1"/>
  <c r="OY87" i="1"/>
  <c r="TH81" i="1"/>
  <c r="TH87" i="1"/>
  <c r="TE81" i="1"/>
  <c r="TE87" i="1"/>
  <c r="TJ81" i="1"/>
  <c r="TJ87" i="1"/>
  <c r="TF81" i="1"/>
  <c r="TF87" i="1"/>
  <c r="RC81" i="1"/>
  <c r="RC87" i="1"/>
  <c r="OW81" i="1"/>
  <c r="OW87" i="1"/>
  <c r="RF81" i="1"/>
  <c r="RF87" i="1"/>
  <c r="RF70" i="1"/>
  <c r="PB70" i="1"/>
  <c r="TE70" i="1"/>
  <c r="TI70" i="1"/>
  <c r="RC70" i="1"/>
  <c r="TF70" i="1"/>
  <c r="OW70" i="1"/>
  <c r="RA70" i="1"/>
  <c r="OZ70" i="1"/>
  <c r="TG70" i="1"/>
  <c r="PA70" i="1"/>
  <c r="OX70" i="1"/>
  <c r="RB70" i="1"/>
  <c r="RD70" i="1"/>
  <c r="RE70" i="1"/>
  <c r="TJ70" i="1"/>
  <c r="OY70" i="1"/>
  <c r="TH70" i="1"/>
  <c r="TF65" i="1"/>
  <c r="OW65" i="1"/>
  <c r="RA65" i="1"/>
  <c r="OZ65" i="1"/>
  <c r="TG65" i="1"/>
  <c r="RC65" i="1"/>
  <c r="RF65" i="1"/>
  <c r="PB65" i="1"/>
  <c r="TE65" i="1"/>
  <c r="TI65" i="1"/>
  <c r="PA65" i="1"/>
  <c r="TJ65" i="1"/>
  <c r="OX65" i="1"/>
  <c r="RB65" i="1"/>
  <c r="RD65" i="1"/>
  <c r="RE65" i="1"/>
  <c r="OY65" i="1"/>
  <c r="TH65" i="1"/>
  <c r="H72" i="1"/>
  <c r="OZ73" i="1"/>
  <c r="OZ78" i="1"/>
  <c r="OZ74" i="1"/>
  <c r="OZ80" i="1"/>
  <c r="OZ85" i="1"/>
  <c r="OZ75" i="1"/>
  <c r="OZ89" i="1"/>
  <c r="OZ84" i="1"/>
  <c r="OZ77" i="1"/>
  <c r="OZ79" i="1"/>
  <c r="OZ71" i="1"/>
  <c r="OZ72" i="1"/>
  <c r="OZ82" i="1"/>
  <c r="OZ76" i="1"/>
  <c r="OZ69" i="1"/>
  <c r="OZ86" i="1"/>
  <c r="OZ88" i="1"/>
  <c r="OZ83" i="1"/>
  <c r="OW89" i="1"/>
  <c r="OW85" i="1"/>
  <c r="OW78" i="1"/>
  <c r="OW74" i="1"/>
  <c r="OW75" i="1"/>
  <c r="OW73" i="1"/>
  <c r="OW80" i="1"/>
  <c r="OW84" i="1"/>
  <c r="OW71" i="1"/>
  <c r="OW69" i="1"/>
  <c r="OW79" i="1"/>
  <c r="OW82" i="1"/>
  <c r="OW72" i="1"/>
  <c r="OW76" i="1"/>
  <c r="OW83" i="1"/>
  <c r="OW88" i="1"/>
  <c r="OW77" i="1"/>
  <c r="OW86" i="1"/>
  <c r="RF85" i="1"/>
  <c r="RF75" i="1"/>
  <c r="RF84" i="1"/>
  <c r="RF77" i="1"/>
  <c r="RF82" i="1"/>
  <c r="RF74" i="1"/>
  <c r="RF80" i="1"/>
  <c r="RF73" i="1"/>
  <c r="RF89" i="1"/>
  <c r="RF78" i="1"/>
  <c r="RF71" i="1"/>
  <c r="RF86" i="1"/>
  <c r="RF76" i="1"/>
  <c r="RF69" i="1"/>
  <c r="RF88" i="1"/>
  <c r="RF79" i="1"/>
  <c r="RF83" i="1"/>
  <c r="RF72" i="1"/>
  <c r="RA84" i="1"/>
  <c r="RA75" i="1"/>
  <c r="RA83" i="1"/>
  <c r="RA74" i="1"/>
  <c r="RA78" i="1"/>
  <c r="RA73" i="1"/>
  <c r="RA82" i="1"/>
  <c r="RA69" i="1"/>
  <c r="RA89" i="1"/>
  <c r="RA80" i="1"/>
  <c r="RA71" i="1"/>
  <c r="RA86" i="1"/>
  <c r="RA79" i="1"/>
  <c r="RA72" i="1"/>
  <c r="RA85" i="1"/>
  <c r="RA77" i="1"/>
  <c r="RA88" i="1"/>
  <c r="RA76" i="1"/>
  <c r="TG83" i="1"/>
  <c r="TG76" i="1"/>
  <c r="TG84" i="1"/>
  <c r="TG73" i="1"/>
  <c r="TG79" i="1"/>
  <c r="TG75" i="1"/>
  <c r="TG77" i="1"/>
  <c r="TG80" i="1"/>
  <c r="TG71" i="1"/>
  <c r="TG89" i="1"/>
  <c r="TG78" i="1"/>
  <c r="TG72" i="1"/>
  <c r="TG86" i="1"/>
  <c r="TG88" i="1"/>
  <c r="TG82" i="1"/>
  <c r="TG69" i="1"/>
  <c r="TG85" i="1"/>
  <c r="TG74" i="1"/>
  <c r="PB80" i="1"/>
  <c r="PB78" i="1"/>
  <c r="PB73" i="1"/>
  <c r="PB74" i="1"/>
  <c r="PB75" i="1"/>
  <c r="PB85" i="1"/>
  <c r="PB89" i="1"/>
  <c r="PB76" i="1"/>
  <c r="PB79" i="1"/>
  <c r="PB83" i="1"/>
  <c r="PB69" i="1"/>
  <c r="PB71" i="1"/>
  <c r="PB82" i="1"/>
  <c r="PB77" i="1"/>
  <c r="PB88" i="1"/>
  <c r="PB84" i="1"/>
  <c r="PB86" i="1"/>
  <c r="PB72" i="1"/>
  <c r="TE88" i="1"/>
  <c r="TE82" i="1"/>
  <c r="TE74" i="1"/>
  <c r="TE89" i="1"/>
  <c r="TE80" i="1"/>
  <c r="TE72" i="1"/>
  <c r="TE86" i="1"/>
  <c r="TE77" i="1"/>
  <c r="TE69" i="1"/>
  <c r="TE85" i="1"/>
  <c r="TE76" i="1"/>
  <c r="TE78" i="1"/>
  <c r="TE83" i="1"/>
  <c r="TE75" i="1"/>
  <c r="TE84" i="1"/>
  <c r="TE73" i="1"/>
  <c r="TE79" i="1"/>
  <c r="TE71" i="1"/>
  <c r="TI85" i="1"/>
  <c r="TI77" i="1"/>
  <c r="TI83" i="1"/>
  <c r="TI76" i="1"/>
  <c r="TI84" i="1"/>
  <c r="TI73" i="1"/>
  <c r="TI80" i="1"/>
  <c r="TI72" i="1"/>
  <c r="TI89" i="1"/>
  <c r="TI82" i="1"/>
  <c r="TI74" i="1"/>
  <c r="TI71" i="1"/>
  <c r="TI88" i="1"/>
  <c r="TI79" i="1"/>
  <c r="TI69" i="1"/>
  <c r="TI86" i="1"/>
  <c r="TI75" i="1"/>
  <c r="TI78" i="1"/>
  <c r="PA78" i="1"/>
  <c r="PA74" i="1"/>
  <c r="PA73" i="1"/>
  <c r="PA75" i="1"/>
  <c r="PA80" i="1"/>
  <c r="PA89" i="1"/>
  <c r="PA85" i="1"/>
  <c r="PA88" i="1"/>
  <c r="PA69" i="1"/>
  <c r="PA86" i="1"/>
  <c r="PA71" i="1"/>
  <c r="PA76" i="1"/>
  <c r="PA82" i="1"/>
  <c r="PA77" i="1"/>
  <c r="PA72" i="1"/>
  <c r="PA84" i="1"/>
  <c r="PA79" i="1"/>
  <c r="PA83" i="1"/>
  <c r="RE85" i="1"/>
  <c r="RE77" i="1"/>
  <c r="RE86" i="1"/>
  <c r="RE82" i="1"/>
  <c r="RE84" i="1"/>
  <c r="RE75" i="1"/>
  <c r="RE74" i="1"/>
  <c r="RE83" i="1"/>
  <c r="RE73" i="1"/>
  <c r="RE80" i="1"/>
  <c r="RE78" i="1"/>
  <c r="RE71" i="1"/>
  <c r="RE76" i="1"/>
  <c r="RE72" i="1"/>
  <c r="RE89" i="1"/>
  <c r="RE88" i="1"/>
  <c r="RE79" i="1"/>
  <c r="RE69" i="1"/>
  <c r="TJ84" i="1"/>
  <c r="TJ74" i="1"/>
  <c r="TJ83" i="1"/>
  <c r="TJ75" i="1"/>
  <c r="TJ78" i="1"/>
  <c r="TJ82" i="1"/>
  <c r="TJ69" i="1"/>
  <c r="TJ80" i="1"/>
  <c r="TJ72" i="1"/>
  <c r="TJ89" i="1"/>
  <c r="TJ77" i="1"/>
  <c r="TJ71" i="1"/>
  <c r="TJ85" i="1"/>
  <c r="TJ86" i="1"/>
  <c r="TJ79" i="1"/>
  <c r="TJ73" i="1"/>
  <c r="TJ88" i="1"/>
  <c r="TJ76" i="1"/>
  <c r="OX74" i="1"/>
  <c r="OX73" i="1"/>
  <c r="OX75" i="1"/>
  <c r="OX80" i="1"/>
  <c r="OX78" i="1"/>
  <c r="OX89" i="1"/>
  <c r="OX85" i="1"/>
  <c r="OX83" i="1"/>
  <c r="OX71" i="1"/>
  <c r="OX79" i="1"/>
  <c r="OX86" i="1"/>
  <c r="OX84" i="1"/>
  <c r="OX77" i="1"/>
  <c r="OX88" i="1"/>
  <c r="OX82" i="1"/>
  <c r="OX72" i="1"/>
  <c r="OX76" i="1"/>
  <c r="OX69" i="1"/>
  <c r="RB88" i="1"/>
  <c r="RB80" i="1"/>
  <c r="RB75" i="1"/>
  <c r="RB89" i="1"/>
  <c r="RB77" i="1"/>
  <c r="RB72" i="1"/>
  <c r="RB86" i="1"/>
  <c r="RB76" i="1"/>
  <c r="RB85" i="1"/>
  <c r="RB78" i="1"/>
  <c r="RB83" i="1"/>
  <c r="RB74" i="1"/>
  <c r="RB79" i="1"/>
  <c r="RB69" i="1"/>
  <c r="RB84" i="1"/>
  <c r="RB73" i="1"/>
  <c r="RB82" i="1"/>
  <c r="RB71" i="1"/>
  <c r="RD80" i="1"/>
  <c r="RD75" i="1"/>
  <c r="RD82" i="1"/>
  <c r="RD72" i="1"/>
  <c r="RD84" i="1"/>
  <c r="RD88" i="1"/>
  <c r="RD79" i="1"/>
  <c r="RD74" i="1"/>
  <c r="RD71" i="1"/>
  <c r="RD89" i="1"/>
  <c r="RD77" i="1"/>
  <c r="RD69" i="1"/>
  <c r="RD86" i="1"/>
  <c r="RD78" i="1"/>
  <c r="RD85" i="1"/>
  <c r="RD76" i="1"/>
  <c r="RD83" i="1"/>
  <c r="RD73" i="1"/>
  <c r="OY75" i="1"/>
  <c r="OY74" i="1"/>
  <c r="OY78" i="1"/>
  <c r="OY73" i="1"/>
  <c r="OY85" i="1"/>
  <c r="OY89" i="1"/>
  <c r="OY80" i="1"/>
  <c r="OY72" i="1"/>
  <c r="OY71" i="1"/>
  <c r="OY83" i="1"/>
  <c r="OY69" i="1"/>
  <c r="OY77" i="1"/>
  <c r="OY86" i="1"/>
  <c r="OY76" i="1"/>
  <c r="OY79" i="1"/>
  <c r="OY82" i="1"/>
  <c r="OY84" i="1"/>
  <c r="OY88" i="1"/>
  <c r="TH80" i="1"/>
  <c r="TH73" i="1"/>
  <c r="TH85" i="1"/>
  <c r="TH83" i="1"/>
  <c r="TH72" i="1"/>
  <c r="TH89" i="1"/>
  <c r="TH79" i="1"/>
  <c r="TH74" i="1"/>
  <c r="TH88" i="1"/>
  <c r="TH76" i="1"/>
  <c r="TH69" i="1"/>
  <c r="TH86" i="1"/>
  <c r="TH77" i="1"/>
  <c r="TH84" i="1"/>
  <c r="TH75" i="1"/>
  <c r="TH82" i="1"/>
  <c r="TH71" i="1"/>
  <c r="TH78" i="1"/>
  <c r="RC89" i="1"/>
  <c r="RC82" i="1"/>
  <c r="RC72" i="1"/>
  <c r="RC78" i="1"/>
  <c r="RC69" i="1"/>
  <c r="RC86" i="1"/>
  <c r="RC88" i="1"/>
  <c r="RC77" i="1"/>
  <c r="RC85" i="1"/>
  <c r="RC74" i="1"/>
  <c r="RC83" i="1"/>
  <c r="RC75" i="1"/>
  <c r="RC71" i="1"/>
  <c r="RC84" i="1"/>
  <c r="RC76" i="1"/>
  <c r="RC80" i="1"/>
  <c r="RC79" i="1"/>
  <c r="RC73" i="1"/>
  <c r="TF79" i="1"/>
  <c r="TF75" i="1"/>
  <c r="TF83" i="1"/>
  <c r="TF84" i="1"/>
  <c r="TF76" i="1"/>
  <c r="TF80" i="1"/>
  <c r="TF71" i="1"/>
  <c r="TF86" i="1"/>
  <c r="TF82" i="1"/>
  <c r="TF74" i="1"/>
  <c r="TF88" i="1"/>
  <c r="TF77" i="1"/>
  <c r="TF72" i="1"/>
  <c r="TF89" i="1"/>
  <c r="TF78" i="1"/>
  <c r="TF69" i="1"/>
  <c r="TF85" i="1"/>
  <c r="TF73" i="1"/>
  <c r="OY93" i="1"/>
  <c r="OY55" i="1"/>
  <c r="TH93" i="1"/>
  <c r="TH55" i="1"/>
  <c r="RC93" i="1"/>
  <c r="RC55" i="1"/>
  <c r="OW93" i="1"/>
  <c r="OW55" i="1"/>
  <c r="RF93" i="1"/>
  <c r="RF55" i="1"/>
  <c r="TF93" i="1"/>
  <c r="TF55" i="1"/>
  <c r="OZ93" i="1"/>
  <c r="OZ55" i="1"/>
  <c r="TG93" i="1"/>
  <c r="TG55" i="1"/>
  <c r="PB93" i="1"/>
  <c r="PB55" i="1"/>
  <c r="TI93" i="1"/>
  <c r="TI55" i="1"/>
  <c r="TE93" i="1"/>
  <c r="TE55" i="1"/>
  <c r="PA93" i="1"/>
  <c r="PA55" i="1"/>
  <c r="TJ93" i="1"/>
  <c r="TJ55" i="1"/>
  <c r="RA93" i="1"/>
  <c r="RA55" i="1"/>
  <c r="RB93" i="1"/>
  <c r="RB55" i="1"/>
  <c r="OX93" i="1"/>
  <c r="OX55" i="1"/>
  <c r="RD93" i="1"/>
  <c r="RD55" i="1"/>
  <c r="RE93" i="1"/>
  <c r="RE55" i="1"/>
  <c r="TI68" i="1"/>
  <c r="TI67" i="1"/>
  <c r="TI64" i="1"/>
  <c r="TI66" i="1"/>
  <c r="PB67" i="1"/>
  <c r="PB68" i="1"/>
  <c r="PB64" i="1"/>
  <c r="PB66" i="1"/>
  <c r="PA64" i="1"/>
  <c r="PA68" i="1"/>
  <c r="PA67" i="1"/>
  <c r="PA66" i="1"/>
  <c r="TJ67" i="1"/>
  <c r="TJ68" i="1"/>
  <c r="TJ64" i="1"/>
  <c r="TJ66" i="1"/>
  <c r="OX67" i="1"/>
  <c r="OX64" i="1"/>
  <c r="OX68" i="1"/>
  <c r="OX66" i="1"/>
  <c r="RB66" i="1"/>
  <c r="RB67" i="1"/>
  <c r="RB68" i="1"/>
  <c r="RB64" i="1"/>
  <c r="RA67" i="1"/>
  <c r="RA68" i="1"/>
  <c r="RA66" i="1"/>
  <c r="RA64" i="1"/>
  <c r="TG68" i="1"/>
  <c r="TG67" i="1"/>
  <c r="TG66" i="1"/>
  <c r="TG64" i="1"/>
  <c r="TE66" i="1"/>
  <c r="TE64" i="1"/>
  <c r="TE67" i="1"/>
  <c r="TE68" i="1"/>
  <c r="RD68" i="1"/>
  <c r="RD67" i="1"/>
  <c r="RD64" i="1"/>
  <c r="RD66" i="1"/>
  <c r="RE64" i="1"/>
  <c r="RE66" i="1"/>
  <c r="RE68" i="1"/>
  <c r="RE67" i="1"/>
  <c r="OZ68" i="1"/>
  <c r="OZ67" i="1"/>
  <c r="OZ64" i="1"/>
  <c r="OZ66" i="1"/>
  <c r="OY64" i="1"/>
  <c r="OY68" i="1"/>
  <c r="OY67" i="1"/>
  <c r="OY66" i="1"/>
  <c r="TH67" i="1"/>
  <c r="TH68" i="1"/>
  <c r="TH66" i="1"/>
  <c r="TH64" i="1"/>
  <c r="RC68" i="1"/>
  <c r="RC66" i="1"/>
  <c r="RC67" i="1"/>
  <c r="RC64" i="1"/>
  <c r="TF67" i="1"/>
  <c r="TF66" i="1"/>
  <c r="TF68" i="1"/>
  <c r="TF64" i="1"/>
  <c r="OW68" i="1"/>
  <c r="OW67" i="1"/>
  <c r="OW64" i="1"/>
  <c r="OW66" i="1"/>
  <c r="RF68" i="1"/>
  <c r="RF67" i="1"/>
  <c r="RF66" i="1"/>
  <c r="RF64" i="1"/>
  <c r="RA62" i="1"/>
  <c r="RA61" i="1"/>
  <c r="RA63" i="1"/>
  <c r="RA60" i="1"/>
  <c r="RA59" i="1"/>
  <c r="TI62" i="1"/>
  <c r="TI59" i="1"/>
  <c r="TI61" i="1"/>
  <c r="TI63" i="1"/>
  <c r="TI60" i="1"/>
  <c r="OZ60" i="1"/>
  <c r="OZ62" i="1"/>
  <c r="OZ59" i="1"/>
  <c r="OZ63" i="1"/>
  <c r="OZ61" i="1"/>
  <c r="TG62" i="1"/>
  <c r="TG63" i="1"/>
  <c r="TG61" i="1"/>
  <c r="TG60" i="1"/>
  <c r="TG59" i="1"/>
  <c r="PB60" i="1"/>
  <c r="PB62" i="1"/>
  <c r="PB63" i="1"/>
  <c r="PB59" i="1"/>
  <c r="PB61" i="1"/>
  <c r="RD63" i="1"/>
  <c r="RD62" i="1"/>
  <c r="RD59" i="1"/>
  <c r="RD60" i="1"/>
  <c r="RD61" i="1"/>
  <c r="RE62" i="1"/>
  <c r="RE59" i="1"/>
  <c r="RE60" i="1"/>
  <c r="RE63" i="1"/>
  <c r="RE61" i="1"/>
  <c r="TE62" i="1"/>
  <c r="TE63" i="1"/>
  <c r="TE61" i="1"/>
  <c r="TE60" i="1"/>
  <c r="TE59" i="1"/>
  <c r="PA62" i="1"/>
  <c r="PA60" i="1"/>
  <c r="PA61" i="1"/>
  <c r="PA63" i="1"/>
  <c r="PA59" i="1"/>
  <c r="RB62" i="1"/>
  <c r="RB63" i="1"/>
  <c r="RB61" i="1"/>
  <c r="RB60" i="1"/>
  <c r="RB59" i="1"/>
  <c r="OY60" i="1"/>
  <c r="OY62" i="1"/>
  <c r="OY61" i="1"/>
  <c r="OY63" i="1"/>
  <c r="OY59" i="1"/>
  <c r="TH59" i="1"/>
  <c r="TH60" i="1"/>
  <c r="TH61" i="1"/>
  <c r="TH63" i="1"/>
  <c r="TH62" i="1"/>
  <c r="OX60" i="1"/>
  <c r="OX62" i="1"/>
  <c r="OX63" i="1"/>
  <c r="OX59" i="1"/>
  <c r="OX61" i="1"/>
  <c r="RC63" i="1"/>
  <c r="RC62" i="1"/>
  <c r="RC61" i="1"/>
  <c r="RC60" i="1"/>
  <c r="RC59" i="1"/>
  <c r="TJ62" i="1"/>
  <c r="TJ61" i="1"/>
  <c r="TJ60" i="1"/>
  <c r="TJ59" i="1"/>
  <c r="TJ63" i="1"/>
  <c r="TF63" i="1"/>
  <c r="TF59" i="1"/>
  <c r="TF61" i="1"/>
  <c r="TF62" i="1"/>
  <c r="TF60" i="1"/>
  <c r="OW60" i="1"/>
  <c r="OW62" i="1"/>
  <c r="OW59" i="1"/>
  <c r="OW61" i="1"/>
  <c r="OW63" i="1"/>
  <c r="RF59" i="1"/>
  <c r="RF62" i="1"/>
  <c r="RF61" i="1"/>
  <c r="RF63" i="1"/>
  <c r="RF60" i="1"/>
  <c r="RD57" i="1"/>
  <c r="RD56" i="1"/>
  <c r="OY57" i="1"/>
  <c r="OY56" i="1"/>
  <c r="TH56" i="1"/>
  <c r="TH57" i="1"/>
  <c r="OW57" i="1"/>
  <c r="OW56" i="1"/>
  <c r="RF57" i="1"/>
  <c r="RF56" i="1"/>
  <c r="RA57" i="1"/>
  <c r="RA56" i="1"/>
  <c r="OZ56" i="1"/>
  <c r="OZ57" i="1"/>
  <c r="TG57" i="1"/>
  <c r="TG56" i="1"/>
  <c r="RE56" i="1"/>
  <c r="RE57" i="1"/>
  <c r="PB57" i="1"/>
  <c r="PB56" i="1"/>
  <c r="TE56" i="1"/>
  <c r="TE57" i="1"/>
  <c r="TI57" i="1"/>
  <c r="TI56" i="1"/>
  <c r="RC57" i="1"/>
  <c r="RC56" i="1"/>
  <c r="TF57" i="1"/>
  <c r="TF56" i="1"/>
  <c r="TJ57" i="1"/>
  <c r="TJ56" i="1"/>
  <c r="PA57" i="1"/>
  <c r="PA56" i="1"/>
  <c r="OX57" i="1"/>
  <c r="OX56" i="1"/>
  <c r="RB56" i="1"/>
  <c r="RB57" i="1"/>
  <c r="RB54" i="1"/>
  <c r="RB58" i="1"/>
  <c r="RD54" i="1"/>
  <c r="RD58" i="1"/>
  <c r="RE54" i="1"/>
  <c r="RE58" i="1"/>
  <c r="OX54" i="1"/>
  <c r="OX58" i="1"/>
  <c r="TH54" i="1"/>
  <c r="TH58" i="1"/>
  <c r="TF54" i="1"/>
  <c r="TF58" i="1"/>
  <c r="OY54" i="1"/>
  <c r="OY58" i="1"/>
  <c r="OW54" i="1"/>
  <c r="OW58" i="1"/>
  <c r="RF54" i="1"/>
  <c r="RF58" i="1"/>
  <c r="RC54" i="1"/>
  <c r="RC58" i="1"/>
  <c r="RA54" i="1"/>
  <c r="RA58" i="1"/>
  <c r="OZ58" i="1"/>
  <c r="TG54" i="1"/>
  <c r="TG58" i="1"/>
  <c r="PB54" i="1"/>
  <c r="PB58" i="1"/>
  <c r="TE54" i="1"/>
  <c r="TE58" i="1"/>
  <c r="TI54" i="1"/>
  <c r="TI58" i="1"/>
  <c r="PA54" i="1"/>
  <c r="PA58" i="1"/>
  <c r="TJ54" i="1"/>
  <c r="TJ58" i="1"/>
  <c r="OZ50" i="1"/>
  <c r="OZ54" i="1"/>
  <c r="OY46" i="1"/>
  <c r="OY50" i="1"/>
  <c r="RD46" i="1"/>
  <c r="RD50" i="1"/>
  <c r="RE46" i="1"/>
  <c r="RE50" i="1"/>
  <c r="TH46" i="1"/>
  <c r="TH50" i="1"/>
  <c r="TF46" i="1"/>
  <c r="TF50" i="1"/>
  <c r="OW46" i="1"/>
  <c r="OW50" i="1"/>
  <c r="RF46" i="1"/>
  <c r="RF50" i="1"/>
  <c r="RA46" i="1"/>
  <c r="RA50" i="1"/>
  <c r="TG46" i="1"/>
  <c r="TG50" i="1"/>
  <c r="PB46" i="1"/>
  <c r="PB50" i="1"/>
  <c r="TE46" i="1"/>
  <c r="TE50" i="1"/>
  <c r="TI46" i="1"/>
  <c r="TI50" i="1"/>
  <c r="RC46" i="1"/>
  <c r="RC50" i="1"/>
  <c r="PA46" i="1"/>
  <c r="PA50" i="1"/>
  <c r="TJ46" i="1"/>
  <c r="TJ50" i="1"/>
  <c r="OX46" i="1"/>
  <c r="OX50" i="1"/>
  <c r="RB46" i="1"/>
  <c r="RB50" i="1"/>
  <c r="PF21" i="1"/>
  <c r="OZ46" i="1"/>
  <c r="RJ21" i="1"/>
  <c r="TL21" i="1"/>
  <c r="TO21" i="1"/>
  <c r="TK21" i="1"/>
  <c r="PH21" i="1"/>
  <c r="RK21" i="1"/>
  <c r="TN21" i="1"/>
  <c r="TP21" i="1"/>
  <c r="TM21" i="1"/>
  <c r="RH21" i="1"/>
  <c r="PD21" i="1"/>
  <c r="PG21" i="1"/>
  <c r="RL21" i="1"/>
  <c r="PN15" i="1"/>
  <c r="RW15" i="1"/>
  <c r="UG15" i="1" s="1"/>
  <c r="RK15" i="1"/>
  <c r="TU15" i="1" s="1"/>
  <c r="PG15" i="1"/>
  <c r="RL15" i="1"/>
  <c r="TV15" i="1" s="1"/>
  <c r="PH15" i="1"/>
  <c r="RI21" i="1"/>
  <c r="PE21" i="1"/>
  <c r="RH15" i="1"/>
  <c r="TR15" i="1" s="1"/>
  <c r="PD15" i="1"/>
  <c r="RG21" i="1"/>
  <c r="PC21" i="1"/>
  <c r="RJ15" i="1"/>
  <c r="TT15" i="1" s="1"/>
  <c r="PF15" i="1"/>
  <c r="RI15" i="1"/>
  <c r="TS15" i="1" s="1"/>
  <c r="PE15" i="1"/>
  <c r="RG15" i="1"/>
  <c r="TQ15" i="1" s="1"/>
  <c r="PC15" i="1"/>
  <c r="RM15" i="1" s="1"/>
  <c r="EL19"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GV19" i="1"/>
  <c r="GW19" i="1" s="1"/>
  <c r="GX19" i="1" s="1"/>
  <c r="GY19" i="1" s="1"/>
  <c r="GZ19" i="1" s="1"/>
  <c r="HA19" i="1" s="1"/>
  <c r="HB19" i="1" s="1"/>
  <c r="HC19" i="1" s="1"/>
  <c r="HD19" i="1" s="1"/>
  <c r="HE19" i="1" s="1"/>
  <c r="HF19" i="1" s="1"/>
  <c r="HG19" i="1" s="1"/>
  <c r="HH19" i="1" s="1"/>
  <c r="HI19" i="1" s="1"/>
  <c r="HJ19" i="1" s="1"/>
  <c r="HK19" i="1" s="1"/>
  <c r="HL19" i="1" s="1"/>
  <c r="HM19" i="1" s="1"/>
  <c r="HN19" i="1" s="1"/>
  <c r="HO19" i="1" s="1"/>
  <c r="HP19" i="1" s="1"/>
  <c r="HQ19" i="1" s="1"/>
  <c r="CL41" i="1"/>
  <c r="IY16" i="1"/>
  <c r="GO16" i="1"/>
  <c r="GW16" i="1" s="1"/>
  <c r="HC16" i="1" s="1"/>
  <c r="HI16" i="1" s="1"/>
  <c r="HO16" i="1" s="1"/>
  <c r="HU16" i="1" s="1"/>
  <c r="IX16" i="1"/>
  <c r="GP16" i="1"/>
  <c r="GX16" i="1" s="1"/>
  <c r="HD16" i="1" s="1"/>
  <c r="HJ16" i="1" s="1"/>
  <c r="HP16" i="1" s="1"/>
  <c r="HV16" i="1" s="1"/>
  <c r="GN16" i="1"/>
  <c r="IW16" i="1"/>
  <c r="IV16" i="1"/>
  <c r="PE81" i="1" l="1"/>
  <c r="PE87" i="1"/>
  <c r="RL81" i="1"/>
  <c r="RL87" i="1"/>
  <c r="RI81" i="1"/>
  <c r="RI87" i="1"/>
  <c r="PG81" i="1"/>
  <c r="PG87" i="1"/>
  <c r="TK81" i="1"/>
  <c r="TK87" i="1"/>
  <c r="TO81" i="1"/>
  <c r="TO87" i="1"/>
  <c r="RH81" i="1"/>
  <c r="RH87" i="1"/>
  <c r="TL81" i="1"/>
  <c r="TL87" i="1"/>
  <c r="TM81" i="1"/>
  <c r="TM87" i="1"/>
  <c r="PD81" i="1"/>
  <c r="PD87" i="1"/>
  <c r="RJ81" i="1"/>
  <c r="RJ87" i="1"/>
  <c r="RG81" i="1"/>
  <c r="RG87" i="1"/>
  <c r="TP81" i="1"/>
  <c r="TP87" i="1"/>
  <c r="PC81" i="1"/>
  <c r="PC87" i="1"/>
  <c r="TN81" i="1"/>
  <c r="TN87" i="1"/>
  <c r="PF81" i="1"/>
  <c r="PF87" i="1"/>
  <c r="RK81" i="1"/>
  <c r="RK87" i="1"/>
  <c r="PH81" i="1"/>
  <c r="PH87" i="1"/>
  <c r="PC70" i="1"/>
  <c r="TM70" i="1"/>
  <c r="RJ70" i="1"/>
  <c r="PH70" i="1"/>
  <c r="RI70" i="1"/>
  <c r="PG70" i="1"/>
  <c r="TK70" i="1"/>
  <c r="RG70" i="1"/>
  <c r="TP70" i="1"/>
  <c r="TN70" i="1"/>
  <c r="PF70" i="1"/>
  <c r="RK70" i="1"/>
  <c r="PE70" i="1"/>
  <c r="PD70" i="1"/>
  <c r="TO70" i="1"/>
  <c r="RH70" i="1"/>
  <c r="TL70" i="1"/>
  <c r="RL70" i="1"/>
  <c r="PG65" i="1"/>
  <c r="PD65" i="1"/>
  <c r="RH65" i="1"/>
  <c r="TL65" i="1"/>
  <c r="RJ65" i="1"/>
  <c r="TO65" i="1"/>
  <c r="TM65" i="1"/>
  <c r="RI65" i="1"/>
  <c r="TK65" i="1"/>
  <c r="RG65" i="1"/>
  <c r="TP65" i="1"/>
  <c r="TN65" i="1"/>
  <c r="PF65" i="1"/>
  <c r="PC65" i="1"/>
  <c r="RK65" i="1"/>
  <c r="PE65" i="1"/>
  <c r="RL65" i="1"/>
  <c r="PH65" i="1"/>
  <c r="H73" i="1"/>
  <c r="PE80" i="1"/>
  <c r="PE78" i="1"/>
  <c r="PE75" i="1"/>
  <c r="PE74" i="1"/>
  <c r="PE73" i="1"/>
  <c r="PE85" i="1"/>
  <c r="PE89" i="1"/>
  <c r="PE82" i="1"/>
  <c r="PE69" i="1"/>
  <c r="PE71" i="1"/>
  <c r="PE83" i="1"/>
  <c r="PE86" i="1"/>
  <c r="PE79" i="1"/>
  <c r="PE84" i="1"/>
  <c r="PE72" i="1"/>
  <c r="PE76" i="1"/>
  <c r="PE77" i="1"/>
  <c r="PE88" i="1"/>
  <c r="RL84" i="1"/>
  <c r="RL75" i="1"/>
  <c r="RL83" i="1"/>
  <c r="RL74" i="1"/>
  <c r="RL76" i="1"/>
  <c r="RL80" i="1"/>
  <c r="RL71" i="1"/>
  <c r="RL82" i="1"/>
  <c r="RL73" i="1"/>
  <c r="RL88" i="1"/>
  <c r="RL79" i="1"/>
  <c r="RL72" i="1"/>
  <c r="RL85" i="1"/>
  <c r="RL89" i="1"/>
  <c r="RL77" i="1"/>
  <c r="RL69" i="1"/>
  <c r="RL86" i="1"/>
  <c r="RL78" i="1"/>
  <c r="PH73" i="1"/>
  <c r="PH74" i="1"/>
  <c r="PH75" i="1"/>
  <c r="PH78" i="1"/>
  <c r="PH85" i="1"/>
  <c r="PH89" i="1"/>
  <c r="PH80" i="1"/>
  <c r="PH83" i="1"/>
  <c r="PH69" i="1"/>
  <c r="PH76" i="1"/>
  <c r="PH79" i="1"/>
  <c r="PH82" i="1"/>
  <c r="PH71" i="1"/>
  <c r="PH88" i="1"/>
  <c r="PH72" i="1"/>
  <c r="PH84" i="1"/>
  <c r="PH86" i="1"/>
  <c r="PH77" i="1"/>
  <c r="PG75" i="1"/>
  <c r="PG74" i="1"/>
  <c r="PG73" i="1"/>
  <c r="PG85" i="1"/>
  <c r="PG80" i="1"/>
  <c r="PG89" i="1"/>
  <c r="PG78" i="1"/>
  <c r="PG88" i="1"/>
  <c r="PG76" i="1"/>
  <c r="PG69" i="1"/>
  <c r="PG84" i="1"/>
  <c r="PG83" i="1"/>
  <c r="PG86" i="1"/>
  <c r="PG72" i="1"/>
  <c r="PG71" i="1"/>
  <c r="PG79" i="1"/>
  <c r="PG82" i="1"/>
  <c r="PG77" i="1"/>
  <c r="PD80" i="1"/>
  <c r="PD78" i="1"/>
  <c r="PD73" i="1"/>
  <c r="PD75" i="1"/>
  <c r="PD89" i="1"/>
  <c r="PD74" i="1"/>
  <c r="PD85" i="1"/>
  <c r="PD84" i="1"/>
  <c r="PD79" i="1"/>
  <c r="PD88" i="1"/>
  <c r="PD76" i="1"/>
  <c r="PD86" i="1"/>
  <c r="PD83" i="1"/>
  <c r="PD77" i="1"/>
  <c r="PD69" i="1"/>
  <c r="PD71" i="1"/>
  <c r="PD82" i="1"/>
  <c r="PD72" i="1"/>
  <c r="RH89" i="1"/>
  <c r="RH77" i="1"/>
  <c r="RH84" i="1"/>
  <c r="RH75" i="1"/>
  <c r="RH85" i="1"/>
  <c r="RH74" i="1"/>
  <c r="RH83" i="1"/>
  <c r="RH78" i="1"/>
  <c r="RH82" i="1"/>
  <c r="RH72" i="1"/>
  <c r="RH80" i="1"/>
  <c r="RH73" i="1"/>
  <c r="RH88" i="1"/>
  <c r="RH79" i="1"/>
  <c r="RH69" i="1"/>
  <c r="RH86" i="1"/>
  <c r="RH76" i="1"/>
  <c r="RH71" i="1"/>
  <c r="RK80" i="1"/>
  <c r="RK71" i="1"/>
  <c r="RK83" i="1"/>
  <c r="RK77" i="1"/>
  <c r="RK84" i="1"/>
  <c r="RK69" i="1"/>
  <c r="RK89" i="1"/>
  <c r="RK78" i="1"/>
  <c r="RK73" i="1"/>
  <c r="RK86" i="1"/>
  <c r="RK76" i="1"/>
  <c r="RK72" i="1"/>
  <c r="RK88" i="1"/>
  <c r="RK74" i="1"/>
  <c r="RK85" i="1"/>
  <c r="RK75" i="1"/>
  <c r="RK79" i="1"/>
  <c r="RK82" i="1"/>
  <c r="RI86" i="1"/>
  <c r="RI76" i="1"/>
  <c r="RI85" i="1"/>
  <c r="RI80" i="1"/>
  <c r="RI84" i="1"/>
  <c r="RI73" i="1"/>
  <c r="RI82" i="1"/>
  <c r="RI74" i="1"/>
  <c r="RI83" i="1"/>
  <c r="RI75" i="1"/>
  <c r="RI78" i="1"/>
  <c r="RI72" i="1"/>
  <c r="RI88" i="1"/>
  <c r="RI77" i="1"/>
  <c r="RI69" i="1"/>
  <c r="RI89" i="1"/>
  <c r="RI79" i="1"/>
  <c r="RI71" i="1"/>
  <c r="TL83" i="1"/>
  <c r="TL73" i="1"/>
  <c r="TL84" i="1"/>
  <c r="TL80" i="1"/>
  <c r="TL71" i="1"/>
  <c r="TL86" i="1"/>
  <c r="TL76" i="1"/>
  <c r="TL79" i="1"/>
  <c r="TL89" i="1"/>
  <c r="TL78" i="1"/>
  <c r="TL75" i="1"/>
  <c r="TL88" i="1"/>
  <c r="TL77" i="1"/>
  <c r="TL85" i="1"/>
  <c r="TL74" i="1"/>
  <c r="TL82" i="1"/>
  <c r="TL69" i="1"/>
  <c r="TL72" i="1"/>
  <c r="PC89" i="1"/>
  <c r="PC80" i="1"/>
  <c r="PC74" i="1"/>
  <c r="PC75" i="1"/>
  <c r="PC85" i="1"/>
  <c r="PC73" i="1"/>
  <c r="PC78" i="1"/>
  <c r="PC71" i="1"/>
  <c r="PC72" i="1"/>
  <c r="PC79" i="1"/>
  <c r="PC83" i="1"/>
  <c r="PC88" i="1"/>
  <c r="PC76" i="1"/>
  <c r="PC77" i="1"/>
  <c r="PC69" i="1"/>
  <c r="PC84" i="1"/>
  <c r="PC86" i="1"/>
  <c r="PC82" i="1"/>
  <c r="TM82" i="1"/>
  <c r="TM69" i="1"/>
  <c r="TM78" i="1"/>
  <c r="TM73" i="1"/>
  <c r="TM88" i="1"/>
  <c r="TM79" i="1"/>
  <c r="TM71" i="1"/>
  <c r="TM89" i="1"/>
  <c r="TM80" i="1"/>
  <c r="TM72" i="1"/>
  <c r="TM86" i="1"/>
  <c r="TM77" i="1"/>
  <c r="TM74" i="1"/>
  <c r="TM85" i="1"/>
  <c r="TM76" i="1"/>
  <c r="TM83" i="1"/>
  <c r="TM75" i="1"/>
  <c r="TM84" i="1"/>
  <c r="RJ82" i="1"/>
  <c r="RJ69" i="1"/>
  <c r="RJ79" i="1"/>
  <c r="RJ73" i="1"/>
  <c r="RJ88" i="1"/>
  <c r="RJ77" i="1"/>
  <c r="RJ71" i="1"/>
  <c r="RJ89" i="1"/>
  <c r="RJ80" i="1"/>
  <c r="RJ72" i="1"/>
  <c r="RJ86" i="1"/>
  <c r="RJ78" i="1"/>
  <c r="RJ85" i="1"/>
  <c r="RJ76" i="1"/>
  <c r="RJ84" i="1"/>
  <c r="RJ74" i="1"/>
  <c r="RJ83" i="1"/>
  <c r="RJ75" i="1"/>
  <c r="RG89" i="1"/>
  <c r="RG78" i="1"/>
  <c r="RG74" i="1"/>
  <c r="RG88" i="1"/>
  <c r="RG79" i="1"/>
  <c r="RG73" i="1"/>
  <c r="RG85" i="1"/>
  <c r="RG75" i="1"/>
  <c r="RG83" i="1"/>
  <c r="RG77" i="1"/>
  <c r="RG86" i="1"/>
  <c r="RG76" i="1"/>
  <c r="RG84" i="1"/>
  <c r="RG71" i="1"/>
  <c r="RG82" i="1"/>
  <c r="RG69" i="1"/>
  <c r="RG80" i="1"/>
  <c r="RG72" i="1"/>
  <c r="TP82" i="1"/>
  <c r="TP71" i="1"/>
  <c r="TP85" i="1"/>
  <c r="TP89" i="1"/>
  <c r="TP79" i="1"/>
  <c r="TP72" i="1"/>
  <c r="TP73" i="1"/>
  <c r="TP86" i="1"/>
  <c r="TP78" i="1"/>
  <c r="TP69" i="1"/>
  <c r="TP88" i="1"/>
  <c r="TP77" i="1"/>
  <c r="TP84" i="1"/>
  <c r="TP76" i="1"/>
  <c r="TP83" i="1"/>
  <c r="TP75" i="1"/>
  <c r="TP80" i="1"/>
  <c r="TP74" i="1"/>
  <c r="TK86" i="1"/>
  <c r="TK77" i="1"/>
  <c r="TK84" i="1"/>
  <c r="TK74" i="1"/>
  <c r="TK82" i="1"/>
  <c r="TK71" i="1"/>
  <c r="TK80" i="1"/>
  <c r="TK69" i="1"/>
  <c r="TK89" i="1"/>
  <c r="TK79" i="1"/>
  <c r="TK72" i="1"/>
  <c r="TK76" i="1"/>
  <c r="TK88" i="1"/>
  <c r="TK75" i="1"/>
  <c r="TK73" i="1"/>
  <c r="TK83" i="1"/>
  <c r="TK78" i="1"/>
  <c r="TK85" i="1"/>
  <c r="TO86" i="1"/>
  <c r="TO74" i="1"/>
  <c r="TO72" i="1"/>
  <c r="TO83" i="1"/>
  <c r="TO78" i="1"/>
  <c r="TO85" i="1"/>
  <c r="TO75" i="1"/>
  <c r="TO89" i="1"/>
  <c r="TO79" i="1"/>
  <c r="TO76" i="1"/>
  <c r="TO80" i="1"/>
  <c r="TO73" i="1"/>
  <c r="TO82" i="1"/>
  <c r="TO71" i="1"/>
  <c r="TO88" i="1"/>
  <c r="TO77" i="1"/>
  <c r="TO69" i="1"/>
  <c r="TO84" i="1"/>
  <c r="TN88" i="1"/>
  <c r="TN80" i="1"/>
  <c r="TN74" i="1"/>
  <c r="TN89" i="1"/>
  <c r="TN83" i="1"/>
  <c r="TN72" i="1"/>
  <c r="TN78" i="1"/>
  <c r="TN86" i="1"/>
  <c r="TN77" i="1"/>
  <c r="TN69" i="1"/>
  <c r="TN85" i="1"/>
  <c r="TN76" i="1"/>
  <c r="TN84" i="1"/>
  <c r="TN73" i="1"/>
  <c r="TN79" i="1"/>
  <c r="TN75" i="1"/>
  <c r="TN82" i="1"/>
  <c r="TN71" i="1"/>
  <c r="PF85" i="1"/>
  <c r="PF73" i="1"/>
  <c r="PF78" i="1"/>
  <c r="PF80" i="1"/>
  <c r="PF89" i="1"/>
  <c r="PF74" i="1"/>
  <c r="PF75" i="1"/>
  <c r="PF86" i="1"/>
  <c r="PF77" i="1"/>
  <c r="PF71" i="1"/>
  <c r="PF84" i="1"/>
  <c r="PF72" i="1"/>
  <c r="PF76" i="1"/>
  <c r="PF83" i="1"/>
  <c r="PF82" i="1"/>
  <c r="PF88" i="1"/>
  <c r="PF79" i="1"/>
  <c r="PF69" i="1"/>
  <c r="PD93" i="1"/>
  <c r="PD55" i="1"/>
  <c r="TO93" i="1"/>
  <c r="TO55" i="1"/>
  <c r="PC93" i="1"/>
  <c r="PC55" i="1"/>
  <c r="TM93" i="1"/>
  <c r="TM55" i="1"/>
  <c r="RG93" i="1"/>
  <c r="RG55" i="1"/>
  <c r="TP93" i="1"/>
  <c r="TP55" i="1"/>
  <c r="TL93" i="1"/>
  <c r="TL55" i="1"/>
  <c r="RJ93" i="1"/>
  <c r="RJ55" i="1"/>
  <c r="TN93" i="1"/>
  <c r="TN55" i="1"/>
  <c r="PF93" i="1"/>
  <c r="PF55" i="1"/>
  <c r="RH93" i="1"/>
  <c r="RH55" i="1"/>
  <c r="RK93" i="1"/>
  <c r="RK55" i="1"/>
  <c r="PE93" i="1"/>
  <c r="PE55" i="1"/>
  <c r="RL93" i="1"/>
  <c r="RL55" i="1"/>
  <c r="PH93" i="1"/>
  <c r="PH55" i="1"/>
  <c r="RI93" i="1"/>
  <c r="RI55" i="1"/>
  <c r="PG93" i="1"/>
  <c r="PG55" i="1"/>
  <c r="TK93" i="1"/>
  <c r="TK55" i="1"/>
  <c r="TK64" i="1"/>
  <c r="TK67" i="1"/>
  <c r="TK68" i="1"/>
  <c r="TK66" i="1"/>
  <c r="TL67" i="1"/>
  <c r="TL66" i="1"/>
  <c r="TL68" i="1"/>
  <c r="TL64" i="1"/>
  <c r="PC64" i="1"/>
  <c r="PC68" i="1"/>
  <c r="PC67" i="1"/>
  <c r="PC66" i="1"/>
  <c r="TM66" i="1"/>
  <c r="TM68" i="1"/>
  <c r="TM64" i="1"/>
  <c r="TM67" i="1"/>
  <c r="RJ66" i="1"/>
  <c r="RJ67" i="1"/>
  <c r="RJ64" i="1"/>
  <c r="RJ68" i="1"/>
  <c r="TO68" i="1"/>
  <c r="TO67" i="1"/>
  <c r="TO66" i="1"/>
  <c r="TO64" i="1"/>
  <c r="PH64" i="1"/>
  <c r="PH68" i="1"/>
  <c r="PH67" i="1"/>
  <c r="PH66" i="1"/>
  <c r="RI67" i="1"/>
  <c r="RI66" i="1"/>
  <c r="RI64" i="1"/>
  <c r="RI68" i="1"/>
  <c r="RG68" i="1"/>
  <c r="RG67" i="1"/>
  <c r="RG64" i="1"/>
  <c r="RG66" i="1"/>
  <c r="TP67" i="1"/>
  <c r="TP68" i="1"/>
  <c r="TP64" i="1"/>
  <c r="TP66" i="1"/>
  <c r="TN68" i="1"/>
  <c r="TN67" i="1"/>
  <c r="TN64" i="1"/>
  <c r="TN66" i="1"/>
  <c r="PE68" i="1"/>
  <c r="PE67" i="1"/>
  <c r="PE64" i="1"/>
  <c r="PE66" i="1"/>
  <c r="RL68" i="1"/>
  <c r="RL67" i="1"/>
  <c r="RL66" i="1"/>
  <c r="RL64" i="1"/>
  <c r="PG64" i="1"/>
  <c r="PG67" i="1"/>
  <c r="PG68" i="1"/>
  <c r="PG66" i="1"/>
  <c r="PD68" i="1"/>
  <c r="PD67" i="1"/>
  <c r="PD64" i="1"/>
  <c r="PD66" i="1"/>
  <c r="RH68" i="1"/>
  <c r="RH67" i="1"/>
  <c r="RH66" i="1"/>
  <c r="RH64" i="1"/>
  <c r="PF64" i="1"/>
  <c r="PF68" i="1"/>
  <c r="PF67" i="1"/>
  <c r="PF66" i="1"/>
  <c r="RK68" i="1"/>
  <c r="RK64" i="1"/>
  <c r="RK67" i="1"/>
  <c r="RK66" i="1"/>
  <c r="PF60" i="1"/>
  <c r="PF62" i="1"/>
  <c r="PF63" i="1"/>
  <c r="PF61" i="1"/>
  <c r="PF59" i="1"/>
  <c r="RK61" i="1"/>
  <c r="RK60" i="1"/>
  <c r="RK59" i="1"/>
  <c r="RK63" i="1"/>
  <c r="RK62" i="1"/>
  <c r="PG62" i="1"/>
  <c r="PG60" i="1"/>
  <c r="PG63" i="1"/>
  <c r="PG61" i="1"/>
  <c r="PG59" i="1"/>
  <c r="PD62" i="1"/>
  <c r="PD60" i="1"/>
  <c r="PD63" i="1"/>
  <c r="PD61" i="1"/>
  <c r="PD59" i="1"/>
  <c r="TN59" i="1"/>
  <c r="TN63" i="1"/>
  <c r="TN61" i="1"/>
  <c r="TN62" i="1"/>
  <c r="TN60" i="1"/>
  <c r="PE60" i="1"/>
  <c r="PE62" i="1"/>
  <c r="PE59" i="1"/>
  <c r="PE61" i="1"/>
  <c r="PE63" i="1"/>
  <c r="PH62" i="1"/>
  <c r="PH60" i="1"/>
  <c r="PH63" i="1"/>
  <c r="PH61" i="1"/>
  <c r="PH59" i="1"/>
  <c r="RI60" i="1"/>
  <c r="RI59" i="1"/>
  <c r="RI61" i="1"/>
  <c r="RI62" i="1"/>
  <c r="RI63" i="1"/>
  <c r="RH59" i="1"/>
  <c r="RH61" i="1"/>
  <c r="RH63" i="1"/>
  <c r="RH62" i="1"/>
  <c r="RH60" i="1"/>
  <c r="TL59" i="1"/>
  <c r="TL62" i="1"/>
  <c r="TL63" i="1"/>
  <c r="TL60" i="1"/>
  <c r="TL61" i="1"/>
  <c r="TO63" i="1"/>
  <c r="TO62" i="1"/>
  <c r="TO61" i="1"/>
  <c r="TO59" i="1"/>
  <c r="TO60" i="1"/>
  <c r="PC60" i="1"/>
  <c r="PC62" i="1"/>
  <c r="PC59" i="1"/>
  <c r="PC61" i="1"/>
  <c r="PC63" i="1"/>
  <c r="TM59" i="1"/>
  <c r="TM62" i="1"/>
  <c r="TM63" i="1"/>
  <c r="TM60" i="1"/>
  <c r="TM61" i="1"/>
  <c r="RJ59" i="1"/>
  <c r="RJ62" i="1"/>
  <c r="RJ61" i="1"/>
  <c r="RJ63" i="1"/>
  <c r="RJ60" i="1"/>
  <c r="RL63" i="1"/>
  <c r="RL61" i="1"/>
  <c r="RL59" i="1"/>
  <c r="RL60" i="1"/>
  <c r="RL62" i="1"/>
  <c r="TK59" i="1"/>
  <c r="TK63" i="1"/>
  <c r="TK61" i="1"/>
  <c r="TK60" i="1"/>
  <c r="TK62" i="1"/>
  <c r="RG59" i="1"/>
  <c r="RG62" i="1"/>
  <c r="RG63" i="1"/>
  <c r="RG61" i="1"/>
  <c r="RG60" i="1"/>
  <c r="TP62" i="1"/>
  <c r="TP63" i="1"/>
  <c r="TP61" i="1"/>
  <c r="TP59" i="1"/>
  <c r="TP60" i="1"/>
  <c r="PC57" i="1"/>
  <c r="PC56" i="1"/>
  <c r="TM56" i="1"/>
  <c r="TM57" i="1"/>
  <c r="RJ56" i="1"/>
  <c r="RJ57" i="1"/>
  <c r="RG56" i="1"/>
  <c r="RG57" i="1"/>
  <c r="PF57" i="1"/>
  <c r="PF56" i="1"/>
  <c r="TP57" i="1"/>
  <c r="TP56" i="1"/>
  <c r="RK57" i="1"/>
  <c r="RK56" i="1"/>
  <c r="PE56" i="1"/>
  <c r="PE57" i="1"/>
  <c r="RL57" i="1"/>
  <c r="RL56" i="1"/>
  <c r="PH56" i="1"/>
  <c r="PH57" i="1"/>
  <c r="TL56" i="1"/>
  <c r="TL57" i="1"/>
  <c r="TN57" i="1"/>
  <c r="TN56" i="1"/>
  <c r="RI56" i="1"/>
  <c r="RI57" i="1"/>
  <c r="PG56" i="1"/>
  <c r="PG57" i="1"/>
  <c r="TK56" i="1"/>
  <c r="TK57" i="1"/>
  <c r="PD56" i="1"/>
  <c r="PD57" i="1"/>
  <c r="TO57" i="1"/>
  <c r="TO56" i="1"/>
  <c r="RH56" i="1"/>
  <c r="RH57" i="1"/>
  <c r="RI54" i="1"/>
  <c r="RI58" i="1"/>
  <c r="PG54" i="1"/>
  <c r="PG58" i="1"/>
  <c r="TK54" i="1"/>
  <c r="TK58" i="1"/>
  <c r="PH54" i="1"/>
  <c r="PH58" i="1"/>
  <c r="PD58" i="1"/>
  <c r="TO54" i="1"/>
  <c r="TO58" i="1"/>
  <c r="RH54" i="1"/>
  <c r="RH58" i="1"/>
  <c r="TL54" i="1"/>
  <c r="TL58" i="1"/>
  <c r="RL54" i="1"/>
  <c r="RL58" i="1"/>
  <c r="TM54" i="1"/>
  <c r="TM58" i="1"/>
  <c r="RJ58" i="1"/>
  <c r="PE54" i="1"/>
  <c r="PE58" i="1"/>
  <c r="RG54" i="1"/>
  <c r="RG58" i="1"/>
  <c r="TP54" i="1"/>
  <c r="TP58" i="1"/>
  <c r="PC54" i="1"/>
  <c r="PC58" i="1"/>
  <c r="TN54" i="1"/>
  <c r="TN58" i="1"/>
  <c r="PF54" i="1"/>
  <c r="PF58" i="1"/>
  <c r="RK54" i="1"/>
  <c r="RK58" i="1"/>
  <c r="RJ50" i="1"/>
  <c r="RJ54" i="1"/>
  <c r="PD50" i="1"/>
  <c r="PD54" i="1"/>
  <c r="RI46" i="1"/>
  <c r="RI50" i="1"/>
  <c r="PG46" i="1"/>
  <c r="PG50" i="1"/>
  <c r="TK46" i="1"/>
  <c r="TK50" i="1"/>
  <c r="TO46" i="1"/>
  <c r="TO50" i="1"/>
  <c r="RH46" i="1"/>
  <c r="RH50" i="1"/>
  <c r="TL46" i="1"/>
  <c r="TL50" i="1"/>
  <c r="PC46" i="1"/>
  <c r="PC50" i="1"/>
  <c r="TM46" i="1"/>
  <c r="TM50" i="1"/>
  <c r="TP46" i="1"/>
  <c r="TP50" i="1"/>
  <c r="TN46" i="1"/>
  <c r="TN50" i="1"/>
  <c r="PF46" i="1"/>
  <c r="PF50" i="1"/>
  <c r="RK46" i="1"/>
  <c r="RK50" i="1"/>
  <c r="RG46" i="1"/>
  <c r="RG50" i="1"/>
  <c r="PE46" i="1"/>
  <c r="PE50" i="1"/>
  <c r="RL46" i="1"/>
  <c r="RL50" i="1"/>
  <c r="PH46" i="1"/>
  <c r="PH50" i="1"/>
  <c r="RP21" i="1"/>
  <c r="RN21" i="1"/>
  <c r="PD46" i="1"/>
  <c r="TT21" i="1"/>
  <c r="RJ46" i="1"/>
  <c r="RR21" i="1"/>
  <c r="TU21" i="1"/>
  <c r="TR21" i="1"/>
  <c r="RM21" i="1"/>
  <c r="TQ21" i="1"/>
  <c r="TS21" i="1"/>
  <c r="TV21" i="1"/>
  <c r="RQ21" i="1"/>
  <c r="RR15" i="1"/>
  <c r="RP15" i="1"/>
  <c r="RN15" i="1"/>
  <c r="RO21" i="1"/>
  <c r="RQ15" i="1"/>
  <c r="PO15" i="1"/>
  <c r="RX15" i="1"/>
  <c r="UH15" i="1" s="1"/>
  <c r="TW15" i="1"/>
  <c r="RO15" i="1"/>
  <c r="EM19" i="1"/>
  <c r="HR19" i="1"/>
  <c r="CJ41" i="1"/>
  <c r="M38"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I43" i="1"/>
  <c r="EH17" i="1"/>
  <c r="GP5" i="1"/>
  <c r="GO5" i="1"/>
  <c r="GN5" i="1"/>
  <c r="GL5" i="1"/>
  <c r="GK5" i="1"/>
  <c r="GI5" i="1"/>
  <c r="GG5" i="1"/>
  <c r="GF5" i="1"/>
  <c r="GD5" i="1"/>
  <c r="GB5" i="1"/>
  <c r="GA5" i="1"/>
  <c r="FY5" i="1"/>
  <c r="FW5" i="1"/>
  <c r="FV5" i="1"/>
  <c r="FT5" i="1"/>
  <c r="FR5" i="1"/>
  <c r="FR98" i="1" s="1"/>
  <c r="FG5" i="1"/>
  <c r="FG98" i="1" s="1"/>
  <c r="FE5" i="1"/>
  <c r="FE98" i="1" s="1"/>
  <c r="FD5" i="1"/>
  <c r="FD98" i="1" s="1"/>
  <c r="FC5" i="1"/>
  <c r="FC98" i="1" s="1"/>
  <c r="FA5" i="1"/>
  <c r="FA98" i="1" s="1"/>
  <c r="EZ5" i="1"/>
  <c r="EZ98" i="1" s="1"/>
  <c r="EY5" i="1"/>
  <c r="EY98" i="1" s="1"/>
  <c r="EW5" i="1"/>
  <c r="EW98" i="1" s="1"/>
  <c r="EV5" i="1"/>
  <c r="EV98" i="1" s="1"/>
  <c r="EU5" i="1"/>
  <c r="EU98" i="1" s="1"/>
  <c r="ET5" i="1"/>
  <c r="ET98" i="1" s="1"/>
  <c r="ER5" i="1"/>
  <c r="ER98" i="1" s="1"/>
  <c r="EQ5" i="1"/>
  <c r="EQ98" i="1" s="1"/>
  <c r="EO5" i="1"/>
  <c r="EO98" i="1" s="1"/>
  <c r="EN5" i="1"/>
  <c r="EN98" i="1" s="1"/>
  <c r="EM5" i="1"/>
  <c r="EM98" i="1" s="1"/>
  <c r="EI5" i="1"/>
  <c r="EI98" i="1" s="1"/>
  <c r="AH39" i="1"/>
  <c r="AH40" i="1" s="1"/>
  <c r="AH41" i="1" s="1"/>
  <c r="AH42" i="1" s="1"/>
  <c r="AK39" i="1"/>
  <c r="AK40" i="1" s="1"/>
  <c r="AK41" i="1" s="1"/>
  <c r="AK42" i="1" s="1"/>
  <c r="AJ39" i="1"/>
  <c r="AJ40" i="1" s="1"/>
  <c r="AJ41" i="1" s="1"/>
  <c r="AJ42" i="1" s="1"/>
  <c r="AI39" i="1"/>
  <c r="AI40" i="1" s="1"/>
  <c r="AI41" i="1" s="1"/>
  <c r="AI42" i="1" s="1"/>
  <c r="EH5" i="1"/>
  <c r="EH98" i="1" s="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98" i="1"/>
  <c r="F98" i="1"/>
  <c r="C98" i="1"/>
  <c r="B98" i="1"/>
  <c r="ED98" i="1"/>
  <c r="EC98" i="1"/>
  <c r="EB98" i="1"/>
  <c r="EA98" i="1"/>
  <c r="DZ98" i="1"/>
  <c r="DY98" i="1"/>
  <c r="DX98" i="1"/>
  <c r="DW98" i="1"/>
  <c r="DV98" i="1"/>
  <c r="DU98" i="1"/>
  <c r="DT98" i="1"/>
  <c r="DS98" i="1"/>
  <c r="ED22" i="1"/>
  <c r="EC22" i="1"/>
  <c r="EB22" i="1"/>
  <c r="EA22" i="1"/>
  <c r="DZ22" i="1"/>
  <c r="DY22" i="1"/>
  <c r="DX22" i="1"/>
  <c r="DW22" i="1"/>
  <c r="DV22" i="1"/>
  <c r="DU22" i="1"/>
  <c r="DT22" i="1"/>
  <c r="DS22" i="1"/>
  <c r="JD5" i="1"/>
  <c r="JD98" i="1" s="1"/>
  <c r="MK5" i="1"/>
  <c r="LM39" i="1"/>
  <c r="LM40" i="1" s="1"/>
  <c r="LM41" i="1" s="1"/>
  <c r="LL39" i="1"/>
  <c r="LL40" i="1" s="1"/>
  <c r="LL41" i="1" s="1"/>
  <c r="LK39" i="1"/>
  <c r="LK40" i="1" s="1"/>
  <c r="LK41" i="1" s="1"/>
  <c r="LJ39" i="1"/>
  <c r="LJ40" i="1" s="1"/>
  <c r="LJ41" i="1" s="1"/>
  <c r="LI39" i="1"/>
  <c r="LI40" i="1" s="1"/>
  <c r="LI41" i="1" s="1"/>
  <c r="LH39" i="1"/>
  <c r="LH40" i="1" s="1"/>
  <c r="LH41" i="1" s="1"/>
  <c r="LG39" i="1"/>
  <c r="LG40" i="1" s="1"/>
  <c r="LG41" i="1" s="1"/>
  <c r="LM5" i="1"/>
  <c r="LM98" i="1" s="1"/>
  <c r="LL5" i="1"/>
  <c r="LL98" i="1" s="1"/>
  <c r="LK5" i="1"/>
  <c r="LK98" i="1" s="1"/>
  <c r="LJ5" i="1"/>
  <c r="LJ98" i="1" s="1"/>
  <c r="LI5" i="1"/>
  <c r="LI98" i="1" s="1"/>
  <c r="LH5" i="1"/>
  <c r="LH98" i="1" s="1"/>
  <c r="LG5" i="1"/>
  <c r="LG98" i="1" s="1"/>
  <c r="MJ5" i="1"/>
  <c r="MJ98" i="1" s="1"/>
  <c r="MA5" i="1"/>
  <c r="MA98" i="1" s="1"/>
  <c r="AD65" i="4"/>
  <c r="AC65" i="4"/>
  <c r="W65" i="4"/>
  <c r="NV5" i="1"/>
  <c r="NU5" i="1"/>
  <c r="NT5" i="1"/>
  <c r="NS5" i="1"/>
  <c r="NR5" i="1"/>
  <c r="NQ5" i="1"/>
  <c r="NP5" i="1"/>
  <c r="LO38" i="1" a="1"/>
  <c r="LO38" i="1" s="1"/>
  <c r="LN38" i="1" s="1" a="1"/>
  <c r="LN38" i="1" s="1"/>
  <c r="LV5" i="1"/>
  <c r="LV98" i="1" s="1"/>
  <c r="LU5" i="1"/>
  <c r="LU98" i="1" s="1"/>
  <c r="LT5" i="1"/>
  <c r="LT98" i="1" s="1"/>
  <c r="LS5" i="1"/>
  <c r="LS98" i="1" s="1"/>
  <c r="LR5" i="1"/>
  <c r="LR98" i="1" s="1"/>
  <c r="LQ5" i="1"/>
  <c r="LQ98" i="1" s="1"/>
  <c r="NA32" i="1"/>
  <c r="MZ32" i="1"/>
  <c r="MZ38" i="1"/>
  <c r="MX23" i="1"/>
  <c r="MV23" i="1"/>
  <c r="MW23" i="1"/>
  <c r="MU23" i="1"/>
  <c r="KU38" i="1"/>
  <c r="KT38" i="1"/>
  <c r="KS38"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J23" i="1"/>
  <c r="I39" i="1"/>
  <c r="BH23" i="1"/>
  <c r="BG23" i="1"/>
  <c r="BF23" i="1"/>
  <c r="BH5" i="1"/>
  <c r="BH98" i="1" s="1"/>
  <c r="BG5" i="1"/>
  <c r="BF5" i="1"/>
  <c r="A23" i="1"/>
  <c r="A22" i="1"/>
  <c r="B23" i="1" s="1"/>
  <c r="LN23" i="1" s="1"/>
  <c r="KM5" i="1"/>
  <c r="KM98" i="1" s="1"/>
  <c r="TU81" i="1" l="1"/>
  <c r="TU87" i="1"/>
  <c r="RQ81" i="1"/>
  <c r="RQ87" i="1"/>
  <c r="EH81" i="1"/>
  <c r="EH87" i="1"/>
  <c r="TV81" i="1"/>
  <c r="TV87" i="1"/>
  <c r="TT81" i="1"/>
  <c r="TT87" i="1"/>
  <c r="B81" i="1"/>
  <c r="LN81" i="1" s="1"/>
  <c r="B87" i="1"/>
  <c r="TS81" i="1"/>
  <c r="TS87" i="1"/>
  <c r="RR81" i="1"/>
  <c r="RR87" i="1"/>
  <c r="TQ81" i="1"/>
  <c r="TQ87" i="1"/>
  <c r="RN81" i="1"/>
  <c r="RN87" i="1"/>
  <c r="RO81" i="1"/>
  <c r="RO87" i="1"/>
  <c r="RM81" i="1"/>
  <c r="RM87" i="1"/>
  <c r="RP81" i="1"/>
  <c r="RP87" i="1"/>
  <c r="TR81" i="1"/>
  <c r="TR87" i="1"/>
  <c r="NG81" i="1"/>
  <c r="MX81" i="1"/>
  <c r="LQ81" i="1"/>
  <c r="DP81" i="1"/>
  <c r="MW81" i="1"/>
  <c r="LP81" i="1"/>
  <c r="BK81" i="1"/>
  <c r="LU81" i="1"/>
  <c r="NE81" i="1"/>
  <c r="MV81" i="1"/>
  <c r="DF81" i="1"/>
  <c r="MK81" i="1"/>
  <c r="ND81" i="1"/>
  <c r="MU81" i="1"/>
  <c r="LV81" i="1"/>
  <c r="DE81" i="1"/>
  <c r="NN81" i="1"/>
  <c r="MJ81" i="1"/>
  <c r="NH81" i="1"/>
  <c r="LR81" i="1"/>
  <c r="NI81" i="1"/>
  <c r="LS81" i="1"/>
  <c r="DQ81" i="1"/>
  <c r="DL81" i="1"/>
  <c r="DD81" i="1"/>
  <c r="RO70" i="1"/>
  <c r="RM70" i="1"/>
  <c r="RP70" i="1"/>
  <c r="B70" i="1"/>
  <c r="TS70" i="1"/>
  <c r="TQ70" i="1"/>
  <c r="RN70" i="1"/>
  <c r="TU70" i="1"/>
  <c r="RR70" i="1"/>
  <c r="TR70" i="1"/>
  <c r="RQ70" i="1"/>
  <c r="EH70" i="1"/>
  <c r="TV70" i="1"/>
  <c r="TT70" i="1"/>
  <c r="RR65" i="1"/>
  <c r="RQ65" i="1"/>
  <c r="TU65" i="1"/>
  <c r="EH65" i="1"/>
  <c r="TV65" i="1"/>
  <c r="TT65" i="1"/>
  <c r="B65" i="1"/>
  <c r="TS65" i="1"/>
  <c r="TQ65" i="1"/>
  <c r="RN65" i="1"/>
  <c r="RO65" i="1"/>
  <c r="RM65" i="1"/>
  <c r="RP65" i="1"/>
  <c r="TR65" i="1"/>
  <c r="H74" i="1"/>
  <c r="RO89" i="1"/>
  <c r="RO80" i="1"/>
  <c r="RO74" i="1"/>
  <c r="RO88" i="1"/>
  <c r="RO77" i="1"/>
  <c r="RO72" i="1"/>
  <c r="RO85" i="1"/>
  <c r="RO75" i="1"/>
  <c r="RO83" i="1"/>
  <c r="RO79" i="1"/>
  <c r="RO86" i="1"/>
  <c r="RO76" i="1"/>
  <c r="RO84" i="1"/>
  <c r="RO71" i="1"/>
  <c r="RO82" i="1"/>
  <c r="RO69" i="1"/>
  <c r="RO78" i="1"/>
  <c r="RO73" i="1"/>
  <c r="RM80" i="1"/>
  <c r="RM73" i="1"/>
  <c r="RM82" i="1"/>
  <c r="RM74" i="1"/>
  <c r="RM88" i="1"/>
  <c r="RM79" i="1"/>
  <c r="RM72" i="1"/>
  <c r="RM89" i="1"/>
  <c r="RM77" i="1"/>
  <c r="RM69" i="1"/>
  <c r="RM86" i="1"/>
  <c r="RM75" i="1"/>
  <c r="RM85" i="1"/>
  <c r="RM78" i="1"/>
  <c r="RM83" i="1"/>
  <c r="RM71" i="1"/>
  <c r="RM84" i="1"/>
  <c r="RM76" i="1"/>
  <c r="RP84" i="1"/>
  <c r="RP74" i="1"/>
  <c r="RP83" i="1"/>
  <c r="RP75" i="1"/>
  <c r="RP80" i="1"/>
  <c r="RP72" i="1"/>
  <c r="RP78" i="1"/>
  <c r="RP73" i="1"/>
  <c r="RP89" i="1"/>
  <c r="RP76" i="1"/>
  <c r="RP69" i="1"/>
  <c r="RP86" i="1"/>
  <c r="RP82" i="1"/>
  <c r="RP71" i="1"/>
  <c r="RP88" i="1"/>
  <c r="RP79" i="1"/>
  <c r="RP85" i="1"/>
  <c r="RP77" i="1"/>
  <c r="TR86" i="1"/>
  <c r="TR78" i="1"/>
  <c r="TR69" i="1"/>
  <c r="TR88" i="1"/>
  <c r="TR77" i="1"/>
  <c r="TR85" i="1"/>
  <c r="TR76" i="1"/>
  <c r="TR83" i="1"/>
  <c r="TR75" i="1"/>
  <c r="TR71" i="1"/>
  <c r="TR84" i="1"/>
  <c r="TR73" i="1"/>
  <c r="TR79" i="1"/>
  <c r="TR82" i="1"/>
  <c r="TR72" i="1"/>
  <c r="TR89" i="1"/>
  <c r="TR80" i="1"/>
  <c r="TR74" i="1"/>
  <c r="TU78" i="1"/>
  <c r="TU72" i="1"/>
  <c r="TU83" i="1"/>
  <c r="TU69" i="1"/>
  <c r="TU84" i="1"/>
  <c r="TU88" i="1"/>
  <c r="TU79" i="1"/>
  <c r="TU71" i="1"/>
  <c r="TU75" i="1"/>
  <c r="TU89" i="1"/>
  <c r="TU77" i="1"/>
  <c r="TU73" i="1"/>
  <c r="TU86" i="1"/>
  <c r="TU76" i="1"/>
  <c r="TU85" i="1"/>
  <c r="TU80" i="1"/>
  <c r="TU82" i="1"/>
  <c r="TU74" i="1"/>
  <c r="RR84" i="1"/>
  <c r="RR78" i="1"/>
  <c r="RR83" i="1"/>
  <c r="RR72" i="1"/>
  <c r="RR82" i="1"/>
  <c r="RR69" i="1"/>
  <c r="RR79" i="1"/>
  <c r="RR71" i="1"/>
  <c r="RR88" i="1"/>
  <c r="RR80" i="1"/>
  <c r="RR74" i="1"/>
  <c r="RR89" i="1"/>
  <c r="RR77" i="1"/>
  <c r="RR73" i="1"/>
  <c r="RR86" i="1"/>
  <c r="RR76" i="1"/>
  <c r="RR85" i="1"/>
  <c r="RR75" i="1"/>
  <c r="RQ88" i="1"/>
  <c r="RQ83" i="1"/>
  <c r="RQ75" i="1"/>
  <c r="RQ89" i="1"/>
  <c r="RQ77" i="1"/>
  <c r="RQ71" i="1"/>
  <c r="RQ86" i="1"/>
  <c r="RQ80" i="1"/>
  <c r="RQ85" i="1"/>
  <c r="RQ73" i="1"/>
  <c r="RQ84" i="1"/>
  <c r="RQ74" i="1"/>
  <c r="RQ78" i="1"/>
  <c r="RQ69" i="1"/>
  <c r="RQ82" i="1"/>
  <c r="RQ76" i="1"/>
  <c r="RQ79" i="1"/>
  <c r="RQ72" i="1"/>
  <c r="EH85" i="1"/>
  <c r="EH84" i="1"/>
  <c r="EH83" i="1"/>
  <c r="EH72" i="1"/>
  <c r="EH71" i="1"/>
  <c r="EH73" i="1"/>
  <c r="EH76" i="1"/>
  <c r="EH74" i="1"/>
  <c r="EH77" i="1"/>
  <c r="EH69" i="1"/>
  <c r="EH75" i="1"/>
  <c r="EH78" i="1"/>
  <c r="EH88" i="1"/>
  <c r="EH89" i="1"/>
  <c r="EH79" i="1"/>
  <c r="EH80" i="1"/>
  <c r="EH82" i="1"/>
  <c r="EH86" i="1"/>
  <c r="TV86" i="1"/>
  <c r="TV78" i="1"/>
  <c r="TV88" i="1"/>
  <c r="TV85" i="1"/>
  <c r="TV73" i="1"/>
  <c r="TV84" i="1"/>
  <c r="TV76" i="1"/>
  <c r="TV77" i="1"/>
  <c r="TV83" i="1"/>
  <c r="TV74" i="1"/>
  <c r="TV75" i="1"/>
  <c r="TV79" i="1"/>
  <c r="TV69" i="1"/>
  <c r="TV82" i="1"/>
  <c r="TV71" i="1"/>
  <c r="TV89" i="1"/>
  <c r="TV80" i="1"/>
  <c r="TV72" i="1"/>
  <c r="TT76" i="1"/>
  <c r="TT73" i="1"/>
  <c r="TT86" i="1"/>
  <c r="TT79" i="1"/>
  <c r="TT69" i="1"/>
  <c r="TT88" i="1"/>
  <c r="TT77" i="1"/>
  <c r="TT71" i="1"/>
  <c r="TT89" i="1"/>
  <c r="TT82" i="1"/>
  <c r="TT83" i="1"/>
  <c r="TT84" i="1"/>
  <c r="TT75" i="1"/>
  <c r="TT85" i="1"/>
  <c r="TT78" i="1"/>
  <c r="TT80" i="1"/>
  <c r="TT72" i="1"/>
  <c r="TT74" i="1"/>
  <c r="B89" i="1"/>
  <c r="B88" i="1"/>
  <c r="B86" i="1"/>
  <c r="B83" i="1"/>
  <c r="B85" i="1"/>
  <c r="B84" i="1"/>
  <c r="B82" i="1"/>
  <c r="B80" i="1"/>
  <c r="B79" i="1"/>
  <c r="B78" i="1"/>
  <c r="B77" i="1"/>
  <c r="B76" i="1"/>
  <c r="B74" i="1"/>
  <c r="B73" i="1"/>
  <c r="B69" i="1"/>
  <c r="B71" i="1"/>
  <c r="B75" i="1"/>
  <c r="B72" i="1"/>
  <c r="TS84" i="1"/>
  <c r="TS76" i="1"/>
  <c r="TS86" i="1"/>
  <c r="TS79" i="1"/>
  <c r="TS73" i="1"/>
  <c r="TS89" i="1"/>
  <c r="TS80" i="1"/>
  <c r="TS72" i="1"/>
  <c r="TS88" i="1"/>
  <c r="TS75" i="1"/>
  <c r="TS74" i="1"/>
  <c r="TS85" i="1"/>
  <c r="TS78" i="1"/>
  <c r="TS71" i="1"/>
  <c r="TS83" i="1"/>
  <c r="TS77" i="1"/>
  <c r="TS82" i="1"/>
  <c r="TS69" i="1"/>
  <c r="TQ82" i="1"/>
  <c r="TQ75" i="1"/>
  <c r="TQ85" i="1"/>
  <c r="TQ80" i="1"/>
  <c r="TQ74" i="1"/>
  <c r="TQ83" i="1"/>
  <c r="TQ71" i="1"/>
  <c r="TQ86" i="1"/>
  <c r="TQ73" i="1"/>
  <c r="TQ76" i="1"/>
  <c r="TQ88" i="1"/>
  <c r="TQ78" i="1"/>
  <c r="TQ72" i="1"/>
  <c r="TQ89" i="1"/>
  <c r="TQ79" i="1"/>
  <c r="TQ69" i="1"/>
  <c r="TQ84" i="1"/>
  <c r="TQ77" i="1"/>
  <c r="RN89" i="1"/>
  <c r="RN76" i="1"/>
  <c r="RN72" i="1"/>
  <c r="RN86" i="1"/>
  <c r="RN78" i="1"/>
  <c r="RN69" i="1"/>
  <c r="RN88" i="1"/>
  <c r="RN75" i="1"/>
  <c r="RN85" i="1"/>
  <c r="RN80" i="1"/>
  <c r="RN84" i="1"/>
  <c r="RN71" i="1"/>
  <c r="RN83" i="1"/>
  <c r="RN73" i="1"/>
  <c r="RN82" i="1"/>
  <c r="RN74" i="1"/>
  <c r="RN79" i="1"/>
  <c r="RN77" i="1"/>
  <c r="RR93" i="1"/>
  <c r="RR55" i="1"/>
  <c r="RQ93" i="1"/>
  <c r="RQ55" i="1"/>
  <c r="EH93" i="1"/>
  <c r="EH55" i="1"/>
  <c r="TV93" i="1"/>
  <c r="TV55" i="1"/>
  <c r="TT93" i="1"/>
  <c r="TT55" i="1"/>
  <c r="TS93" i="1"/>
  <c r="TS55" i="1"/>
  <c r="B93" i="1"/>
  <c r="B55" i="1"/>
  <c r="TQ93" i="1"/>
  <c r="TQ55" i="1"/>
  <c r="RN93" i="1"/>
  <c r="RN55" i="1"/>
  <c r="RO93" i="1"/>
  <c r="RO55" i="1"/>
  <c r="RM93" i="1"/>
  <c r="RM55" i="1"/>
  <c r="RP93" i="1"/>
  <c r="RP55" i="1"/>
  <c r="TR93" i="1"/>
  <c r="TR55" i="1"/>
  <c r="TU93" i="1"/>
  <c r="TU55" i="1"/>
  <c r="NF93" i="1"/>
  <c r="TR64" i="1"/>
  <c r="TR67" i="1"/>
  <c r="TR66" i="1"/>
  <c r="TR68" i="1"/>
  <c r="RR68" i="1"/>
  <c r="RR67" i="1"/>
  <c r="RR66" i="1"/>
  <c r="RR64" i="1"/>
  <c r="RQ68" i="1"/>
  <c r="RQ67" i="1"/>
  <c r="RQ66" i="1"/>
  <c r="RQ64" i="1"/>
  <c r="EH67" i="1"/>
  <c r="EH64" i="1"/>
  <c r="EH66" i="1"/>
  <c r="EH68" i="1"/>
  <c r="TV67" i="1"/>
  <c r="TV68" i="1"/>
  <c r="TV66" i="1"/>
  <c r="TV64" i="1"/>
  <c r="TT66" i="1"/>
  <c r="TT64" i="1"/>
  <c r="TT68" i="1"/>
  <c r="TT67" i="1"/>
  <c r="TS68" i="1"/>
  <c r="TS64" i="1"/>
  <c r="TS67" i="1"/>
  <c r="TS66" i="1"/>
  <c r="TQ66" i="1"/>
  <c r="TQ68" i="1"/>
  <c r="TQ67" i="1"/>
  <c r="TQ64" i="1"/>
  <c r="RN66" i="1"/>
  <c r="RN64" i="1"/>
  <c r="RN67" i="1"/>
  <c r="RN68" i="1"/>
  <c r="TU66" i="1"/>
  <c r="TU67" i="1"/>
  <c r="TU64" i="1"/>
  <c r="TU68" i="1"/>
  <c r="B66" i="1"/>
  <c r="B64" i="1"/>
  <c r="B67" i="1"/>
  <c r="B68" i="1"/>
  <c r="RO68" i="1"/>
  <c r="RO67" i="1"/>
  <c r="RO64" i="1"/>
  <c r="RO66" i="1"/>
  <c r="RM68" i="1"/>
  <c r="RM67" i="1"/>
  <c r="RM66" i="1"/>
  <c r="RM64" i="1"/>
  <c r="RP67" i="1"/>
  <c r="RP66" i="1"/>
  <c r="RP64" i="1"/>
  <c r="RP68" i="1"/>
  <c r="TQ63" i="1"/>
  <c r="TQ61" i="1"/>
  <c r="TQ62" i="1"/>
  <c r="TQ59" i="1"/>
  <c r="TQ60" i="1"/>
  <c r="RO60" i="1"/>
  <c r="RO61" i="1"/>
  <c r="RO63" i="1"/>
  <c r="RO59" i="1"/>
  <c r="RO62" i="1"/>
  <c r="RM59" i="1"/>
  <c r="RM63" i="1"/>
  <c r="RM61" i="1"/>
  <c r="RM60" i="1"/>
  <c r="RM62" i="1"/>
  <c r="RP59" i="1"/>
  <c r="RP63" i="1"/>
  <c r="RP61" i="1"/>
  <c r="RP62" i="1"/>
  <c r="RP60" i="1"/>
  <c r="RN60" i="1"/>
  <c r="RN63" i="1"/>
  <c r="RN62" i="1"/>
  <c r="RN59" i="1"/>
  <c r="RN61" i="1"/>
  <c r="TR60" i="1"/>
  <c r="TR63" i="1"/>
  <c r="TR59" i="1"/>
  <c r="TR62" i="1"/>
  <c r="TR61" i="1"/>
  <c r="TU60" i="1"/>
  <c r="TU63" i="1"/>
  <c r="TU61" i="1"/>
  <c r="TU62" i="1"/>
  <c r="TU59" i="1"/>
  <c r="RR59" i="1"/>
  <c r="RR63" i="1"/>
  <c r="RR61" i="1"/>
  <c r="RR62" i="1"/>
  <c r="RR60" i="1"/>
  <c r="RQ61" i="1"/>
  <c r="RQ59" i="1"/>
  <c r="RQ60" i="1"/>
  <c r="RQ62" i="1"/>
  <c r="RQ63" i="1"/>
  <c r="EH63" i="1"/>
  <c r="EH62" i="1"/>
  <c r="EH59" i="1"/>
  <c r="EH60" i="1"/>
  <c r="EH61" i="1"/>
  <c r="TV63" i="1"/>
  <c r="TV62" i="1"/>
  <c r="TV61" i="1"/>
  <c r="TV59" i="1"/>
  <c r="TV60" i="1"/>
  <c r="TT62" i="1"/>
  <c r="TT63" i="1"/>
  <c r="TT60" i="1"/>
  <c r="TT59" i="1"/>
  <c r="TT61" i="1"/>
  <c r="B63" i="1"/>
  <c r="B60" i="1"/>
  <c r="B61" i="1"/>
  <c r="B62" i="1"/>
  <c r="B59" i="1"/>
  <c r="TS63" i="1"/>
  <c r="TS61" i="1"/>
  <c r="TS62" i="1"/>
  <c r="TS59" i="1"/>
  <c r="TS60" i="1"/>
  <c r="EH57" i="1"/>
  <c r="EH56" i="1"/>
  <c r="TV57" i="1"/>
  <c r="TV56" i="1"/>
  <c r="TT56" i="1"/>
  <c r="TT57" i="1"/>
  <c r="B57" i="1"/>
  <c r="B56" i="1"/>
  <c r="TS56" i="1"/>
  <c r="TS57" i="1"/>
  <c r="TQ57" i="1"/>
  <c r="TQ56" i="1"/>
  <c r="RN57" i="1"/>
  <c r="RN56" i="1"/>
  <c r="RO57" i="1"/>
  <c r="RO56" i="1"/>
  <c r="RM57" i="1"/>
  <c r="RM56" i="1"/>
  <c r="RP57" i="1"/>
  <c r="RP56" i="1"/>
  <c r="TR57" i="1"/>
  <c r="TR56" i="1"/>
  <c r="TU57" i="1"/>
  <c r="TU56" i="1"/>
  <c r="RR57" i="1"/>
  <c r="RR56" i="1"/>
  <c r="RQ56" i="1"/>
  <c r="RQ57" i="1"/>
  <c r="TR54" i="1"/>
  <c r="TR58" i="1"/>
  <c r="TU54" i="1"/>
  <c r="TU58" i="1"/>
  <c r="RR58" i="1"/>
  <c r="RQ54" i="1"/>
  <c r="RQ58" i="1"/>
  <c r="EH54" i="1"/>
  <c r="EH58" i="1"/>
  <c r="TV54" i="1"/>
  <c r="TV58" i="1"/>
  <c r="TT54" i="1"/>
  <c r="TT58" i="1"/>
  <c r="B54" i="1"/>
  <c r="B58" i="1"/>
  <c r="TS54" i="1"/>
  <c r="TS58" i="1"/>
  <c r="TQ54" i="1"/>
  <c r="TQ58" i="1"/>
  <c r="RN54" i="1"/>
  <c r="RN58" i="1"/>
  <c r="RO54" i="1"/>
  <c r="RO58" i="1"/>
  <c r="RM54" i="1"/>
  <c r="RM58" i="1"/>
  <c r="RP54" i="1"/>
  <c r="RP58" i="1"/>
  <c r="RR50" i="1"/>
  <c r="RR54" i="1"/>
  <c r="TR46" i="1"/>
  <c r="TR50" i="1"/>
  <c r="B46" i="1"/>
  <c r="NK46" i="1" s="1"/>
  <c r="B50" i="1"/>
  <c r="TU46" i="1"/>
  <c r="TU50" i="1"/>
  <c r="RQ46" i="1"/>
  <c r="RQ50" i="1"/>
  <c r="EH46" i="1"/>
  <c r="EH50" i="1"/>
  <c r="TV46" i="1"/>
  <c r="TV50" i="1"/>
  <c r="TT46" i="1"/>
  <c r="TT50" i="1"/>
  <c r="TS46" i="1"/>
  <c r="TS50" i="1"/>
  <c r="TQ46" i="1"/>
  <c r="TQ50" i="1"/>
  <c r="RN46" i="1"/>
  <c r="RN50" i="1"/>
  <c r="RO46" i="1"/>
  <c r="RO50" i="1"/>
  <c r="RM46" i="1"/>
  <c r="RM50" i="1"/>
  <c r="RP46" i="1"/>
  <c r="RP50" i="1"/>
  <c r="TX21" i="1"/>
  <c r="TZ21" i="1"/>
  <c r="UB21" i="1"/>
  <c r="RR46" i="1"/>
  <c r="NT98" i="1"/>
  <c r="NT22" i="1"/>
  <c r="NT25" i="1" s="1"/>
  <c r="NU98" i="1"/>
  <c r="NU22" i="1"/>
  <c r="NU25" i="1" s="1"/>
  <c r="NV98" i="1"/>
  <c r="NV22" i="1"/>
  <c r="NV25" i="1" s="1"/>
  <c r="NS98" i="1"/>
  <c r="NS22" i="1"/>
  <c r="NS25" i="1" s="1"/>
  <c r="NP98" i="1"/>
  <c r="NP22" i="1"/>
  <c r="NP25" i="1" s="1"/>
  <c r="NQ98" i="1"/>
  <c r="NQ22" i="1"/>
  <c r="NQ25" i="1" s="1"/>
  <c r="NR98" i="1"/>
  <c r="NR22" i="1"/>
  <c r="NR25" i="1" s="1"/>
  <c r="I40" i="1"/>
  <c r="BJ39" i="1"/>
  <c r="BI39" i="1"/>
  <c r="BF39" i="1"/>
  <c r="BH39" i="1"/>
  <c r="BG39" i="1"/>
  <c r="BE39" i="1"/>
  <c r="KL23" i="1"/>
  <c r="NW27" i="1"/>
  <c r="NW26" i="1"/>
  <c r="NP27" i="1"/>
  <c r="NP26" i="1"/>
  <c r="NV27" i="1"/>
  <c r="NV26" i="1"/>
  <c r="JH23" i="1"/>
  <c r="KJ23" i="1"/>
  <c r="TW21" i="1"/>
  <c r="EI17" i="1"/>
  <c r="UA21" i="1"/>
  <c r="DC23" i="1"/>
  <c r="JF23" i="1"/>
  <c r="CQ38" i="1"/>
  <c r="CM38" i="1"/>
  <c r="AZ23" i="1"/>
  <c r="AY23" i="1"/>
  <c r="KH23" i="1"/>
  <c r="KG23" i="1"/>
  <c r="KI23" i="1"/>
  <c r="KF23" i="1"/>
  <c r="TY15" i="1"/>
  <c r="UA15" i="1"/>
  <c r="TY21" i="1"/>
  <c r="PP15" i="1"/>
  <c r="RY15" i="1"/>
  <c r="UI15" i="1" s="1"/>
  <c r="TX15" i="1"/>
  <c r="TZ15" i="1"/>
  <c r="UB23" i="1"/>
  <c r="UA23" i="1"/>
  <c r="TZ23" i="1"/>
  <c r="TY23" i="1"/>
  <c r="TX23" i="1"/>
  <c r="TW23" i="1"/>
  <c r="RR23" i="1"/>
  <c r="RQ23" i="1"/>
  <c r="RP23" i="1"/>
  <c r="RO23" i="1"/>
  <c r="RN23" i="1"/>
  <c r="RM23" i="1"/>
  <c r="PH23" i="1"/>
  <c r="PG23" i="1"/>
  <c r="PF23" i="1"/>
  <c r="PE23" i="1"/>
  <c r="PD23" i="1"/>
  <c r="OD23" i="1"/>
  <c r="UB15" i="1"/>
  <c r="EN19" i="1"/>
  <c r="EO19" i="1" s="1"/>
  <c r="EP19" i="1" s="1"/>
  <c r="EQ19" i="1" s="1"/>
  <c r="ER19" i="1" s="1"/>
  <c r="ES19" i="1" s="1"/>
  <c r="ET19" i="1" s="1"/>
  <c r="EU19" i="1" s="1"/>
  <c r="EV19" i="1" s="1"/>
  <c r="EW19" i="1" s="1"/>
  <c r="EX19" i="1" s="1"/>
  <c r="EY19" i="1" s="1"/>
  <c r="EZ19" i="1" s="1"/>
  <c r="FA19" i="1" s="1"/>
  <c r="FB19" i="1" s="1"/>
  <c r="FC19" i="1" s="1"/>
  <c r="FD19" i="1" s="1"/>
  <c r="FE19" i="1" s="1"/>
  <c r="FF19" i="1" s="1"/>
  <c r="FG19" i="1" s="1"/>
  <c r="FH19" i="1" s="1"/>
  <c r="TB23" i="1"/>
  <c r="TA23" i="1"/>
  <c r="SZ23" i="1"/>
  <c r="SY23" i="1"/>
  <c r="SX23" i="1"/>
  <c r="SW23" i="1"/>
  <c r="QR23" i="1"/>
  <c r="QQ23" i="1"/>
  <c r="QP23" i="1"/>
  <c r="QO23" i="1"/>
  <c r="QN23" i="1"/>
  <c r="QM23" i="1"/>
  <c r="PC23" i="1"/>
  <c r="PB23" i="1"/>
  <c r="OZ23" i="1"/>
  <c r="OY23" i="1"/>
  <c r="PA23" i="1"/>
  <c r="OB23" i="1"/>
  <c r="GU23" i="1"/>
  <c r="GS23" i="1"/>
  <c r="HS19" i="1"/>
  <c r="HR23" i="1"/>
  <c r="HQ23" i="1"/>
  <c r="HZ23" i="1"/>
  <c r="HY23" i="1"/>
  <c r="HX23" i="1"/>
  <c r="HW23" i="1"/>
  <c r="HV23" i="1"/>
  <c r="HU23" i="1"/>
  <c r="HT23" i="1"/>
  <c r="HS23" i="1"/>
  <c r="FO23" i="1"/>
  <c r="FN23" i="1"/>
  <c r="FM23" i="1"/>
  <c r="FL23" i="1"/>
  <c r="FK23" i="1"/>
  <c r="FJ23" i="1"/>
  <c r="FI23" i="1"/>
  <c r="FH23" i="1"/>
  <c r="FQ23" i="1"/>
  <c r="FP23" i="1"/>
  <c r="EL23" i="1"/>
  <c r="EJ23" i="1"/>
  <c r="CL42" i="1"/>
  <c r="FX16" i="1"/>
  <c r="VB23" i="1"/>
  <c r="VA23" i="1"/>
  <c r="SQ23" i="1"/>
  <c r="SR23" i="1"/>
  <c r="QH23" i="1"/>
  <c r="QG23" i="1"/>
  <c r="UZ23" i="1"/>
  <c r="UY23" i="1"/>
  <c r="UX23" i="1"/>
  <c r="UW23" i="1"/>
  <c r="SP23" i="1"/>
  <c r="SO23" i="1"/>
  <c r="SN23" i="1"/>
  <c r="SM23" i="1"/>
  <c r="QF23" i="1"/>
  <c r="QE23" i="1"/>
  <c r="QD23" i="1"/>
  <c r="QC23" i="1"/>
  <c r="IP23" i="1"/>
  <c r="GZ23" i="1"/>
  <c r="IO23" i="1"/>
  <c r="GY23" i="1"/>
  <c r="IN23" i="1"/>
  <c r="GX23" i="1"/>
  <c r="IM23" i="1"/>
  <c r="GW23" i="1"/>
  <c r="IL23" i="1"/>
  <c r="GV23" i="1"/>
  <c r="IK23" i="1"/>
  <c r="GT23" i="1"/>
  <c r="IJ23" i="1"/>
  <c r="GR23" i="1"/>
  <c r="II23" i="1"/>
  <c r="GQ23" i="1"/>
  <c r="IH23" i="1"/>
  <c r="IG23" i="1"/>
  <c r="IF23" i="1"/>
  <c r="IE23" i="1"/>
  <c r="ID23" i="1"/>
  <c r="IC23" i="1"/>
  <c r="IB23" i="1"/>
  <c r="IA23" i="1"/>
  <c r="HP23" i="1"/>
  <c r="HO23" i="1"/>
  <c r="HN23" i="1"/>
  <c r="HM23" i="1"/>
  <c r="HL23" i="1"/>
  <c r="HK23" i="1"/>
  <c r="HJ23" i="1"/>
  <c r="IY23" i="1"/>
  <c r="HI23" i="1"/>
  <c r="IX23" i="1"/>
  <c r="HH23" i="1"/>
  <c r="IW23" i="1"/>
  <c r="HG23" i="1"/>
  <c r="IV23" i="1"/>
  <c r="HF23" i="1"/>
  <c r="IU23" i="1"/>
  <c r="HE23" i="1"/>
  <c r="IT23" i="1"/>
  <c r="HD23" i="1"/>
  <c r="IS23" i="1"/>
  <c r="HC23" i="1"/>
  <c r="IR23" i="1"/>
  <c r="HB23" i="1"/>
  <c r="IQ23" i="1"/>
  <c r="HA23" i="1"/>
  <c r="GM23" i="1"/>
  <c r="GH23" i="1"/>
  <c r="GC23" i="1"/>
  <c r="FS23" i="1"/>
  <c r="FU23" i="1"/>
  <c r="FX23" i="1"/>
  <c r="FZ23" i="1"/>
  <c r="GE23" i="1"/>
  <c r="GJ23" i="1"/>
  <c r="FT98" i="1"/>
  <c r="FT22" i="1"/>
  <c r="FV98" i="1"/>
  <c r="FV22" i="1"/>
  <c r="FW98" i="1"/>
  <c r="FW22" i="1"/>
  <c r="FY98" i="1"/>
  <c r="FY22" i="1"/>
  <c r="GA98" i="1"/>
  <c r="GA22" i="1"/>
  <c r="GB98" i="1"/>
  <c r="GB22" i="1"/>
  <c r="GD98" i="1"/>
  <c r="GD22" i="1"/>
  <c r="GF98" i="1"/>
  <c r="GF22" i="1"/>
  <c r="GG98" i="1"/>
  <c r="GG22" i="1"/>
  <c r="GI98" i="1"/>
  <c r="GI22" i="1"/>
  <c r="GK98" i="1"/>
  <c r="GK22" i="1"/>
  <c r="GL98" i="1"/>
  <c r="GL22" i="1"/>
  <c r="GN98" i="1"/>
  <c r="GN22" i="1"/>
  <c r="GO98" i="1"/>
  <c r="GO22" i="1"/>
  <c r="GP98" i="1"/>
  <c r="GP22" i="1"/>
  <c r="ES23" i="1"/>
  <c r="EX23" i="1"/>
  <c r="FB23" i="1"/>
  <c r="EP23" i="1"/>
  <c r="FF23" i="1"/>
  <c r="JG23" i="1"/>
  <c r="TL23" i="1"/>
  <c r="QV23" i="1"/>
  <c r="OH23" i="1"/>
  <c r="TK23" i="1"/>
  <c r="QU23" i="1"/>
  <c r="OG23" i="1"/>
  <c r="TJ23" i="1"/>
  <c r="QT23" i="1"/>
  <c r="OF23" i="1"/>
  <c r="TI23" i="1"/>
  <c r="QS23" i="1"/>
  <c r="OE23" i="1"/>
  <c r="TH23" i="1"/>
  <c r="QL23" i="1"/>
  <c r="OC23" i="1"/>
  <c r="TF23" i="1"/>
  <c r="QJ23" i="1"/>
  <c r="NZ23" i="1"/>
  <c r="TE23" i="1"/>
  <c r="TD23" i="1"/>
  <c r="PZ23" i="1"/>
  <c r="SI23" i="1"/>
  <c r="PY23" i="1"/>
  <c r="EK23" i="1"/>
  <c r="SH23" i="1"/>
  <c r="PX23" i="1"/>
  <c r="SG23" i="1"/>
  <c r="PW23" i="1"/>
  <c r="UV23" i="1"/>
  <c r="SF23" i="1"/>
  <c r="PV23" i="1"/>
  <c r="UU23" i="1"/>
  <c r="SE23" i="1"/>
  <c r="PU23" i="1"/>
  <c r="UT23" i="1"/>
  <c r="SD23" i="1"/>
  <c r="PT23" i="1"/>
  <c r="US23" i="1"/>
  <c r="SC23" i="1"/>
  <c r="PS23" i="1"/>
  <c r="UR23" i="1"/>
  <c r="SB23" i="1"/>
  <c r="PR23" i="1"/>
  <c r="UQ23" i="1"/>
  <c r="SA23" i="1"/>
  <c r="PQ23" i="1"/>
  <c r="UP23" i="1"/>
  <c r="RX23" i="1"/>
  <c r="PP23" i="1"/>
  <c r="UG23" i="1"/>
  <c r="RW23" i="1"/>
  <c r="PO23" i="1"/>
  <c r="UF23" i="1"/>
  <c r="RV23" i="1"/>
  <c r="PN23" i="1"/>
  <c r="UE23" i="1"/>
  <c r="RU23" i="1"/>
  <c r="OU23" i="1"/>
  <c r="UD23" i="1"/>
  <c r="RT23" i="1"/>
  <c r="OT23" i="1"/>
  <c r="UC23" i="1"/>
  <c r="RS23" i="1"/>
  <c r="OS23" i="1"/>
  <c r="TV23" i="1"/>
  <c r="RL23" i="1"/>
  <c r="OR23" i="1"/>
  <c r="TU23" i="1"/>
  <c r="RK23" i="1"/>
  <c r="OQ23" i="1"/>
  <c r="TT23" i="1"/>
  <c r="RJ23" i="1"/>
  <c r="OP23" i="1"/>
  <c r="TS23" i="1"/>
  <c r="RI23" i="1"/>
  <c r="OO23" i="1"/>
  <c r="TP23" i="1"/>
  <c r="RH23" i="1"/>
  <c r="ON23" i="1"/>
  <c r="TO23" i="1"/>
  <c r="RG23" i="1"/>
  <c r="OM23" i="1"/>
  <c r="TN23" i="1"/>
  <c r="RF23" i="1"/>
  <c r="OJ23" i="1"/>
  <c r="TM23" i="1"/>
  <c r="TG23" i="1"/>
  <c r="QW23" i="1"/>
  <c r="QK23" i="1"/>
  <c r="OI23" i="1"/>
  <c r="OA23" i="1"/>
  <c r="TR23" i="1"/>
  <c r="UN23" i="1"/>
  <c r="OW23" i="1"/>
  <c r="QY23" i="1"/>
  <c r="SK23" i="1"/>
  <c r="UI23" i="1"/>
  <c r="PM23" i="1"/>
  <c r="RE23" i="1"/>
  <c r="TC23" i="1"/>
  <c r="UO23" i="1"/>
  <c r="PJ23" i="1"/>
  <c r="RB23" i="1"/>
  <c r="ST23" i="1"/>
  <c r="UL23" i="1"/>
  <c r="OX23" i="1"/>
  <c r="OL23" i="1"/>
  <c r="QB23" i="1"/>
  <c r="RZ23" i="1"/>
  <c r="PI23" i="1"/>
  <c r="RA23" i="1"/>
  <c r="UK23" i="1"/>
  <c r="OV23" i="1"/>
  <c r="QX23" i="1"/>
  <c r="SJ23" i="1"/>
  <c r="UH23" i="1"/>
  <c r="PK23" i="1"/>
  <c r="RC23" i="1"/>
  <c r="SU23" i="1"/>
  <c r="UM23" i="1"/>
  <c r="OK23" i="1"/>
  <c r="QA23" i="1"/>
  <c r="QZ23" i="1"/>
  <c r="SL23" i="1"/>
  <c r="PL23" i="1"/>
  <c r="RY23" i="1"/>
  <c r="UJ23" i="1"/>
  <c r="RD23" i="1"/>
  <c r="SV23" i="1"/>
  <c r="TQ23" i="1"/>
  <c r="AW25" i="6"/>
  <c r="BC25" i="6" s="1"/>
  <c r="AR25" i="6" s="1"/>
  <c r="AW24" i="6"/>
  <c r="AX22" i="7"/>
  <c r="AM22" i="7" s="1"/>
  <c r="BA22" i="7"/>
  <c r="AP22" i="7" s="1"/>
  <c r="AW28" i="7"/>
  <c r="AW29" i="7" s="1"/>
  <c r="AW24" i="7"/>
  <c r="BF23" i="8"/>
  <c r="AU23" i="8" s="1"/>
  <c r="AW24" i="8"/>
  <c r="AY20" i="8"/>
  <c r="AN20" i="8" s="1"/>
  <c r="KE23" i="1"/>
  <c r="KD23" i="1"/>
  <c r="KC23" i="1"/>
  <c r="JW23" i="1"/>
  <c r="KA23" i="1"/>
  <c r="JV23" i="1"/>
  <c r="KB23" i="1"/>
  <c r="JU23" i="1"/>
  <c r="JT23" i="1"/>
  <c r="JY23" i="1"/>
  <c r="JX23" i="1"/>
  <c r="JZ23" i="1"/>
  <c r="JJ23" i="1"/>
  <c r="JE23" i="1"/>
  <c r="KN23" i="1"/>
  <c r="KO23" i="1"/>
  <c r="KP23" i="1"/>
  <c r="BB21" i="8"/>
  <c r="AQ21" i="8" s="1"/>
  <c r="BA20" i="7"/>
  <c r="AP20" i="7" s="1"/>
  <c r="BB20" i="7"/>
  <c r="AQ20" i="7" s="1"/>
  <c r="BC20" i="7"/>
  <c r="AR20" i="7" s="1"/>
  <c r="AZ22" i="7"/>
  <c r="AO22" i="7" s="1"/>
  <c r="FA22" i="1"/>
  <c r="FA25"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C22" i="1"/>
  <c r="FC25" i="1" s="1"/>
  <c r="FD22" i="1"/>
  <c r="FD25" i="1" s="1"/>
  <c r="EO22" i="1"/>
  <c r="EO25" i="1" s="1"/>
  <c r="EQ22" i="1"/>
  <c r="EQ25" i="1" s="1"/>
  <c r="ER22" i="1"/>
  <c r="ER25" i="1" s="1"/>
  <c r="ET22" i="1"/>
  <c r="ET25" i="1" s="1"/>
  <c r="EU22" i="1"/>
  <c r="EU25" i="1" s="1"/>
  <c r="EV22" i="1"/>
  <c r="EV25" i="1" s="1"/>
  <c r="EW22" i="1"/>
  <c r="EW25" i="1" s="1"/>
  <c r="EY22" i="1"/>
  <c r="EY25" i="1" s="1"/>
  <c r="EZ22" i="1"/>
  <c r="EZ25" i="1" s="1"/>
  <c r="EI22" i="1"/>
  <c r="EI25" i="1" s="1"/>
  <c r="EM22" i="1"/>
  <c r="EM25" i="1" s="1"/>
  <c r="EN22" i="1"/>
  <c r="EN25" i="1" s="1"/>
  <c r="FE22" i="1"/>
  <c r="FG22" i="1"/>
  <c r="FR22" i="1"/>
  <c r="DY23" i="1"/>
  <c r="EB23" i="1"/>
  <c r="ED23" i="1"/>
  <c r="DT23" i="1"/>
  <c r="EH22" i="1"/>
  <c r="EH25"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B28" i="7"/>
  <c r="AQ28" i="7" s="1"/>
  <c r="BA28" i="7"/>
  <c r="AP28" i="7" s="1"/>
  <c r="AZ28" i="7"/>
  <c r="AO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B25" i="6"/>
  <c r="AQ25" i="6" s="1"/>
  <c r="BA25" i="6"/>
  <c r="AP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DZ23" i="1"/>
  <c r="EA23" i="1"/>
  <c r="EC23" i="1"/>
  <c r="DS23" i="1"/>
  <c r="DU23" i="1"/>
  <c r="DV23" i="1"/>
  <c r="DW23" i="1"/>
  <c r="DX23" i="1"/>
  <c r="JD22" i="1"/>
  <c r="JD25" i="1" s="1"/>
  <c r="LM22" i="1"/>
  <c r="LM25" i="1" s="1"/>
  <c r="MJ22" i="1"/>
  <c r="LG22" i="1"/>
  <c r="LG25" i="1" s="1"/>
  <c r="LH22" i="1"/>
  <c r="LH25" i="1" s="1"/>
  <c r="LI22" i="1"/>
  <c r="LI25" i="1" s="1"/>
  <c r="LJ22" i="1"/>
  <c r="LK22" i="1"/>
  <c r="LL22" i="1"/>
  <c r="MK98" i="1"/>
  <c r="MK22" i="1"/>
  <c r="MA23" i="1"/>
  <c r="MA25" i="1"/>
  <c r="LQ22" i="1"/>
  <c r="LQ25" i="1" s="1"/>
  <c r="LR22" i="1"/>
  <c r="LS22" i="1"/>
  <c r="LT22" i="1"/>
  <c r="LU22" i="1"/>
  <c r="LV22" i="1"/>
  <c r="BF98" i="1"/>
  <c r="BF22" i="1"/>
  <c r="BF25" i="1" s="1"/>
  <c r="BG98" i="1"/>
  <c r="BG22" i="1"/>
  <c r="BG25" i="1" s="1"/>
  <c r="BH22" i="1"/>
  <c r="BH25" i="1" s="1"/>
  <c r="KM22" i="1"/>
  <c r="KM25" i="1" s="1"/>
  <c r="LT81" i="1" l="1"/>
  <c r="NC81" i="1"/>
  <c r="NF81" i="1"/>
  <c r="UA81" i="1"/>
  <c r="UA87" i="1"/>
  <c r="EI81" i="1"/>
  <c r="EI87" i="1"/>
  <c r="TW81" i="1"/>
  <c r="TW87" i="1"/>
  <c r="UB81" i="1"/>
  <c r="UB87" i="1"/>
  <c r="NG87" i="1"/>
  <c r="MX87" i="1"/>
  <c r="LQ87" i="1"/>
  <c r="KL87" i="1"/>
  <c r="KD87" i="1"/>
  <c r="JV87" i="1"/>
  <c r="DY87" i="1"/>
  <c r="DP87" i="1"/>
  <c r="DD87" i="1"/>
  <c r="AY87" i="1"/>
  <c r="NF87" i="1"/>
  <c r="MW87" i="1"/>
  <c r="LP87" i="1"/>
  <c r="KC87" i="1"/>
  <c r="JU87" i="1"/>
  <c r="DX87" i="1"/>
  <c r="BK87" i="1"/>
  <c r="DU87" i="1"/>
  <c r="NE87" i="1"/>
  <c r="MV87" i="1"/>
  <c r="KJ87" i="1"/>
  <c r="KB87" i="1"/>
  <c r="JT87" i="1"/>
  <c r="DW87" i="1"/>
  <c r="DF87" i="1"/>
  <c r="NC87" i="1"/>
  <c r="LU87" i="1"/>
  <c r="KP87" i="1"/>
  <c r="JZ87" i="1"/>
  <c r="EC87" i="1"/>
  <c r="DL87" i="1"/>
  <c r="ND87" i="1"/>
  <c r="MU87" i="1"/>
  <c r="LV87" i="1"/>
  <c r="KA87" i="1"/>
  <c r="ED87" i="1"/>
  <c r="DV87" i="1"/>
  <c r="DE87" i="1"/>
  <c r="AZ87" i="1"/>
  <c r="NN87" i="1"/>
  <c r="MK87" i="1"/>
  <c r="LN87" i="1"/>
  <c r="MJ87" i="1"/>
  <c r="LT87" i="1"/>
  <c r="KO87" i="1"/>
  <c r="JY87" i="1"/>
  <c r="EB87" i="1"/>
  <c r="DT87" i="1"/>
  <c r="DC87" i="1"/>
  <c r="NI87" i="1"/>
  <c r="MA87" i="1"/>
  <c r="LS87" i="1"/>
  <c r="KN87" i="1"/>
  <c r="JX87" i="1"/>
  <c r="JH87" i="1"/>
  <c r="IY87" i="1"/>
  <c r="NH87" i="1"/>
  <c r="DS87" i="1"/>
  <c r="LR87" i="1"/>
  <c r="DQ87" i="1"/>
  <c r="KE87" i="1"/>
  <c r="DZ87" i="1"/>
  <c r="JW87" i="1"/>
  <c r="EA87" i="1"/>
  <c r="TY81" i="1"/>
  <c r="TY87" i="1"/>
  <c r="TZ81" i="1"/>
  <c r="TZ87" i="1"/>
  <c r="TX81" i="1"/>
  <c r="TX87" i="1"/>
  <c r="AY81" i="1"/>
  <c r="DZ81" i="1"/>
  <c r="JH81" i="1"/>
  <c r="KP81" i="1"/>
  <c r="KB81" i="1"/>
  <c r="DT81" i="1"/>
  <c r="DV81" i="1"/>
  <c r="KJ81" i="1"/>
  <c r="JU81" i="1"/>
  <c r="KE81" i="1"/>
  <c r="JX81" i="1"/>
  <c r="JW81" i="1"/>
  <c r="EB81" i="1"/>
  <c r="ED81" i="1"/>
  <c r="KC81" i="1"/>
  <c r="KN81" i="1"/>
  <c r="DW81" i="1"/>
  <c r="JZ81" i="1"/>
  <c r="DY81" i="1"/>
  <c r="EC81" i="1"/>
  <c r="JY81" i="1"/>
  <c r="AZ81" i="1"/>
  <c r="DS81" i="1"/>
  <c r="KO81" i="1"/>
  <c r="LO81" i="1" a="1"/>
  <c r="LO81" i="1" s="1"/>
  <c r="JV81" i="1"/>
  <c r="EA81" i="1"/>
  <c r="MA81" i="1"/>
  <c r="KA81" i="1"/>
  <c r="KD81" i="1"/>
  <c r="DU81" i="1"/>
  <c r="IY81" i="1"/>
  <c r="DC81" i="1"/>
  <c r="JT81" i="1"/>
  <c r="DX81" i="1"/>
  <c r="KL81" i="1"/>
  <c r="UA70" i="1"/>
  <c r="NG70" i="1"/>
  <c r="MX70" i="1"/>
  <c r="LQ70" i="1"/>
  <c r="KL70" i="1"/>
  <c r="KD70" i="1"/>
  <c r="JV70" i="1"/>
  <c r="DY70" i="1"/>
  <c r="DP70" i="1"/>
  <c r="MK70" i="1"/>
  <c r="LU70" i="1"/>
  <c r="LN70" i="1"/>
  <c r="KP70" i="1"/>
  <c r="DU70" i="1"/>
  <c r="LT70" i="1"/>
  <c r="NF70" i="1"/>
  <c r="MW70" i="1"/>
  <c r="LP70" i="1"/>
  <c r="KC70" i="1"/>
  <c r="JU70" i="1"/>
  <c r="DX70" i="1"/>
  <c r="BK70" i="1"/>
  <c r="NC70" i="1"/>
  <c r="DL70" i="1"/>
  <c r="MJ70" i="1"/>
  <c r="NE70" i="1"/>
  <c r="MV70" i="1"/>
  <c r="KJ70" i="1"/>
  <c r="KB70" i="1"/>
  <c r="JT70" i="1"/>
  <c r="DW70" i="1"/>
  <c r="DF70" i="1"/>
  <c r="DD70" i="1"/>
  <c r="ND70" i="1"/>
  <c r="MU70" i="1"/>
  <c r="LV70" i="1"/>
  <c r="KA70" i="1"/>
  <c r="ED70" i="1"/>
  <c r="DV70" i="1"/>
  <c r="DE70" i="1"/>
  <c r="AZ70" i="1"/>
  <c r="NN70" i="1"/>
  <c r="JZ70" i="1"/>
  <c r="EC70" i="1"/>
  <c r="AY70" i="1"/>
  <c r="LS70" i="1"/>
  <c r="KE70" i="1"/>
  <c r="DZ70" i="1"/>
  <c r="NI70" i="1"/>
  <c r="KN70" i="1"/>
  <c r="MA70" i="1"/>
  <c r="EB70" i="1"/>
  <c r="LR70" i="1"/>
  <c r="JY70" i="1"/>
  <c r="JH70" i="1"/>
  <c r="DT70" i="1"/>
  <c r="NH70" i="1"/>
  <c r="IY70" i="1"/>
  <c r="JX70" i="1"/>
  <c r="DS70" i="1"/>
  <c r="KO70" i="1"/>
  <c r="JW70" i="1"/>
  <c r="DQ70" i="1"/>
  <c r="EA70" i="1"/>
  <c r="DC70" i="1"/>
  <c r="EI70" i="1"/>
  <c r="TW70" i="1"/>
  <c r="TY70" i="1"/>
  <c r="TZ70" i="1"/>
  <c r="TX70" i="1"/>
  <c r="UB70" i="1"/>
  <c r="EI65" i="1"/>
  <c r="TY65" i="1"/>
  <c r="TX65" i="1"/>
  <c r="UB65" i="1"/>
  <c r="NG65" i="1"/>
  <c r="MX65" i="1"/>
  <c r="LQ65" i="1"/>
  <c r="KL65" i="1"/>
  <c r="KD65" i="1"/>
  <c r="JV65" i="1"/>
  <c r="DY65" i="1"/>
  <c r="DP65" i="1"/>
  <c r="EC65" i="1"/>
  <c r="NF65" i="1"/>
  <c r="MW65" i="1"/>
  <c r="LP65" i="1"/>
  <c r="KC65" i="1"/>
  <c r="JU65" i="1"/>
  <c r="DX65" i="1"/>
  <c r="BK65" i="1"/>
  <c r="NN65" i="1"/>
  <c r="MK65" i="1"/>
  <c r="LU65" i="1"/>
  <c r="KP65" i="1"/>
  <c r="DU65" i="1"/>
  <c r="NE65" i="1"/>
  <c r="MV65" i="1"/>
  <c r="KJ65" i="1"/>
  <c r="KB65" i="1"/>
  <c r="JT65" i="1"/>
  <c r="DW65" i="1"/>
  <c r="DF65" i="1"/>
  <c r="DD65" i="1"/>
  <c r="ND65" i="1"/>
  <c r="MU65" i="1"/>
  <c r="LV65" i="1"/>
  <c r="KA65" i="1"/>
  <c r="ED65" i="1"/>
  <c r="DV65" i="1"/>
  <c r="DE65" i="1"/>
  <c r="AZ65" i="1"/>
  <c r="NC65" i="1"/>
  <c r="LN65" i="1"/>
  <c r="JZ65" i="1"/>
  <c r="DL65" i="1"/>
  <c r="AY65" i="1"/>
  <c r="MJ65" i="1"/>
  <c r="LT65" i="1"/>
  <c r="KO65" i="1"/>
  <c r="JY65" i="1"/>
  <c r="EB65" i="1"/>
  <c r="DT65" i="1"/>
  <c r="DC65" i="1"/>
  <c r="KN65" i="1"/>
  <c r="IY65" i="1"/>
  <c r="EA65" i="1"/>
  <c r="NI65" i="1"/>
  <c r="DZ65" i="1"/>
  <c r="LR65" i="1"/>
  <c r="NH65" i="1"/>
  <c r="JH65" i="1"/>
  <c r="DS65" i="1"/>
  <c r="DQ65" i="1"/>
  <c r="JX65" i="1"/>
  <c r="MA65" i="1"/>
  <c r="KE65" i="1"/>
  <c r="LS65" i="1"/>
  <c r="JW65" i="1"/>
  <c r="TW65" i="1"/>
  <c r="TZ65" i="1"/>
  <c r="UA65" i="1"/>
  <c r="EC93" i="1"/>
  <c r="JX93" i="1"/>
  <c r="H75" i="1"/>
  <c r="NH76" i="1"/>
  <c r="LR76" i="1"/>
  <c r="KE76" i="1"/>
  <c r="JW76" i="1"/>
  <c r="NE76" i="1"/>
  <c r="MV76" i="1"/>
  <c r="KJ76" i="1"/>
  <c r="KB76" i="1"/>
  <c r="JT76" i="1"/>
  <c r="DW76" i="1"/>
  <c r="DF76" i="1"/>
  <c r="NN76" i="1"/>
  <c r="NC76" i="1"/>
  <c r="MK76" i="1"/>
  <c r="LU76" i="1"/>
  <c r="LN76" i="1"/>
  <c r="KP76" i="1"/>
  <c r="JZ76" i="1"/>
  <c r="EC76" i="1"/>
  <c r="DU76" i="1"/>
  <c r="DL76" i="1"/>
  <c r="DD76" i="1"/>
  <c r="AY76" i="1"/>
  <c r="ND76" i="1"/>
  <c r="KD76" i="1"/>
  <c r="DZ76" i="1"/>
  <c r="DC76" i="1"/>
  <c r="LT76" i="1"/>
  <c r="KL76" i="1"/>
  <c r="JY76" i="1"/>
  <c r="DV76" i="1"/>
  <c r="LQ76" i="1"/>
  <c r="KO76" i="1"/>
  <c r="JX76" i="1"/>
  <c r="IY76" i="1"/>
  <c r="DT76" i="1"/>
  <c r="LP76" i="1"/>
  <c r="KN76" i="1"/>
  <c r="JV76" i="1"/>
  <c r="JH76" i="1"/>
  <c r="DS76" i="1"/>
  <c r="DE76" i="1"/>
  <c r="MX76" i="1"/>
  <c r="JU76" i="1"/>
  <c r="DQ76" i="1"/>
  <c r="MW76" i="1"/>
  <c r="ED76" i="1"/>
  <c r="DP76" i="1"/>
  <c r="NI76" i="1"/>
  <c r="MU76" i="1"/>
  <c r="MA76" i="1"/>
  <c r="EB76" i="1"/>
  <c r="NG76" i="1"/>
  <c r="KA76" i="1"/>
  <c r="DY76" i="1"/>
  <c r="NF76" i="1"/>
  <c r="DX76" i="1"/>
  <c r="MJ76" i="1"/>
  <c r="LV76" i="1"/>
  <c r="BK76" i="1"/>
  <c r="AZ76" i="1"/>
  <c r="LS76" i="1"/>
  <c r="KC76" i="1"/>
  <c r="EA76" i="1"/>
  <c r="NN83" i="1"/>
  <c r="ND83" i="1"/>
  <c r="MU83" i="1"/>
  <c r="LV83" i="1"/>
  <c r="KA83" i="1"/>
  <c r="LP83" i="1"/>
  <c r="KO83" i="1"/>
  <c r="JW83" i="1"/>
  <c r="NH83" i="1"/>
  <c r="MX83" i="1"/>
  <c r="LN83" i="1"/>
  <c r="NE83" i="1"/>
  <c r="MJ83" i="1"/>
  <c r="LS83" i="1"/>
  <c r="KJ83" i="1"/>
  <c r="JZ83" i="1"/>
  <c r="JH83" i="1"/>
  <c r="IY83" i="1"/>
  <c r="DW83" i="1"/>
  <c r="DF83" i="1"/>
  <c r="MW83" i="1"/>
  <c r="KP83" i="1"/>
  <c r="KC83" i="1"/>
  <c r="ED83" i="1"/>
  <c r="DU83" i="1"/>
  <c r="AZ83" i="1"/>
  <c r="NF83" i="1"/>
  <c r="JX83" i="1"/>
  <c r="EA83" i="1"/>
  <c r="DQ83" i="1"/>
  <c r="LT83" i="1"/>
  <c r="JU83" i="1"/>
  <c r="JY83" i="1"/>
  <c r="DV83" i="1"/>
  <c r="MA83" i="1"/>
  <c r="JV83" i="1"/>
  <c r="DT83" i="1"/>
  <c r="MV83" i="1"/>
  <c r="MK83" i="1"/>
  <c r="KN83" i="1"/>
  <c r="JT83" i="1"/>
  <c r="DS83" i="1"/>
  <c r="DE83" i="1"/>
  <c r="NI83" i="1"/>
  <c r="NG83" i="1"/>
  <c r="LQ83" i="1"/>
  <c r="KE83" i="1"/>
  <c r="DZ83" i="1"/>
  <c r="AY83" i="1"/>
  <c r="DP83" i="1"/>
  <c r="KL83" i="1"/>
  <c r="BK83" i="1"/>
  <c r="DL83" i="1"/>
  <c r="KB83" i="1"/>
  <c r="EC83" i="1"/>
  <c r="DD83" i="1"/>
  <c r="NC83" i="1"/>
  <c r="EB83" i="1"/>
  <c r="DC83" i="1"/>
  <c r="DY83" i="1"/>
  <c r="DX83" i="1"/>
  <c r="LU83" i="1"/>
  <c r="KD83" i="1"/>
  <c r="LR83" i="1"/>
  <c r="NF77" i="1"/>
  <c r="MW77" i="1"/>
  <c r="LP77" i="1"/>
  <c r="KC77" i="1"/>
  <c r="JU77" i="1"/>
  <c r="DX77" i="1"/>
  <c r="BK77" i="1"/>
  <c r="NE77" i="1"/>
  <c r="MV77" i="1"/>
  <c r="KJ77" i="1"/>
  <c r="KB77" i="1"/>
  <c r="JT77" i="1"/>
  <c r="LU77" i="1"/>
  <c r="JX77" i="1"/>
  <c r="EC77" i="1"/>
  <c r="DT77" i="1"/>
  <c r="NG77" i="1"/>
  <c r="MK77" i="1"/>
  <c r="LR77" i="1"/>
  <c r="KO77" i="1"/>
  <c r="KE77" i="1"/>
  <c r="IY77" i="1"/>
  <c r="DZ77" i="1"/>
  <c r="DP77" i="1"/>
  <c r="DF77" i="1"/>
  <c r="NC77" i="1"/>
  <c r="KA77" i="1"/>
  <c r="DW77" i="1"/>
  <c r="DD77" i="1"/>
  <c r="LN77" i="1"/>
  <c r="KL77" i="1"/>
  <c r="JZ77" i="1"/>
  <c r="MU77" i="1"/>
  <c r="LV77" i="1"/>
  <c r="JW77" i="1"/>
  <c r="DU77" i="1"/>
  <c r="DE77" i="1"/>
  <c r="ND77" i="1"/>
  <c r="LQ77" i="1"/>
  <c r="ED77" i="1"/>
  <c r="MA77" i="1"/>
  <c r="DY77" i="1"/>
  <c r="DC77" i="1"/>
  <c r="LT77" i="1"/>
  <c r="JH77" i="1"/>
  <c r="DV77" i="1"/>
  <c r="MX77" i="1"/>
  <c r="MJ77" i="1"/>
  <c r="LS77" i="1"/>
  <c r="KD77" i="1"/>
  <c r="DS77" i="1"/>
  <c r="NN77" i="1"/>
  <c r="JY77" i="1"/>
  <c r="DQ77" i="1"/>
  <c r="JV77" i="1"/>
  <c r="DL77" i="1"/>
  <c r="EB77" i="1"/>
  <c r="AZ77" i="1"/>
  <c r="EA77" i="1"/>
  <c r="AY77" i="1"/>
  <c r="NI77" i="1"/>
  <c r="KP77" i="1"/>
  <c r="NH77" i="1"/>
  <c r="KN77" i="1"/>
  <c r="NE86" i="1"/>
  <c r="MV86" i="1"/>
  <c r="NC86" i="1"/>
  <c r="NH86" i="1"/>
  <c r="NG86" i="1"/>
  <c r="MX86" i="1"/>
  <c r="LQ86" i="1"/>
  <c r="MU86" i="1"/>
  <c r="LT86" i="1"/>
  <c r="KE86" i="1"/>
  <c r="JW86" i="1"/>
  <c r="DZ86" i="1"/>
  <c r="DQ86" i="1"/>
  <c r="ND86" i="1"/>
  <c r="LP86" i="1"/>
  <c r="KJ86" i="1"/>
  <c r="KB86" i="1"/>
  <c r="JT86" i="1"/>
  <c r="DW86" i="1"/>
  <c r="DF86" i="1"/>
  <c r="KA86" i="1"/>
  <c r="ED86" i="1"/>
  <c r="DV86" i="1"/>
  <c r="DE86" i="1"/>
  <c r="DX86" i="1"/>
  <c r="AY86" i="1"/>
  <c r="LN86" i="1"/>
  <c r="KP86" i="1"/>
  <c r="KD86" i="1"/>
  <c r="DU86" i="1"/>
  <c r="MJ86" i="1"/>
  <c r="LV86" i="1"/>
  <c r="KL86" i="1"/>
  <c r="JY86" i="1"/>
  <c r="EC86" i="1"/>
  <c r="DP86" i="1"/>
  <c r="JZ86" i="1"/>
  <c r="JH86" i="1"/>
  <c r="EA86" i="1"/>
  <c r="DD86" i="1"/>
  <c r="MA86" i="1"/>
  <c r="JX86" i="1"/>
  <c r="DY86" i="1"/>
  <c r="DC86" i="1"/>
  <c r="KO86" i="1"/>
  <c r="JV86" i="1"/>
  <c r="DT86" i="1"/>
  <c r="LS86" i="1"/>
  <c r="LR86" i="1"/>
  <c r="DL86" i="1"/>
  <c r="BK86" i="1"/>
  <c r="KN86" i="1"/>
  <c r="NN86" i="1"/>
  <c r="MW86" i="1"/>
  <c r="MK86" i="1"/>
  <c r="KC86" i="1"/>
  <c r="JU86" i="1"/>
  <c r="IY86" i="1"/>
  <c r="NI86" i="1"/>
  <c r="EB86" i="1"/>
  <c r="DS86" i="1"/>
  <c r="LU86" i="1"/>
  <c r="NF86" i="1"/>
  <c r="AZ86" i="1"/>
  <c r="UA86" i="1"/>
  <c r="UA75" i="1"/>
  <c r="UA80" i="1"/>
  <c r="UA83" i="1"/>
  <c r="UA76" i="1"/>
  <c r="UA73" i="1"/>
  <c r="UA82" i="1"/>
  <c r="UA71" i="1"/>
  <c r="UA84" i="1"/>
  <c r="UA69" i="1"/>
  <c r="UA85" i="1"/>
  <c r="UA79" i="1"/>
  <c r="UA72" i="1"/>
  <c r="UA89" i="1"/>
  <c r="UA78" i="1"/>
  <c r="UA74" i="1"/>
  <c r="UA88" i="1"/>
  <c r="UA77" i="1"/>
  <c r="NE72" i="1"/>
  <c r="MV72" i="1"/>
  <c r="KJ72" i="1"/>
  <c r="KB72" i="1"/>
  <c r="JT72" i="1"/>
  <c r="DW72" i="1"/>
  <c r="DF72" i="1"/>
  <c r="NN72" i="1"/>
  <c r="NC72" i="1"/>
  <c r="MJ72" i="1"/>
  <c r="LS72" i="1"/>
  <c r="KA72" i="1"/>
  <c r="IY72" i="1"/>
  <c r="EA72" i="1"/>
  <c r="DQ72" i="1"/>
  <c r="DX72" i="1"/>
  <c r="DC72" i="1"/>
  <c r="MA72" i="1"/>
  <c r="LR72" i="1"/>
  <c r="JZ72" i="1"/>
  <c r="JH72" i="1"/>
  <c r="DZ72" i="1"/>
  <c r="DP72" i="1"/>
  <c r="LP72" i="1"/>
  <c r="KP72" i="1"/>
  <c r="DL72" i="1"/>
  <c r="LQ72" i="1"/>
  <c r="JY72" i="1"/>
  <c r="DY72" i="1"/>
  <c r="DE72" i="1"/>
  <c r="DD72" i="1"/>
  <c r="MX72" i="1"/>
  <c r="NI72" i="1"/>
  <c r="JX72" i="1"/>
  <c r="DV72" i="1"/>
  <c r="NH72" i="1"/>
  <c r="KO72" i="1"/>
  <c r="JW72" i="1"/>
  <c r="BK72" i="1"/>
  <c r="NG72" i="1"/>
  <c r="MW72" i="1"/>
  <c r="LV72" i="1"/>
  <c r="LN72" i="1"/>
  <c r="KN72" i="1"/>
  <c r="KE72" i="1"/>
  <c r="JV72" i="1"/>
  <c r="ED72" i="1"/>
  <c r="DU72" i="1"/>
  <c r="AZ72" i="1"/>
  <c r="NF72" i="1"/>
  <c r="MU72" i="1"/>
  <c r="LU72" i="1"/>
  <c r="KD72" i="1"/>
  <c r="JU72" i="1"/>
  <c r="EC72" i="1"/>
  <c r="DT72" i="1"/>
  <c r="AY72" i="1"/>
  <c r="EB72" i="1"/>
  <c r="ND72" i="1"/>
  <c r="LT72" i="1"/>
  <c r="KL72" i="1"/>
  <c r="DS72" i="1"/>
  <c r="KC72" i="1"/>
  <c r="MK72" i="1"/>
  <c r="NH78" i="1"/>
  <c r="LR78" i="1"/>
  <c r="KE78" i="1"/>
  <c r="JW78" i="1"/>
  <c r="DZ78" i="1"/>
  <c r="DQ78" i="1"/>
  <c r="NG78" i="1"/>
  <c r="MX78" i="1"/>
  <c r="LQ78" i="1"/>
  <c r="KL78" i="1"/>
  <c r="KD78" i="1"/>
  <c r="JV78" i="1"/>
  <c r="DY78" i="1"/>
  <c r="DP78" i="1"/>
  <c r="NI78" i="1"/>
  <c r="MW78" i="1"/>
  <c r="LT78" i="1"/>
  <c r="JU78" i="1"/>
  <c r="EC78" i="1"/>
  <c r="DS78" i="1"/>
  <c r="DF78" i="1"/>
  <c r="ND78" i="1"/>
  <c r="MK78" i="1"/>
  <c r="MA78" i="1"/>
  <c r="KN78" i="1"/>
  <c r="KB78" i="1"/>
  <c r="JH78" i="1"/>
  <c r="DX78" i="1"/>
  <c r="DC78" i="1"/>
  <c r="LN78" i="1"/>
  <c r="KJ78" i="1"/>
  <c r="JZ78" i="1"/>
  <c r="DV78" i="1"/>
  <c r="BK78" i="1"/>
  <c r="NN78" i="1"/>
  <c r="LV78" i="1"/>
  <c r="JY78" i="1"/>
  <c r="DU78" i="1"/>
  <c r="AZ78" i="1"/>
  <c r="MU78" i="1"/>
  <c r="LS78" i="1"/>
  <c r="KO78" i="1"/>
  <c r="ED78" i="1"/>
  <c r="AY78" i="1"/>
  <c r="NF78" i="1"/>
  <c r="MJ78" i="1"/>
  <c r="LP78" i="1"/>
  <c r="NE78" i="1"/>
  <c r="NC78" i="1"/>
  <c r="DW78" i="1"/>
  <c r="JX78" i="1"/>
  <c r="LU78" i="1"/>
  <c r="DL78" i="1"/>
  <c r="DE78" i="1"/>
  <c r="KP78" i="1"/>
  <c r="DD78" i="1"/>
  <c r="MV78" i="1"/>
  <c r="KC78" i="1"/>
  <c r="EB78" i="1"/>
  <c r="KA78" i="1"/>
  <c r="JT78" i="1"/>
  <c r="IY78" i="1"/>
  <c r="EA78" i="1"/>
  <c r="DT78" i="1"/>
  <c r="NG88" i="1"/>
  <c r="MX88" i="1"/>
  <c r="LQ88" i="1"/>
  <c r="NE88" i="1"/>
  <c r="MU88" i="1"/>
  <c r="LT88" i="1"/>
  <c r="KE88" i="1"/>
  <c r="JW88" i="1"/>
  <c r="DZ88" i="1"/>
  <c r="DQ88" i="1"/>
  <c r="LP88" i="1"/>
  <c r="KJ88" i="1"/>
  <c r="KB88" i="1"/>
  <c r="JT88" i="1"/>
  <c r="DW88" i="1"/>
  <c r="DF88" i="1"/>
  <c r="ND88" i="1"/>
  <c r="JX88" i="1"/>
  <c r="ED88" i="1"/>
  <c r="DT88" i="1"/>
  <c r="AZ88" i="1"/>
  <c r="NN88" i="1"/>
  <c r="LU88" i="1"/>
  <c r="KP88" i="1"/>
  <c r="JU88" i="1"/>
  <c r="EB88" i="1"/>
  <c r="DP88" i="1"/>
  <c r="DE88" i="1"/>
  <c r="NI88" i="1"/>
  <c r="MW88" i="1"/>
  <c r="KL88" i="1"/>
  <c r="KA88" i="1"/>
  <c r="DX88" i="1"/>
  <c r="DL88" i="1"/>
  <c r="NH88" i="1"/>
  <c r="MV88" i="1"/>
  <c r="MK88" i="1"/>
  <c r="MA88" i="1"/>
  <c r="JZ88" i="1"/>
  <c r="DV88" i="1"/>
  <c r="NF88" i="1"/>
  <c r="KC88" i="1"/>
  <c r="DY88" i="1"/>
  <c r="DC88" i="1"/>
  <c r="NC88" i="1"/>
  <c r="JY88" i="1"/>
  <c r="JH88" i="1"/>
  <c r="DU88" i="1"/>
  <c r="MJ88" i="1"/>
  <c r="LS88" i="1"/>
  <c r="KN88" i="1"/>
  <c r="LR88" i="1"/>
  <c r="BK88" i="1"/>
  <c r="AY88" i="1"/>
  <c r="EC88" i="1"/>
  <c r="LV88" i="1"/>
  <c r="IY88" i="1"/>
  <c r="EA88" i="1"/>
  <c r="KO88" i="1"/>
  <c r="LN88" i="1"/>
  <c r="KD88" i="1"/>
  <c r="DS88" i="1"/>
  <c r="JV88" i="1"/>
  <c r="DD88" i="1"/>
  <c r="EI88" i="1"/>
  <c r="EI89" i="1"/>
  <c r="EI86" i="1"/>
  <c r="EI85" i="1"/>
  <c r="EI83" i="1"/>
  <c r="EI74" i="1"/>
  <c r="EI78" i="1"/>
  <c r="EI76" i="1"/>
  <c r="EI69" i="1"/>
  <c r="EI77" i="1"/>
  <c r="EI71" i="1"/>
  <c r="EI72" i="1"/>
  <c r="EI79" i="1"/>
  <c r="EI75" i="1"/>
  <c r="EI82" i="1"/>
  <c r="EI80" i="1"/>
  <c r="EI73" i="1"/>
  <c r="EI84" i="1"/>
  <c r="NN75" i="1"/>
  <c r="ND75" i="1"/>
  <c r="MU75" i="1"/>
  <c r="LV75" i="1"/>
  <c r="MJ75" i="1"/>
  <c r="LT75" i="1"/>
  <c r="KO75" i="1"/>
  <c r="JY75" i="1"/>
  <c r="KJ75" i="1"/>
  <c r="JZ75" i="1"/>
  <c r="JH75" i="1"/>
  <c r="IY75" i="1"/>
  <c r="EA75" i="1"/>
  <c r="DS75" i="1"/>
  <c r="NH75" i="1"/>
  <c r="MX75" i="1"/>
  <c r="LU75" i="1"/>
  <c r="KP75" i="1"/>
  <c r="KE75" i="1"/>
  <c r="JV75" i="1"/>
  <c r="DX75" i="1"/>
  <c r="BK75" i="1"/>
  <c r="LR75" i="1"/>
  <c r="KD75" i="1"/>
  <c r="DY75" i="1"/>
  <c r="DC75" i="1"/>
  <c r="LQ75" i="1"/>
  <c r="KC75" i="1"/>
  <c r="DW75" i="1"/>
  <c r="DL75" i="1"/>
  <c r="NI75" i="1"/>
  <c r="MW75" i="1"/>
  <c r="LP75" i="1"/>
  <c r="KN75" i="1"/>
  <c r="KB75" i="1"/>
  <c r="DV75" i="1"/>
  <c r="NG75" i="1"/>
  <c r="MV75" i="1"/>
  <c r="MK75" i="1"/>
  <c r="MA75" i="1"/>
  <c r="LN75" i="1"/>
  <c r="KA75" i="1"/>
  <c r="DU75" i="1"/>
  <c r="AZ75" i="1"/>
  <c r="JX75" i="1"/>
  <c r="DP75" i="1"/>
  <c r="LS75" i="1"/>
  <c r="JW75" i="1"/>
  <c r="AY75" i="1"/>
  <c r="NF75" i="1"/>
  <c r="JU75" i="1"/>
  <c r="ED75" i="1"/>
  <c r="NE75" i="1"/>
  <c r="JT75" i="1"/>
  <c r="EC75" i="1"/>
  <c r="DF75" i="1"/>
  <c r="NC75" i="1"/>
  <c r="KL75" i="1"/>
  <c r="EB75" i="1"/>
  <c r="DE75" i="1"/>
  <c r="DZ75" i="1"/>
  <c r="DD75" i="1"/>
  <c r="DT75" i="1"/>
  <c r="DQ75" i="1"/>
  <c r="NG79" i="1"/>
  <c r="MX79" i="1"/>
  <c r="LQ79" i="1"/>
  <c r="KL79" i="1"/>
  <c r="KD79" i="1"/>
  <c r="JV79" i="1"/>
  <c r="DY79" i="1"/>
  <c r="DP79" i="1"/>
  <c r="NF79" i="1"/>
  <c r="MW79" i="1"/>
  <c r="LP79" i="1"/>
  <c r="LT79" i="1"/>
  <c r="JY79" i="1"/>
  <c r="DX79" i="1"/>
  <c r="DE79" i="1"/>
  <c r="NE79" i="1"/>
  <c r="MK79" i="1"/>
  <c r="MA79" i="1"/>
  <c r="JX79" i="1"/>
  <c r="DW79" i="1"/>
  <c r="DL79" i="1"/>
  <c r="ND79" i="1"/>
  <c r="MJ79" i="1"/>
  <c r="LN79" i="1"/>
  <c r="JW79" i="1"/>
  <c r="DV79" i="1"/>
  <c r="NC79" i="1"/>
  <c r="KP79" i="1"/>
  <c r="JU79" i="1"/>
  <c r="LV79" i="1"/>
  <c r="NN79" i="1"/>
  <c r="MU79" i="1"/>
  <c r="EC79" i="1"/>
  <c r="NH79" i="1"/>
  <c r="KC79" i="1"/>
  <c r="DZ79" i="1"/>
  <c r="LU79" i="1"/>
  <c r="KO79" i="1"/>
  <c r="KA79" i="1"/>
  <c r="DT79" i="1"/>
  <c r="DF79" i="1"/>
  <c r="LS79" i="1"/>
  <c r="KN79" i="1"/>
  <c r="JZ79" i="1"/>
  <c r="JH79" i="1"/>
  <c r="DS79" i="1"/>
  <c r="DD79" i="1"/>
  <c r="DQ79" i="1"/>
  <c r="KJ79" i="1"/>
  <c r="MV79" i="1"/>
  <c r="KE79" i="1"/>
  <c r="KB79" i="1"/>
  <c r="ED79" i="1"/>
  <c r="DC79" i="1"/>
  <c r="NI79" i="1"/>
  <c r="LR79" i="1"/>
  <c r="IY79" i="1"/>
  <c r="DU79" i="1"/>
  <c r="EB79" i="1"/>
  <c r="JT79" i="1"/>
  <c r="EA79" i="1"/>
  <c r="AZ79" i="1"/>
  <c r="AY79" i="1"/>
  <c r="BK79" i="1"/>
  <c r="NH89" i="1"/>
  <c r="LR89" i="1"/>
  <c r="KE89" i="1"/>
  <c r="JW89" i="1"/>
  <c r="DZ89" i="1"/>
  <c r="DQ89" i="1"/>
  <c r="NG89" i="1"/>
  <c r="MX89" i="1"/>
  <c r="LQ89" i="1"/>
  <c r="KL89" i="1"/>
  <c r="KD89" i="1"/>
  <c r="JV89" i="1"/>
  <c r="DY89" i="1"/>
  <c r="DP89" i="1"/>
  <c r="NC89" i="1"/>
  <c r="MK89" i="1"/>
  <c r="LU89" i="1"/>
  <c r="LN89" i="1"/>
  <c r="KP89" i="1"/>
  <c r="JZ89" i="1"/>
  <c r="EC89" i="1"/>
  <c r="DU89" i="1"/>
  <c r="DL89" i="1"/>
  <c r="DD89" i="1"/>
  <c r="AY89" i="1"/>
  <c r="NN89" i="1"/>
  <c r="LT89" i="1"/>
  <c r="JY89" i="1"/>
  <c r="DS89" i="1"/>
  <c r="DE89" i="1"/>
  <c r="LS89" i="1"/>
  <c r="KJ89" i="1"/>
  <c r="JX89" i="1"/>
  <c r="MW89" i="1"/>
  <c r="LP89" i="1"/>
  <c r="JU89" i="1"/>
  <c r="EB89" i="1"/>
  <c r="NI89" i="1"/>
  <c r="MV89" i="1"/>
  <c r="NE89" i="1"/>
  <c r="MJ89" i="1"/>
  <c r="KC89" i="1"/>
  <c r="DW89" i="1"/>
  <c r="JT89" i="1"/>
  <c r="MA89" i="1"/>
  <c r="KO89" i="1"/>
  <c r="IY89" i="1"/>
  <c r="DX89" i="1"/>
  <c r="DC89" i="1"/>
  <c r="AZ89" i="1"/>
  <c r="NF89" i="1"/>
  <c r="KB89" i="1"/>
  <c r="JH89" i="1"/>
  <c r="DV89" i="1"/>
  <c r="LV89" i="1"/>
  <c r="ED89" i="1"/>
  <c r="MU89" i="1"/>
  <c r="KN89" i="1"/>
  <c r="EA89" i="1"/>
  <c r="ND89" i="1"/>
  <c r="DF89" i="1"/>
  <c r="BK89" i="1"/>
  <c r="KA89" i="1"/>
  <c r="DT89" i="1"/>
  <c r="TW84" i="1"/>
  <c r="TW69" i="1"/>
  <c r="TW83" i="1"/>
  <c r="TW71" i="1"/>
  <c r="TW76" i="1"/>
  <c r="TW79" i="1"/>
  <c r="TW75" i="1"/>
  <c r="TW82" i="1"/>
  <c r="TW73" i="1"/>
  <c r="TW89" i="1"/>
  <c r="TW80" i="1"/>
  <c r="TW72" i="1"/>
  <c r="TW88" i="1"/>
  <c r="TW86" i="1"/>
  <c r="TW78" i="1"/>
  <c r="TW77" i="1"/>
  <c r="TW85" i="1"/>
  <c r="TW74" i="1"/>
  <c r="UB88" i="1"/>
  <c r="UB79" i="1"/>
  <c r="UB84" i="1"/>
  <c r="UB77" i="1"/>
  <c r="UB89" i="1"/>
  <c r="UB85" i="1"/>
  <c r="UB74" i="1"/>
  <c r="UB76" i="1"/>
  <c r="UB83" i="1"/>
  <c r="UB72" i="1"/>
  <c r="UB80" i="1"/>
  <c r="UB75" i="1"/>
  <c r="UB82" i="1"/>
  <c r="UB73" i="1"/>
  <c r="UB86" i="1"/>
  <c r="UB78" i="1"/>
  <c r="UB69" i="1"/>
  <c r="UB71" i="1"/>
  <c r="NN71" i="1"/>
  <c r="ND71" i="1"/>
  <c r="MU71" i="1"/>
  <c r="LV71" i="1"/>
  <c r="KA71" i="1"/>
  <c r="ED71" i="1"/>
  <c r="DV71" i="1"/>
  <c r="DE71" i="1"/>
  <c r="NI71" i="1"/>
  <c r="KN71" i="1"/>
  <c r="KE71" i="1"/>
  <c r="JV71" i="1"/>
  <c r="DW71" i="1"/>
  <c r="DL71" i="1"/>
  <c r="DC71" i="1"/>
  <c r="MV71" i="1"/>
  <c r="DS71" i="1"/>
  <c r="NH71" i="1"/>
  <c r="MX71" i="1"/>
  <c r="LN71" i="1"/>
  <c r="KD71" i="1"/>
  <c r="JU71" i="1"/>
  <c r="DU71" i="1"/>
  <c r="BK71" i="1"/>
  <c r="MK71" i="1"/>
  <c r="LT71" i="1"/>
  <c r="KB71" i="1"/>
  <c r="EB71" i="1"/>
  <c r="NG71" i="1"/>
  <c r="MW71" i="1"/>
  <c r="LU71" i="1"/>
  <c r="KL71" i="1"/>
  <c r="KC71" i="1"/>
  <c r="JT71" i="1"/>
  <c r="EC71" i="1"/>
  <c r="DT71" i="1"/>
  <c r="AZ71" i="1"/>
  <c r="NF71" i="1"/>
  <c r="AY71" i="1"/>
  <c r="NC71" i="1"/>
  <c r="MA71" i="1"/>
  <c r="LR71" i="1"/>
  <c r="JY71" i="1"/>
  <c r="DZ71" i="1"/>
  <c r="DP71" i="1"/>
  <c r="LQ71" i="1"/>
  <c r="LP71" i="1"/>
  <c r="IY71" i="1"/>
  <c r="KJ71" i="1"/>
  <c r="JZ71" i="1"/>
  <c r="JH71" i="1"/>
  <c r="DF71" i="1"/>
  <c r="NE71" i="1"/>
  <c r="JX71" i="1"/>
  <c r="EA71" i="1"/>
  <c r="DD71" i="1"/>
  <c r="JW71" i="1"/>
  <c r="DY71" i="1"/>
  <c r="LS71" i="1"/>
  <c r="KP71" i="1"/>
  <c r="DX71" i="1"/>
  <c r="MJ71" i="1"/>
  <c r="KO71" i="1"/>
  <c r="DQ71" i="1"/>
  <c r="NI80" i="1"/>
  <c r="MA80" i="1"/>
  <c r="LS80" i="1"/>
  <c r="KN80" i="1"/>
  <c r="JX80" i="1"/>
  <c r="JH80" i="1"/>
  <c r="IY80" i="1"/>
  <c r="EA80" i="1"/>
  <c r="DS80" i="1"/>
  <c r="NH80" i="1"/>
  <c r="LR80" i="1"/>
  <c r="KE80" i="1"/>
  <c r="JW80" i="1"/>
  <c r="DZ80" i="1"/>
  <c r="DQ80" i="1"/>
  <c r="NG80" i="1"/>
  <c r="MX80" i="1"/>
  <c r="LQ80" i="1"/>
  <c r="KL80" i="1"/>
  <c r="KD80" i="1"/>
  <c r="JV80" i="1"/>
  <c r="DY80" i="1"/>
  <c r="DP80" i="1"/>
  <c r="MW80" i="1"/>
  <c r="JU80" i="1"/>
  <c r="DX80" i="1"/>
  <c r="DL80" i="1"/>
  <c r="NF80" i="1"/>
  <c r="MV80" i="1"/>
  <c r="ND80" i="1"/>
  <c r="MK80" i="1"/>
  <c r="KC80" i="1"/>
  <c r="DU80" i="1"/>
  <c r="DF80" i="1"/>
  <c r="BK80" i="1"/>
  <c r="NE80" i="1"/>
  <c r="LP80" i="1"/>
  <c r="KP80" i="1"/>
  <c r="JZ80" i="1"/>
  <c r="NC80" i="1"/>
  <c r="KO80" i="1"/>
  <c r="JY80" i="1"/>
  <c r="ED80" i="1"/>
  <c r="LN80" i="1"/>
  <c r="JT80" i="1"/>
  <c r="EC80" i="1"/>
  <c r="KJ80" i="1"/>
  <c r="EB80" i="1"/>
  <c r="DW80" i="1"/>
  <c r="DE80" i="1"/>
  <c r="MU80" i="1"/>
  <c r="LU80" i="1"/>
  <c r="DC80" i="1"/>
  <c r="MJ80" i="1"/>
  <c r="LT80" i="1"/>
  <c r="NN80" i="1"/>
  <c r="KB80" i="1"/>
  <c r="AY80" i="1"/>
  <c r="KA80" i="1"/>
  <c r="DV80" i="1"/>
  <c r="LV80" i="1"/>
  <c r="AZ80" i="1"/>
  <c r="DT80" i="1"/>
  <c r="DD80" i="1"/>
  <c r="TY89" i="1"/>
  <c r="TY77" i="1"/>
  <c r="TY69" i="1"/>
  <c r="TY79" i="1"/>
  <c r="TY86" i="1"/>
  <c r="TY75" i="1"/>
  <c r="TY85" i="1"/>
  <c r="TY78" i="1"/>
  <c r="TY84" i="1"/>
  <c r="TY73" i="1"/>
  <c r="TY83" i="1"/>
  <c r="TY71" i="1"/>
  <c r="TY74" i="1"/>
  <c r="TY80" i="1"/>
  <c r="TY72" i="1"/>
  <c r="TY88" i="1"/>
  <c r="TY82" i="1"/>
  <c r="TY76" i="1"/>
  <c r="TZ89" i="1"/>
  <c r="TZ80" i="1"/>
  <c r="TZ69" i="1"/>
  <c r="TZ74" i="1"/>
  <c r="TZ88" i="1"/>
  <c r="TZ76" i="1"/>
  <c r="TZ77" i="1"/>
  <c r="TZ86" i="1"/>
  <c r="TZ79" i="1"/>
  <c r="TZ85" i="1"/>
  <c r="TZ75" i="1"/>
  <c r="TZ82" i="1"/>
  <c r="TZ71" i="1"/>
  <c r="TZ84" i="1"/>
  <c r="TZ83" i="1"/>
  <c r="TZ72" i="1"/>
  <c r="TZ78" i="1"/>
  <c r="TZ73" i="1"/>
  <c r="NJ50" i="1"/>
  <c r="NK50" i="1"/>
  <c r="NE69" i="1"/>
  <c r="MV69" i="1"/>
  <c r="KJ69" i="1"/>
  <c r="KB69" i="1"/>
  <c r="JT69" i="1"/>
  <c r="DW69" i="1"/>
  <c r="DF69" i="1"/>
  <c r="BK69" i="1"/>
  <c r="DD69" i="1"/>
  <c r="EB69" i="1"/>
  <c r="DC69" i="1"/>
  <c r="NN69" i="1"/>
  <c r="ND69" i="1"/>
  <c r="MU69" i="1"/>
  <c r="LV69" i="1"/>
  <c r="KA69" i="1"/>
  <c r="ED69" i="1"/>
  <c r="DV69" i="1"/>
  <c r="DE69" i="1"/>
  <c r="DU69" i="1"/>
  <c r="AZ69" i="1"/>
  <c r="MJ69" i="1"/>
  <c r="LT69" i="1"/>
  <c r="JY69" i="1"/>
  <c r="AY69" i="1"/>
  <c r="NC69" i="1"/>
  <c r="MK69" i="1"/>
  <c r="LU69" i="1"/>
  <c r="LN69" i="1"/>
  <c r="KP69" i="1"/>
  <c r="JZ69" i="1"/>
  <c r="EC69" i="1"/>
  <c r="DL69" i="1"/>
  <c r="KO69" i="1"/>
  <c r="DT69" i="1"/>
  <c r="NH69" i="1"/>
  <c r="LR69" i="1"/>
  <c r="KE69" i="1"/>
  <c r="JW69" i="1"/>
  <c r="DZ69" i="1"/>
  <c r="DQ69" i="1"/>
  <c r="MX69" i="1"/>
  <c r="MA69" i="1"/>
  <c r="JV69" i="1"/>
  <c r="DX69" i="1"/>
  <c r="MW69" i="1"/>
  <c r="KN69" i="1"/>
  <c r="JU69" i="1"/>
  <c r="DS69" i="1"/>
  <c r="KL69" i="1"/>
  <c r="NF69" i="1"/>
  <c r="LP69" i="1"/>
  <c r="KD69" i="1"/>
  <c r="NI69" i="1"/>
  <c r="DP69" i="1"/>
  <c r="JX69" i="1"/>
  <c r="NG69" i="1"/>
  <c r="LS69" i="1"/>
  <c r="LQ69" i="1"/>
  <c r="JH69" i="1"/>
  <c r="DY69" i="1"/>
  <c r="KC69" i="1"/>
  <c r="IY69" i="1"/>
  <c r="EA69" i="1"/>
  <c r="NN82" i="1"/>
  <c r="NC82" i="1"/>
  <c r="MK82" i="1"/>
  <c r="LU82" i="1"/>
  <c r="LN82" i="1"/>
  <c r="KP82" i="1"/>
  <c r="JZ82" i="1"/>
  <c r="ND82" i="1"/>
  <c r="MJ82" i="1"/>
  <c r="LS82" i="1"/>
  <c r="KJ82" i="1"/>
  <c r="KA82" i="1"/>
  <c r="EC82" i="1"/>
  <c r="DU82" i="1"/>
  <c r="DL82" i="1"/>
  <c r="DD82" i="1"/>
  <c r="AY82" i="1"/>
  <c r="MA82" i="1"/>
  <c r="LR82" i="1"/>
  <c r="JY82" i="1"/>
  <c r="EB82" i="1"/>
  <c r="DT82" i="1"/>
  <c r="DC82" i="1"/>
  <c r="LQ82" i="1"/>
  <c r="JX82" i="1"/>
  <c r="JH82" i="1"/>
  <c r="IY82" i="1"/>
  <c r="EA82" i="1"/>
  <c r="DS82" i="1"/>
  <c r="LP82" i="1"/>
  <c r="KD82" i="1"/>
  <c r="NI82" i="1"/>
  <c r="MX82" i="1"/>
  <c r="KO82" i="1"/>
  <c r="KC82" i="1"/>
  <c r="DW82" i="1"/>
  <c r="NH82" i="1"/>
  <c r="MW82" i="1"/>
  <c r="KN82" i="1"/>
  <c r="KB82" i="1"/>
  <c r="DV82" i="1"/>
  <c r="NF82" i="1"/>
  <c r="MU82" i="1"/>
  <c r="KL82" i="1"/>
  <c r="JV82" i="1"/>
  <c r="DP82" i="1"/>
  <c r="DE82" i="1"/>
  <c r="NE82" i="1"/>
  <c r="JU82" i="1"/>
  <c r="ED82" i="1"/>
  <c r="LV82" i="1"/>
  <c r="DF82" i="1"/>
  <c r="LT82" i="1"/>
  <c r="DZ82" i="1"/>
  <c r="MV82" i="1"/>
  <c r="DY82" i="1"/>
  <c r="DX82" i="1"/>
  <c r="DQ82" i="1"/>
  <c r="BK82" i="1"/>
  <c r="AZ82" i="1"/>
  <c r="KE82" i="1"/>
  <c r="NG82" i="1"/>
  <c r="JT82" i="1"/>
  <c r="JW82" i="1"/>
  <c r="TX84" i="1"/>
  <c r="TX73" i="1"/>
  <c r="TX83" i="1"/>
  <c r="TX76" i="1"/>
  <c r="TX86" i="1"/>
  <c r="TX82" i="1"/>
  <c r="TX71" i="1"/>
  <c r="TX80" i="1"/>
  <c r="TX75" i="1"/>
  <c r="TX88" i="1"/>
  <c r="TX79" i="1"/>
  <c r="TX72" i="1"/>
  <c r="TX78" i="1"/>
  <c r="TX89" i="1"/>
  <c r="TX77" i="1"/>
  <c r="TX69" i="1"/>
  <c r="TX85" i="1"/>
  <c r="TX74" i="1"/>
  <c r="DQ93" i="1"/>
  <c r="NK93" i="1"/>
  <c r="NF73" i="1"/>
  <c r="MW73" i="1"/>
  <c r="LP73" i="1"/>
  <c r="KC73" i="1"/>
  <c r="JU73" i="1"/>
  <c r="DX73" i="1"/>
  <c r="BK73" i="1"/>
  <c r="NE73" i="1"/>
  <c r="MV73" i="1"/>
  <c r="KJ73" i="1"/>
  <c r="KB73" i="1"/>
  <c r="JT73" i="1"/>
  <c r="NH73" i="1"/>
  <c r="MU73" i="1"/>
  <c r="LS73" i="1"/>
  <c r="KP73" i="1"/>
  <c r="JV73" i="1"/>
  <c r="DW73" i="1"/>
  <c r="DD73" i="1"/>
  <c r="NG73" i="1"/>
  <c r="MK73" i="1"/>
  <c r="LR73" i="1"/>
  <c r="KO73" i="1"/>
  <c r="KE73" i="1"/>
  <c r="IY73" i="1"/>
  <c r="DV73" i="1"/>
  <c r="DL73" i="1"/>
  <c r="DC73" i="1"/>
  <c r="AZ73" i="1"/>
  <c r="ND73" i="1"/>
  <c r="MJ73" i="1"/>
  <c r="MA73" i="1"/>
  <c r="LQ73" i="1"/>
  <c r="KN73" i="1"/>
  <c r="KD73" i="1"/>
  <c r="JH73" i="1"/>
  <c r="ED73" i="1"/>
  <c r="DU73" i="1"/>
  <c r="AY73" i="1"/>
  <c r="NC73" i="1"/>
  <c r="KA73" i="1"/>
  <c r="EC73" i="1"/>
  <c r="DT73" i="1"/>
  <c r="NN73" i="1"/>
  <c r="LN73" i="1"/>
  <c r="KL73" i="1"/>
  <c r="JZ73" i="1"/>
  <c r="EB73" i="1"/>
  <c r="DS73" i="1"/>
  <c r="LV73" i="1"/>
  <c r="JY73" i="1"/>
  <c r="EA73" i="1"/>
  <c r="DQ73" i="1"/>
  <c r="LU73" i="1"/>
  <c r="JX73" i="1"/>
  <c r="DZ73" i="1"/>
  <c r="DP73" i="1"/>
  <c r="DF73" i="1"/>
  <c r="NI73" i="1"/>
  <c r="LT73" i="1"/>
  <c r="DY73" i="1"/>
  <c r="JW73" i="1"/>
  <c r="DE73" i="1"/>
  <c r="MX73" i="1"/>
  <c r="NE84" i="1"/>
  <c r="MV84" i="1"/>
  <c r="KJ84" i="1"/>
  <c r="KB84" i="1"/>
  <c r="JT84" i="1"/>
  <c r="DW84" i="1"/>
  <c r="DF84" i="1"/>
  <c r="ND84" i="1"/>
  <c r="MK84" i="1"/>
  <c r="LT84" i="1"/>
  <c r="KL84" i="1"/>
  <c r="KC84" i="1"/>
  <c r="EB84" i="1"/>
  <c r="DS84" i="1"/>
  <c r="NN84" i="1"/>
  <c r="NC84" i="1"/>
  <c r="MJ84" i="1"/>
  <c r="LS84" i="1"/>
  <c r="KA84" i="1"/>
  <c r="IY84" i="1"/>
  <c r="EA84" i="1"/>
  <c r="DQ84" i="1"/>
  <c r="MA84" i="1"/>
  <c r="LR84" i="1"/>
  <c r="JZ84" i="1"/>
  <c r="JH84" i="1"/>
  <c r="DZ84" i="1"/>
  <c r="DP84" i="1"/>
  <c r="NH84" i="1"/>
  <c r="MX84" i="1"/>
  <c r="KO84" i="1"/>
  <c r="JW84" i="1"/>
  <c r="DV84" i="1"/>
  <c r="DL84" i="1"/>
  <c r="DC84" i="1"/>
  <c r="BK84" i="1"/>
  <c r="MU84" i="1"/>
  <c r="KE84" i="1"/>
  <c r="ED84" i="1"/>
  <c r="NI84" i="1"/>
  <c r="LV84" i="1"/>
  <c r="KD84" i="1"/>
  <c r="EC84" i="1"/>
  <c r="NF84" i="1"/>
  <c r="LQ84" i="1"/>
  <c r="KP84" i="1"/>
  <c r="JX84" i="1"/>
  <c r="DX84" i="1"/>
  <c r="DD84" i="1"/>
  <c r="AZ84" i="1"/>
  <c r="LN84" i="1"/>
  <c r="JU84" i="1"/>
  <c r="DT84" i="1"/>
  <c r="NG84" i="1"/>
  <c r="JV84" i="1"/>
  <c r="DE84" i="1"/>
  <c r="LU84" i="1"/>
  <c r="LP84" i="1"/>
  <c r="KN84" i="1"/>
  <c r="DY84" i="1"/>
  <c r="MW84" i="1"/>
  <c r="DU84" i="1"/>
  <c r="JY84" i="1"/>
  <c r="AY84" i="1"/>
  <c r="NH74" i="1"/>
  <c r="LR74" i="1"/>
  <c r="KE74" i="1"/>
  <c r="JW74" i="1"/>
  <c r="DZ74" i="1"/>
  <c r="DQ74" i="1"/>
  <c r="NE74" i="1"/>
  <c r="MV74" i="1"/>
  <c r="NC74" i="1"/>
  <c r="MJ74" i="1"/>
  <c r="MA74" i="1"/>
  <c r="LQ74" i="1"/>
  <c r="JZ74" i="1"/>
  <c r="NN74" i="1"/>
  <c r="LP74" i="1"/>
  <c r="JY74" i="1"/>
  <c r="DY74" i="1"/>
  <c r="DF74" i="1"/>
  <c r="KP74" i="1"/>
  <c r="JX74" i="1"/>
  <c r="DX74" i="1"/>
  <c r="DE74" i="1"/>
  <c r="MX74" i="1"/>
  <c r="KL74" i="1"/>
  <c r="JV74" i="1"/>
  <c r="DU74" i="1"/>
  <c r="NI74" i="1"/>
  <c r="MW74" i="1"/>
  <c r="JU74" i="1"/>
  <c r="IY74" i="1"/>
  <c r="DT74" i="1"/>
  <c r="NG74" i="1"/>
  <c r="MU74" i="1"/>
  <c r="LV74" i="1"/>
  <c r="KJ74" i="1"/>
  <c r="JT74" i="1"/>
  <c r="JH74" i="1"/>
  <c r="ED74" i="1"/>
  <c r="DS74" i="1"/>
  <c r="DD74" i="1"/>
  <c r="BK74" i="1"/>
  <c r="NF74" i="1"/>
  <c r="MK74" i="1"/>
  <c r="LU74" i="1"/>
  <c r="EC74" i="1"/>
  <c r="DP74" i="1"/>
  <c r="DC74" i="1"/>
  <c r="AZ74" i="1"/>
  <c r="ND74" i="1"/>
  <c r="LT74" i="1"/>
  <c r="KD74" i="1"/>
  <c r="EB74" i="1"/>
  <c r="AY74" i="1"/>
  <c r="LS74" i="1"/>
  <c r="KC74" i="1"/>
  <c r="EA74" i="1"/>
  <c r="DL74" i="1"/>
  <c r="KO74" i="1"/>
  <c r="KB74" i="1"/>
  <c r="DW74" i="1"/>
  <c r="KA74" i="1"/>
  <c r="LN74" i="1"/>
  <c r="DV74" i="1"/>
  <c r="KN74" i="1"/>
  <c r="NN85" i="1"/>
  <c r="ND85" i="1"/>
  <c r="MU85" i="1"/>
  <c r="LV85" i="1"/>
  <c r="KA85" i="1"/>
  <c r="NG85" i="1"/>
  <c r="MW85" i="1"/>
  <c r="LU85" i="1"/>
  <c r="NF85" i="1"/>
  <c r="MV85" i="1"/>
  <c r="MK85" i="1"/>
  <c r="LT85" i="1"/>
  <c r="KB85" i="1"/>
  <c r="DX85" i="1"/>
  <c r="BK85" i="1"/>
  <c r="NE85" i="1"/>
  <c r="MJ85" i="1"/>
  <c r="LS85" i="1"/>
  <c r="KJ85" i="1"/>
  <c r="JZ85" i="1"/>
  <c r="JH85" i="1"/>
  <c r="IY85" i="1"/>
  <c r="DW85" i="1"/>
  <c r="DF85" i="1"/>
  <c r="LQ85" i="1"/>
  <c r="KP85" i="1"/>
  <c r="JX85" i="1"/>
  <c r="LP85" i="1"/>
  <c r="KO85" i="1"/>
  <c r="JW85" i="1"/>
  <c r="EB85" i="1"/>
  <c r="DT85" i="1"/>
  <c r="DC85" i="1"/>
  <c r="KD85" i="1"/>
  <c r="DS85" i="1"/>
  <c r="DE85" i="1"/>
  <c r="MA85" i="1"/>
  <c r="KC85" i="1"/>
  <c r="ED85" i="1"/>
  <c r="DQ85" i="1"/>
  <c r="DD85" i="1"/>
  <c r="AZ85" i="1"/>
  <c r="JY85" i="1"/>
  <c r="EC85" i="1"/>
  <c r="DP85" i="1"/>
  <c r="AY85" i="1"/>
  <c r="MX85" i="1"/>
  <c r="KN85" i="1"/>
  <c r="JV85" i="1"/>
  <c r="EA85" i="1"/>
  <c r="NI85" i="1"/>
  <c r="KL85" i="1"/>
  <c r="JT85" i="1"/>
  <c r="DY85" i="1"/>
  <c r="DU85" i="1"/>
  <c r="DL85" i="1"/>
  <c r="NC85" i="1"/>
  <c r="LR85" i="1"/>
  <c r="KE85" i="1"/>
  <c r="DZ85" i="1"/>
  <c r="JU85" i="1"/>
  <c r="DV85" i="1"/>
  <c r="LN85" i="1"/>
  <c r="NH85" i="1"/>
  <c r="DE93" i="1"/>
  <c r="EB93" i="1"/>
  <c r="KP93" i="1"/>
  <c r="JT93" i="1"/>
  <c r="KE93" i="1"/>
  <c r="BK93" i="1"/>
  <c r="NJ93" i="1"/>
  <c r="LN59" i="1"/>
  <c r="LN68" i="1"/>
  <c r="MK93" i="1"/>
  <c r="ED93" i="1"/>
  <c r="KO93" i="1"/>
  <c r="NL46" i="1"/>
  <c r="NJ46" i="1"/>
  <c r="LN62" i="1"/>
  <c r="MU93" i="1"/>
  <c r="NI93" i="1"/>
  <c r="KD93" i="1"/>
  <c r="DX93" i="1"/>
  <c r="KL93" i="1"/>
  <c r="NH54" i="1"/>
  <c r="LN61" i="1"/>
  <c r="LN67" i="1"/>
  <c r="DL93" i="1"/>
  <c r="LS93" i="1"/>
  <c r="LN66" i="1"/>
  <c r="JY93" i="1"/>
  <c r="DY93" i="1"/>
  <c r="JU93" i="1"/>
  <c r="LN58" i="1"/>
  <c r="DU93" i="1"/>
  <c r="LN56" i="1"/>
  <c r="LN60" i="1"/>
  <c r="LN64" i="1"/>
  <c r="MJ93" i="1"/>
  <c r="DD93" i="1"/>
  <c r="EA93" i="1"/>
  <c r="JW93" i="1"/>
  <c r="LN57" i="1"/>
  <c r="LN63" i="1"/>
  <c r="LR93" i="1"/>
  <c r="DF93" i="1"/>
  <c r="LN55" i="1"/>
  <c r="LU93" i="1"/>
  <c r="LT93" i="1"/>
  <c r="MX93" i="1"/>
  <c r="LV93" i="1"/>
  <c r="LP93" i="1"/>
  <c r="NN93" i="1"/>
  <c r="ND93" i="1"/>
  <c r="MW93" i="1"/>
  <c r="LN54" i="1"/>
  <c r="EI93" i="1"/>
  <c r="EI55" i="1"/>
  <c r="NF55" i="1"/>
  <c r="MW55" i="1"/>
  <c r="LP55" i="1"/>
  <c r="NE55" i="1"/>
  <c r="MV55" i="1"/>
  <c r="KA55" i="1"/>
  <c r="ED55" i="1"/>
  <c r="DV55" i="1"/>
  <c r="DE55" i="1"/>
  <c r="LV55" i="1"/>
  <c r="KP55" i="1"/>
  <c r="JZ55" i="1"/>
  <c r="EC55" i="1"/>
  <c r="DU55" i="1"/>
  <c r="DD55" i="1"/>
  <c r="ND55" i="1"/>
  <c r="MU55" i="1"/>
  <c r="MJ55" i="1"/>
  <c r="LT55" i="1"/>
  <c r="KN55" i="1"/>
  <c r="JX55" i="1"/>
  <c r="JH55" i="1"/>
  <c r="IY55" i="1"/>
  <c r="EA55" i="1"/>
  <c r="DS55" i="1"/>
  <c r="NI55" i="1"/>
  <c r="NN55" i="1"/>
  <c r="KJ55" i="1"/>
  <c r="JV55" i="1"/>
  <c r="EB55" i="1"/>
  <c r="NH55" i="1"/>
  <c r="JU55" i="1"/>
  <c r="DZ55" i="1"/>
  <c r="LQ55" i="1"/>
  <c r="AZ55" i="1"/>
  <c r="NG55" i="1"/>
  <c r="LU55" i="1"/>
  <c r="KE55" i="1"/>
  <c r="JT55" i="1"/>
  <c r="DY55" i="1"/>
  <c r="DL55" i="1"/>
  <c r="BK55" i="1"/>
  <c r="KB55" i="1"/>
  <c r="DT55" i="1"/>
  <c r="KL55" i="1"/>
  <c r="JY55" i="1"/>
  <c r="DQ55" i="1"/>
  <c r="MA55" i="1"/>
  <c r="JW55" i="1"/>
  <c r="DF55" i="1"/>
  <c r="DC55" i="1"/>
  <c r="NC55" i="1"/>
  <c r="LS55" i="1"/>
  <c r="KD55" i="1"/>
  <c r="DX55" i="1"/>
  <c r="DW55" i="1"/>
  <c r="AY55" i="1"/>
  <c r="MK55" i="1"/>
  <c r="LR55" i="1"/>
  <c r="KO55" i="1"/>
  <c r="KC55" i="1"/>
  <c r="MX55" i="1"/>
  <c r="DP55" i="1"/>
  <c r="UA93" i="1"/>
  <c r="UA55" i="1"/>
  <c r="TW93" i="1"/>
  <c r="TW55" i="1"/>
  <c r="UB93" i="1"/>
  <c r="UB55" i="1"/>
  <c r="TY93" i="1"/>
  <c r="TY55" i="1"/>
  <c r="TZ93" i="1"/>
  <c r="TZ55" i="1"/>
  <c r="NC93" i="1"/>
  <c r="NM93" i="1"/>
  <c r="TX93" i="1"/>
  <c r="TX55" i="1"/>
  <c r="MV93" i="1"/>
  <c r="NE93" i="1"/>
  <c r="NH93" i="1"/>
  <c r="DP93" i="1"/>
  <c r="NG93" i="1"/>
  <c r="KN93" i="1"/>
  <c r="DS93" i="1"/>
  <c r="DW93" i="1"/>
  <c r="DC93" i="1"/>
  <c r="JV93" i="1"/>
  <c r="JZ93" i="1"/>
  <c r="MA93" i="1"/>
  <c r="IY93" i="1"/>
  <c r="DV93" i="1"/>
  <c r="DT93" i="1"/>
  <c r="DZ93" i="1"/>
  <c r="JH93" i="1"/>
  <c r="KB93" i="1"/>
  <c r="KA93" i="1"/>
  <c r="KC93" i="1"/>
  <c r="KJ93" i="1"/>
  <c r="TY67" i="1"/>
  <c r="TY66" i="1"/>
  <c r="TY64" i="1"/>
  <c r="TY68" i="1"/>
  <c r="TX68" i="1"/>
  <c r="TX67" i="1"/>
  <c r="TX66" i="1"/>
  <c r="TX64" i="1"/>
  <c r="NE67" i="1"/>
  <c r="MV67" i="1"/>
  <c r="KJ67" i="1"/>
  <c r="KB67" i="1"/>
  <c r="JT67" i="1"/>
  <c r="DW67" i="1"/>
  <c r="DF67" i="1"/>
  <c r="ND67" i="1"/>
  <c r="MU67" i="1"/>
  <c r="LV67" i="1"/>
  <c r="KA67" i="1"/>
  <c r="ED67" i="1"/>
  <c r="DV67" i="1"/>
  <c r="DE67" i="1"/>
  <c r="MJ67" i="1"/>
  <c r="LT67" i="1"/>
  <c r="KO67" i="1"/>
  <c r="JY67" i="1"/>
  <c r="NF67" i="1"/>
  <c r="KP67" i="1"/>
  <c r="KD67" i="1"/>
  <c r="DY67" i="1"/>
  <c r="DL67" i="1"/>
  <c r="NC67" i="1"/>
  <c r="KN67" i="1"/>
  <c r="KC67" i="1"/>
  <c r="DX67" i="1"/>
  <c r="JZ67" i="1"/>
  <c r="DU67" i="1"/>
  <c r="LU67" i="1"/>
  <c r="KL67" i="1"/>
  <c r="JX67" i="1"/>
  <c r="DT67" i="1"/>
  <c r="BK67" i="1"/>
  <c r="NI67" i="1"/>
  <c r="MX67" i="1"/>
  <c r="LR67" i="1"/>
  <c r="JV67" i="1"/>
  <c r="EB67" i="1"/>
  <c r="DQ67" i="1"/>
  <c r="AZ67" i="1"/>
  <c r="LP67" i="1"/>
  <c r="DP67" i="1"/>
  <c r="NN67" i="1"/>
  <c r="IY67" i="1"/>
  <c r="NH67" i="1"/>
  <c r="NG67" i="1"/>
  <c r="JH67" i="1"/>
  <c r="DD67" i="1"/>
  <c r="KE67" i="1"/>
  <c r="EC67" i="1"/>
  <c r="DC67" i="1"/>
  <c r="MW67" i="1"/>
  <c r="MK67" i="1"/>
  <c r="DS67" i="1"/>
  <c r="AY67" i="1"/>
  <c r="JW67" i="1"/>
  <c r="JU67" i="1"/>
  <c r="EA67" i="1"/>
  <c r="LS67" i="1"/>
  <c r="LQ67" i="1"/>
  <c r="MA67" i="1"/>
  <c r="DZ67" i="1"/>
  <c r="NN64" i="1"/>
  <c r="NC64" i="1"/>
  <c r="MK64" i="1"/>
  <c r="LU64" i="1"/>
  <c r="KO64" i="1"/>
  <c r="JY64" i="1"/>
  <c r="EB64" i="1"/>
  <c r="DT64" i="1"/>
  <c r="DC64" i="1"/>
  <c r="AY64" i="1"/>
  <c r="ED64" i="1"/>
  <c r="MJ64" i="1"/>
  <c r="LT64" i="1"/>
  <c r="KN64" i="1"/>
  <c r="JX64" i="1"/>
  <c r="JH64" i="1"/>
  <c r="IY64" i="1"/>
  <c r="EA64" i="1"/>
  <c r="DS64" i="1"/>
  <c r="NE64" i="1"/>
  <c r="DE64" i="1"/>
  <c r="ND64" i="1"/>
  <c r="JZ64" i="1"/>
  <c r="NI64" i="1"/>
  <c r="MA64" i="1"/>
  <c r="LS64" i="1"/>
  <c r="KE64" i="1"/>
  <c r="JW64" i="1"/>
  <c r="DZ64" i="1"/>
  <c r="DQ64" i="1"/>
  <c r="MU64" i="1"/>
  <c r="LV64" i="1"/>
  <c r="KP64" i="1"/>
  <c r="NH64" i="1"/>
  <c r="LR64" i="1"/>
  <c r="KL64" i="1"/>
  <c r="KD64" i="1"/>
  <c r="JV64" i="1"/>
  <c r="DY64" i="1"/>
  <c r="DP64" i="1"/>
  <c r="MV64" i="1"/>
  <c r="KA64" i="1"/>
  <c r="DV64" i="1"/>
  <c r="NG64" i="1"/>
  <c r="MX64" i="1"/>
  <c r="LQ64" i="1"/>
  <c r="KC64" i="1"/>
  <c r="JU64" i="1"/>
  <c r="DX64" i="1"/>
  <c r="NF64" i="1"/>
  <c r="MW64" i="1"/>
  <c r="LP64" i="1"/>
  <c r="KJ64" i="1"/>
  <c r="KB64" i="1"/>
  <c r="JT64" i="1"/>
  <c r="DW64" i="1"/>
  <c r="DF64" i="1"/>
  <c r="BK64" i="1"/>
  <c r="EC64" i="1"/>
  <c r="DU64" i="1"/>
  <c r="DL64" i="1"/>
  <c r="AZ64" i="1"/>
  <c r="DD64" i="1"/>
  <c r="TW68" i="1"/>
  <c r="TW67" i="1"/>
  <c r="TW66" i="1"/>
  <c r="TW64" i="1"/>
  <c r="NF66" i="1"/>
  <c r="MW66" i="1"/>
  <c r="NE66" i="1"/>
  <c r="MV66" i="1"/>
  <c r="ND66" i="1"/>
  <c r="MU66" i="1"/>
  <c r="LV66" i="1"/>
  <c r="KP66" i="1"/>
  <c r="JZ66" i="1"/>
  <c r="MX66" i="1"/>
  <c r="MK66" i="1"/>
  <c r="LS66" i="1"/>
  <c r="JY66" i="1"/>
  <c r="JH66" i="1"/>
  <c r="IY66" i="1"/>
  <c r="DX66" i="1"/>
  <c r="BK66" i="1"/>
  <c r="NI66" i="1"/>
  <c r="MJ66" i="1"/>
  <c r="MA66" i="1"/>
  <c r="LR66" i="1"/>
  <c r="JX66" i="1"/>
  <c r="DW66" i="1"/>
  <c r="DF66" i="1"/>
  <c r="NH66" i="1"/>
  <c r="LQ66" i="1"/>
  <c r="KO66" i="1"/>
  <c r="JW66" i="1"/>
  <c r="ED66" i="1"/>
  <c r="DV66" i="1"/>
  <c r="DE66" i="1"/>
  <c r="AZ66" i="1"/>
  <c r="NG66" i="1"/>
  <c r="LP66" i="1"/>
  <c r="KN66" i="1"/>
  <c r="KE66" i="1"/>
  <c r="JV66" i="1"/>
  <c r="EC66" i="1"/>
  <c r="DU66" i="1"/>
  <c r="DL66" i="1"/>
  <c r="DD66" i="1"/>
  <c r="AY66" i="1"/>
  <c r="NC66" i="1"/>
  <c r="KD66" i="1"/>
  <c r="JU66" i="1"/>
  <c r="EB66" i="1"/>
  <c r="DT66" i="1"/>
  <c r="DC66" i="1"/>
  <c r="NN66" i="1"/>
  <c r="LU66" i="1"/>
  <c r="KC66" i="1"/>
  <c r="DP66" i="1"/>
  <c r="LT66" i="1"/>
  <c r="KB66" i="1"/>
  <c r="DS66" i="1"/>
  <c r="KJ66" i="1"/>
  <c r="KA66" i="1"/>
  <c r="JT66" i="1"/>
  <c r="EA66" i="1"/>
  <c r="DZ66" i="1"/>
  <c r="DQ66" i="1"/>
  <c r="KL66" i="1"/>
  <c r="DY66" i="1"/>
  <c r="UA64" i="1"/>
  <c r="UA66" i="1"/>
  <c r="UA68" i="1"/>
  <c r="UA67" i="1"/>
  <c r="UB66" i="1"/>
  <c r="UB67" i="1"/>
  <c r="UB68" i="1"/>
  <c r="UB64" i="1"/>
  <c r="TZ67" i="1"/>
  <c r="TZ68" i="1"/>
  <c r="TZ66" i="1"/>
  <c r="TZ64" i="1"/>
  <c r="ND68" i="1"/>
  <c r="MU68" i="1"/>
  <c r="NN68" i="1"/>
  <c r="NC68" i="1"/>
  <c r="NI68" i="1"/>
  <c r="MX68" i="1"/>
  <c r="KA68" i="1"/>
  <c r="ED68" i="1"/>
  <c r="DV68" i="1"/>
  <c r="DE68" i="1"/>
  <c r="AZ68" i="1"/>
  <c r="NG68" i="1"/>
  <c r="MV68" i="1"/>
  <c r="MK68" i="1"/>
  <c r="LU68" i="1"/>
  <c r="KO68" i="1"/>
  <c r="JY68" i="1"/>
  <c r="EB68" i="1"/>
  <c r="DT68" i="1"/>
  <c r="DC68" i="1"/>
  <c r="LS68" i="1"/>
  <c r="KC68" i="1"/>
  <c r="JH68" i="1"/>
  <c r="IY68" i="1"/>
  <c r="EA68" i="1"/>
  <c r="DP68" i="1"/>
  <c r="DF68" i="1"/>
  <c r="MW68" i="1"/>
  <c r="MJ68" i="1"/>
  <c r="LR68" i="1"/>
  <c r="KL68" i="1"/>
  <c r="KB68" i="1"/>
  <c r="DZ68" i="1"/>
  <c r="DD68" i="1"/>
  <c r="MA68" i="1"/>
  <c r="LQ68" i="1"/>
  <c r="JZ68" i="1"/>
  <c r="DY68" i="1"/>
  <c r="NH68" i="1"/>
  <c r="LP68" i="1"/>
  <c r="KJ68" i="1"/>
  <c r="JX68" i="1"/>
  <c r="DX68" i="1"/>
  <c r="DL68" i="1"/>
  <c r="NE68" i="1"/>
  <c r="JV68" i="1"/>
  <c r="JW68" i="1"/>
  <c r="DW68" i="1"/>
  <c r="JU68" i="1"/>
  <c r="DU68" i="1"/>
  <c r="JT68" i="1"/>
  <c r="DS68" i="1"/>
  <c r="KP68" i="1"/>
  <c r="DQ68" i="1"/>
  <c r="NF68" i="1"/>
  <c r="BK68" i="1"/>
  <c r="LV68" i="1"/>
  <c r="KE68" i="1"/>
  <c r="KN68" i="1"/>
  <c r="LT68" i="1"/>
  <c r="KD68" i="1"/>
  <c r="AY68" i="1"/>
  <c r="EC68" i="1"/>
  <c r="EI68" i="1"/>
  <c r="EI64" i="1"/>
  <c r="EI66" i="1"/>
  <c r="EI67" i="1"/>
  <c r="NG61" i="1"/>
  <c r="MX61" i="1"/>
  <c r="LQ61" i="1"/>
  <c r="KL61" i="1"/>
  <c r="KD61" i="1"/>
  <c r="JV61" i="1"/>
  <c r="DY61" i="1"/>
  <c r="DP61" i="1"/>
  <c r="NF61" i="1"/>
  <c r="MW61" i="1"/>
  <c r="LP61" i="1"/>
  <c r="KC61" i="1"/>
  <c r="JU61" i="1"/>
  <c r="DX61" i="1"/>
  <c r="BK61" i="1"/>
  <c r="NI61" i="1"/>
  <c r="MV61" i="1"/>
  <c r="LS61" i="1"/>
  <c r="KP61" i="1"/>
  <c r="JT61" i="1"/>
  <c r="EB61" i="1"/>
  <c r="DQ61" i="1"/>
  <c r="DE61" i="1"/>
  <c r="NH61" i="1"/>
  <c r="MU61" i="1"/>
  <c r="LR61" i="1"/>
  <c r="KO61" i="1"/>
  <c r="KE61" i="1"/>
  <c r="IY61" i="1"/>
  <c r="EA61" i="1"/>
  <c r="DD61" i="1"/>
  <c r="NC61" i="1"/>
  <c r="LT61" i="1"/>
  <c r="DV61" i="1"/>
  <c r="KB61" i="1"/>
  <c r="DU61" i="1"/>
  <c r="DF61" i="1"/>
  <c r="KA61" i="1"/>
  <c r="DT61" i="1"/>
  <c r="DC61" i="1"/>
  <c r="MK61" i="1"/>
  <c r="MA61" i="1"/>
  <c r="KN61" i="1"/>
  <c r="JZ61" i="1"/>
  <c r="DS61" i="1"/>
  <c r="LU61" i="1"/>
  <c r="JY61" i="1"/>
  <c r="EC61" i="1"/>
  <c r="NN61" i="1"/>
  <c r="JX61" i="1"/>
  <c r="DZ61" i="1"/>
  <c r="NE61" i="1"/>
  <c r="JW61" i="1"/>
  <c r="DW61" i="1"/>
  <c r="AZ61" i="1"/>
  <c r="ND61" i="1"/>
  <c r="AY61" i="1"/>
  <c r="KJ61" i="1"/>
  <c r="LV61" i="1"/>
  <c r="MJ61" i="1"/>
  <c r="ED61" i="1"/>
  <c r="DL61" i="1"/>
  <c r="JH61" i="1"/>
  <c r="NE62" i="1"/>
  <c r="MV62" i="1"/>
  <c r="ND62" i="1"/>
  <c r="MU62" i="1"/>
  <c r="NN62" i="1"/>
  <c r="NC62" i="1"/>
  <c r="NI62" i="1"/>
  <c r="MW62" i="1"/>
  <c r="MK62" i="1"/>
  <c r="LT62" i="1"/>
  <c r="KN62" i="1"/>
  <c r="JX62" i="1"/>
  <c r="JH62" i="1"/>
  <c r="IY62" i="1"/>
  <c r="EA62" i="1"/>
  <c r="DS62" i="1"/>
  <c r="NH62" i="1"/>
  <c r="MJ62" i="1"/>
  <c r="LS62" i="1"/>
  <c r="KE62" i="1"/>
  <c r="JW62" i="1"/>
  <c r="NG62" i="1"/>
  <c r="MA62" i="1"/>
  <c r="LR62" i="1"/>
  <c r="KL62" i="1"/>
  <c r="KD62" i="1"/>
  <c r="JV62" i="1"/>
  <c r="DY62" i="1"/>
  <c r="DP62" i="1"/>
  <c r="KA62" i="1"/>
  <c r="ED62" i="1"/>
  <c r="DV62" i="1"/>
  <c r="DE62" i="1"/>
  <c r="AZ62" i="1"/>
  <c r="LP62" i="1"/>
  <c r="KP62" i="1"/>
  <c r="JZ62" i="1"/>
  <c r="DT62" i="1"/>
  <c r="NF62" i="1"/>
  <c r="KO62" i="1"/>
  <c r="JY62" i="1"/>
  <c r="DQ62" i="1"/>
  <c r="DF62" i="1"/>
  <c r="JU62" i="1"/>
  <c r="DW62" i="1"/>
  <c r="DD62" i="1"/>
  <c r="JT62" i="1"/>
  <c r="DU62" i="1"/>
  <c r="DC62" i="1"/>
  <c r="LQ62" i="1"/>
  <c r="KB62" i="1"/>
  <c r="DX62" i="1"/>
  <c r="AY62" i="1"/>
  <c r="DL62" i="1"/>
  <c r="EC62" i="1"/>
  <c r="BK62" i="1"/>
  <c r="LU62" i="1"/>
  <c r="MX62" i="1"/>
  <c r="KJ62" i="1"/>
  <c r="DZ62" i="1"/>
  <c r="EB62" i="1"/>
  <c r="LV62" i="1"/>
  <c r="KC62" i="1"/>
  <c r="NE60" i="1"/>
  <c r="MV60" i="1"/>
  <c r="KA60" i="1"/>
  <c r="ND60" i="1"/>
  <c r="MU60" i="1"/>
  <c r="LV60" i="1"/>
  <c r="KP60" i="1"/>
  <c r="JZ60" i="1"/>
  <c r="EC60" i="1"/>
  <c r="DU60" i="1"/>
  <c r="DL60" i="1"/>
  <c r="DD60" i="1"/>
  <c r="AY60" i="1"/>
  <c r="NG60" i="1"/>
  <c r="MJ60" i="1"/>
  <c r="LR60" i="1"/>
  <c r="KL60" i="1"/>
  <c r="KB60" i="1"/>
  <c r="DZ60" i="1"/>
  <c r="DP60" i="1"/>
  <c r="NF60" i="1"/>
  <c r="MA60" i="1"/>
  <c r="LQ60" i="1"/>
  <c r="JY60" i="1"/>
  <c r="DY60" i="1"/>
  <c r="DF60" i="1"/>
  <c r="NC60" i="1"/>
  <c r="LU60" i="1"/>
  <c r="JU60" i="1"/>
  <c r="JH60" i="1"/>
  <c r="LT60" i="1"/>
  <c r="JT60" i="1"/>
  <c r="LP60" i="1"/>
  <c r="KD60" i="1"/>
  <c r="NI60" i="1"/>
  <c r="LS60" i="1"/>
  <c r="ED60" i="1"/>
  <c r="DQ60" i="1"/>
  <c r="DC60" i="1"/>
  <c r="BK60" i="1"/>
  <c r="NH60" i="1"/>
  <c r="KJ60" i="1"/>
  <c r="IY60" i="1"/>
  <c r="EB60" i="1"/>
  <c r="KE60" i="1"/>
  <c r="EA60" i="1"/>
  <c r="AZ60" i="1"/>
  <c r="KC60" i="1"/>
  <c r="MX60" i="1"/>
  <c r="DW60" i="1"/>
  <c r="DE60" i="1"/>
  <c r="JV60" i="1"/>
  <c r="MW60" i="1"/>
  <c r="MK60" i="1"/>
  <c r="DV60" i="1"/>
  <c r="NN60" i="1"/>
  <c r="KO60" i="1"/>
  <c r="DT60" i="1"/>
  <c r="DX60" i="1"/>
  <c r="KN60" i="1"/>
  <c r="DS60" i="1"/>
  <c r="JX60" i="1"/>
  <c r="JW60" i="1"/>
  <c r="EI59" i="1"/>
  <c r="EI60" i="1"/>
  <c r="EI63" i="1"/>
  <c r="EI62" i="1"/>
  <c r="EI61" i="1"/>
  <c r="LP54" i="1"/>
  <c r="TW62" i="1"/>
  <c r="TW61" i="1"/>
  <c r="TW60" i="1"/>
  <c r="TW59" i="1"/>
  <c r="TW63" i="1"/>
  <c r="UB59" i="1"/>
  <c r="UB62" i="1"/>
  <c r="UB60" i="1"/>
  <c r="UB61" i="1"/>
  <c r="UB63" i="1"/>
  <c r="NG63" i="1"/>
  <c r="MX63" i="1"/>
  <c r="LQ63" i="1"/>
  <c r="KL63" i="1"/>
  <c r="KD63" i="1"/>
  <c r="JV63" i="1"/>
  <c r="DY63" i="1"/>
  <c r="DP63" i="1"/>
  <c r="NF63" i="1"/>
  <c r="MW63" i="1"/>
  <c r="LP63" i="1"/>
  <c r="KC63" i="1"/>
  <c r="JU63" i="1"/>
  <c r="DX63" i="1"/>
  <c r="BK63" i="1"/>
  <c r="NE63" i="1"/>
  <c r="MV63" i="1"/>
  <c r="KJ63" i="1"/>
  <c r="KB63" i="1"/>
  <c r="JT63" i="1"/>
  <c r="DW63" i="1"/>
  <c r="DF63" i="1"/>
  <c r="LT63" i="1"/>
  <c r="KN63" i="1"/>
  <c r="JZ63" i="1"/>
  <c r="EC63" i="1"/>
  <c r="DQ63" i="1"/>
  <c r="DC63" i="1"/>
  <c r="LS63" i="1"/>
  <c r="JY63" i="1"/>
  <c r="EB63" i="1"/>
  <c r="NN63" i="1"/>
  <c r="LR63" i="1"/>
  <c r="JX63" i="1"/>
  <c r="IY63" i="1"/>
  <c r="EA63" i="1"/>
  <c r="DL63" i="1"/>
  <c r="NH63" i="1"/>
  <c r="MJ63" i="1"/>
  <c r="DU63" i="1"/>
  <c r="AZ63" i="1"/>
  <c r="NC63" i="1"/>
  <c r="KE63" i="1"/>
  <c r="JH63" i="1"/>
  <c r="DT63" i="1"/>
  <c r="KA63" i="1"/>
  <c r="DS63" i="1"/>
  <c r="NI63" i="1"/>
  <c r="JW63" i="1"/>
  <c r="ED63" i="1"/>
  <c r="ND63" i="1"/>
  <c r="DZ63" i="1"/>
  <c r="MA63" i="1"/>
  <c r="MU63" i="1"/>
  <c r="LV63" i="1"/>
  <c r="MK63" i="1"/>
  <c r="LU63" i="1"/>
  <c r="DV63" i="1"/>
  <c r="AY63" i="1"/>
  <c r="DE63" i="1"/>
  <c r="KP63" i="1"/>
  <c r="KO63" i="1"/>
  <c r="DD63" i="1"/>
  <c r="TY63" i="1"/>
  <c r="TY62" i="1"/>
  <c r="TY61" i="1"/>
  <c r="TY59" i="1"/>
  <c r="TY60" i="1"/>
  <c r="TZ61" i="1"/>
  <c r="TZ59" i="1"/>
  <c r="TZ60" i="1"/>
  <c r="TZ63" i="1"/>
  <c r="TZ62" i="1"/>
  <c r="UA62" i="1"/>
  <c r="UA63" i="1"/>
  <c r="UA60" i="1"/>
  <c r="UA61" i="1"/>
  <c r="UA59" i="1"/>
  <c r="TX62" i="1"/>
  <c r="TX60" i="1"/>
  <c r="TX59" i="1"/>
  <c r="TX61" i="1"/>
  <c r="TX63" i="1"/>
  <c r="NE59" i="1"/>
  <c r="MV59" i="1"/>
  <c r="KA59" i="1"/>
  <c r="ED59" i="1"/>
  <c r="DV59" i="1"/>
  <c r="ND59" i="1"/>
  <c r="MU59" i="1"/>
  <c r="NC59" i="1"/>
  <c r="LQ59" i="1"/>
  <c r="KO59" i="1"/>
  <c r="JW59" i="1"/>
  <c r="LP59" i="1"/>
  <c r="KN59" i="1"/>
  <c r="KE59" i="1"/>
  <c r="JV59" i="1"/>
  <c r="NI59" i="1"/>
  <c r="MW59" i="1"/>
  <c r="MK59" i="1"/>
  <c r="MA59" i="1"/>
  <c r="KP59" i="1"/>
  <c r="KC59" i="1"/>
  <c r="DX59" i="1"/>
  <c r="DF59" i="1"/>
  <c r="BK59" i="1"/>
  <c r="KJ59" i="1"/>
  <c r="NN59" i="1"/>
  <c r="JH59" i="1"/>
  <c r="KD59" i="1"/>
  <c r="NH59" i="1"/>
  <c r="MJ59" i="1"/>
  <c r="KB59" i="1"/>
  <c r="DW59" i="1"/>
  <c r="DE59" i="1"/>
  <c r="LT59" i="1"/>
  <c r="DS59" i="1"/>
  <c r="NG59" i="1"/>
  <c r="LV59" i="1"/>
  <c r="KL59" i="1"/>
  <c r="JZ59" i="1"/>
  <c r="DU59" i="1"/>
  <c r="DL59" i="1"/>
  <c r="DD59" i="1"/>
  <c r="AZ59" i="1"/>
  <c r="EB59" i="1"/>
  <c r="JT59" i="1"/>
  <c r="DZ59" i="1"/>
  <c r="DY59" i="1"/>
  <c r="NF59" i="1"/>
  <c r="LU59" i="1"/>
  <c r="JY59" i="1"/>
  <c r="EC59" i="1"/>
  <c r="DT59" i="1"/>
  <c r="DC59" i="1"/>
  <c r="AY59" i="1"/>
  <c r="JX59" i="1"/>
  <c r="LR59" i="1"/>
  <c r="DP59" i="1"/>
  <c r="MX59" i="1"/>
  <c r="LS59" i="1"/>
  <c r="JU59" i="1"/>
  <c r="IY59" i="1"/>
  <c r="EA59" i="1"/>
  <c r="DQ59" i="1"/>
  <c r="NE56" i="1"/>
  <c r="MV56" i="1"/>
  <c r="NN56" i="1"/>
  <c r="NC56" i="1"/>
  <c r="MK56" i="1"/>
  <c r="LU56" i="1"/>
  <c r="KO56" i="1"/>
  <c r="JY56" i="1"/>
  <c r="EB56" i="1"/>
  <c r="DT56" i="1"/>
  <c r="DC56" i="1"/>
  <c r="NI56" i="1"/>
  <c r="MX56" i="1"/>
  <c r="ND56" i="1"/>
  <c r="MA56" i="1"/>
  <c r="LR56" i="1"/>
  <c r="KJ56" i="1"/>
  <c r="KB56" i="1"/>
  <c r="JT56" i="1"/>
  <c r="DW56" i="1"/>
  <c r="DF56" i="1"/>
  <c r="NH56" i="1"/>
  <c r="MJ56" i="1"/>
  <c r="KC56" i="1"/>
  <c r="JH56" i="1"/>
  <c r="DZ56" i="1"/>
  <c r="DD56" i="1"/>
  <c r="NG56" i="1"/>
  <c r="LV56" i="1"/>
  <c r="KL56" i="1"/>
  <c r="KA56" i="1"/>
  <c r="DY56" i="1"/>
  <c r="NF56" i="1"/>
  <c r="LT56" i="1"/>
  <c r="JZ56" i="1"/>
  <c r="DX56" i="1"/>
  <c r="DL56" i="1"/>
  <c r="DU56" i="1"/>
  <c r="DE56" i="1"/>
  <c r="KE56" i="1"/>
  <c r="DS56" i="1"/>
  <c r="BK56" i="1"/>
  <c r="KD56" i="1"/>
  <c r="IY56" i="1"/>
  <c r="AZ56" i="1"/>
  <c r="DQ56" i="1"/>
  <c r="DP56" i="1"/>
  <c r="AY56" i="1"/>
  <c r="LS56" i="1"/>
  <c r="KP56" i="1"/>
  <c r="JW56" i="1"/>
  <c r="ED56" i="1"/>
  <c r="MW56" i="1"/>
  <c r="LQ56" i="1"/>
  <c r="KN56" i="1"/>
  <c r="JV56" i="1"/>
  <c r="EC56" i="1"/>
  <c r="JX56" i="1"/>
  <c r="JU56" i="1"/>
  <c r="LP56" i="1"/>
  <c r="EA56" i="1"/>
  <c r="MU56" i="1"/>
  <c r="DV56" i="1"/>
  <c r="UA56" i="1"/>
  <c r="UA57" i="1"/>
  <c r="NG57" i="1"/>
  <c r="MX57" i="1"/>
  <c r="LQ57" i="1"/>
  <c r="KL57" i="1"/>
  <c r="KD57" i="1"/>
  <c r="JV57" i="1"/>
  <c r="DY57" i="1"/>
  <c r="DP57" i="1"/>
  <c r="NE57" i="1"/>
  <c r="MV57" i="1"/>
  <c r="KJ57" i="1"/>
  <c r="KB57" i="1"/>
  <c r="JT57" i="1"/>
  <c r="DW57" i="1"/>
  <c r="DF57" i="1"/>
  <c r="MJ57" i="1"/>
  <c r="LT57" i="1"/>
  <c r="KO57" i="1"/>
  <c r="JY57" i="1"/>
  <c r="EB57" i="1"/>
  <c r="DT57" i="1"/>
  <c r="DC57" i="1"/>
  <c r="NI57" i="1"/>
  <c r="NF57" i="1"/>
  <c r="MK57" i="1"/>
  <c r="MA57" i="1"/>
  <c r="JH57" i="1"/>
  <c r="DX57" i="1"/>
  <c r="ND57" i="1"/>
  <c r="KE57" i="1"/>
  <c r="DV57" i="1"/>
  <c r="NC57" i="1"/>
  <c r="KP57" i="1"/>
  <c r="KC57" i="1"/>
  <c r="LS57" i="1"/>
  <c r="JX57" i="1"/>
  <c r="EC57" i="1"/>
  <c r="LR57" i="1"/>
  <c r="JW57" i="1"/>
  <c r="NN57" i="1"/>
  <c r="MW57" i="1"/>
  <c r="LV57" i="1"/>
  <c r="LU57" i="1"/>
  <c r="JZ57" i="1"/>
  <c r="DU57" i="1"/>
  <c r="BK57" i="1"/>
  <c r="AY57" i="1"/>
  <c r="MU57" i="1"/>
  <c r="LP57" i="1"/>
  <c r="JU57" i="1"/>
  <c r="DS57" i="1"/>
  <c r="DQ57" i="1"/>
  <c r="IY57" i="1"/>
  <c r="KN57" i="1"/>
  <c r="DL57" i="1"/>
  <c r="NH57" i="1"/>
  <c r="ED57" i="1"/>
  <c r="KA57" i="1"/>
  <c r="EA57" i="1"/>
  <c r="DZ57" i="1"/>
  <c r="AZ57" i="1"/>
  <c r="DE57" i="1"/>
  <c r="DD57" i="1"/>
  <c r="EI57" i="1"/>
  <c r="EI56" i="1"/>
  <c r="TW57" i="1"/>
  <c r="TW56" i="1"/>
  <c r="UB56" i="1"/>
  <c r="UB57" i="1"/>
  <c r="TY57" i="1"/>
  <c r="TY56" i="1"/>
  <c r="TZ57" i="1"/>
  <c r="TZ56" i="1"/>
  <c r="TX57" i="1"/>
  <c r="TX56" i="1"/>
  <c r="LV54" i="1"/>
  <c r="KD46" i="1"/>
  <c r="NC54" i="1"/>
  <c r="MX46" i="1"/>
  <c r="ND54" i="1"/>
  <c r="NF54" i="1"/>
  <c r="DQ54" i="1"/>
  <c r="LR54" i="1"/>
  <c r="EA46" i="1"/>
  <c r="DE46" i="1"/>
  <c r="LT46" i="1"/>
  <c r="DE54" i="1"/>
  <c r="LU54" i="1"/>
  <c r="LS54" i="1"/>
  <c r="MU54" i="1"/>
  <c r="MW54" i="1"/>
  <c r="JH54" i="1"/>
  <c r="MV54" i="1"/>
  <c r="LQ54" i="1"/>
  <c r="JY46" i="1"/>
  <c r="MK54" i="1"/>
  <c r="MX54" i="1"/>
  <c r="ED46" i="1"/>
  <c r="NE54" i="1"/>
  <c r="NE46" i="1"/>
  <c r="DD54" i="1"/>
  <c r="BK54" i="1"/>
  <c r="NG54" i="1"/>
  <c r="DL54" i="1"/>
  <c r="DF54" i="1"/>
  <c r="DP54" i="1"/>
  <c r="AY46" i="1"/>
  <c r="MV46" i="1"/>
  <c r="DP46" i="1"/>
  <c r="MJ46" i="1"/>
  <c r="NG46" i="1"/>
  <c r="EB46" i="1"/>
  <c r="JT46" i="1"/>
  <c r="DX46" i="1"/>
  <c r="DY46" i="1"/>
  <c r="KO46" i="1"/>
  <c r="JU46" i="1"/>
  <c r="AZ46" i="1"/>
  <c r="KJ46" i="1"/>
  <c r="KL46" i="1"/>
  <c r="MU46" i="1"/>
  <c r="LR46" i="1"/>
  <c r="LU46" i="1"/>
  <c r="NH46" i="1"/>
  <c r="DZ46" i="1"/>
  <c r="KP46" i="1"/>
  <c r="DW46" i="1"/>
  <c r="KN46" i="1"/>
  <c r="KB46" i="1"/>
  <c r="IY46" i="1"/>
  <c r="DF46" i="1"/>
  <c r="DL46" i="1"/>
  <c r="MK46" i="1"/>
  <c r="NI46" i="1"/>
  <c r="JV46" i="1"/>
  <c r="LP46" i="1"/>
  <c r="DQ46" i="1"/>
  <c r="NC46" i="1"/>
  <c r="NN46" i="1"/>
  <c r="BK46" i="1"/>
  <c r="KE46" i="1"/>
  <c r="DV46" i="1"/>
  <c r="DU46" i="1"/>
  <c r="KA46" i="1"/>
  <c r="MW46" i="1"/>
  <c r="LS46" i="1"/>
  <c r="NI54" i="1"/>
  <c r="JZ46" i="1"/>
  <c r="DC46" i="1"/>
  <c r="ND46" i="1"/>
  <c r="DD46" i="1"/>
  <c r="LT54" i="1"/>
  <c r="MA46" i="1"/>
  <c r="DS46" i="1"/>
  <c r="JW46" i="1"/>
  <c r="EC46" i="1"/>
  <c r="DT46" i="1"/>
  <c r="JX46" i="1"/>
  <c r="KC46" i="1"/>
  <c r="LQ46" i="1"/>
  <c r="LV46" i="1"/>
  <c r="NF46" i="1"/>
  <c r="NM46" i="1"/>
  <c r="NN54" i="1"/>
  <c r="NG58" i="1"/>
  <c r="MX58" i="1"/>
  <c r="ND58" i="1"/>
  <c r="MU58" i="1"/>
  <c r="NN58" i="1"/>
  <c r="LP58" i="1"/>
  <c r="KJ58" i="1"/>
  <c r="KB58" i="1"/>
  <c r="JT58" i="1"/>
  <c r="DW58" i="1"/>
  <c r="DF58" i="1"/>
  <c r="BK58" i="1"/>
  <c r="KA58" i="1"/>
  <c r="ED58" i="1"/>
  <c r="DV58" i="1"/>
  <c r="DE58" i="1"/>
  <c r="NI58" i="1"/>
  <c r="MW58" i="1"/>
  <c r="LV58" i="1"/>
  <c r="KP58" i="1"/>
  <c r="JZ58" i="1"/>
  <c r="EC58" i="1"/>
  <c r="DU58" i="1"/>
  <c r="DL58" i="1"/>
  <c r="DD58" i="1"/>
  <c r="AZ58" i="1"/>
  <c r="NH58" i="1"/>
  <c r="MV58" i="1"/>
  <c r="LU58" i="1"/>
  <c r="KO58" i="1"/>
  <c r="JY58" i="1"/>
  <c r="EB58" i="1"/>
  <c r="DT58" i="1"/>
  <c r="DC58" i="1"/>
  <c r="AY58" i="1"/>
  <c r="NF58" i="1"/>
  <c r="MK58" i="1"/>
  <c r="LT58" i="1"/>
  <c r="KN58" i="1"/>
  <c r="JX58" i="1"/>
  <c r="JH58" i="1"/>
  <c r="IY58" i="1"/>
  <c r="EA58" i="1"/>
  <c r="DS58" i="1"/>
  <c r="NE58" i="1"/>
  <c r="MJ58" i="1"/>
  <c r="MA58" i="1"/>
  <c r="LS58" i="1"/>
  <c r="KE58" i="1"/>
  <c r="JW58" i="1"/>
  <c r="DZ58" i="1"/>
  <c r="DQ58" i="1"/>
  <c r="NC58" i="1"/>
  <c r="LR58" i="1"/>
  <c r="KL58" i="1"/>
  <c r="KD58" i="1"/>
  <c r="JV58" i="1"/>
  <c r="DY58" i="1"/>
  <c r="DP58" i="1"/>
  <c r="LQ58" i="1"/>
  <c r="KC58" i="1"/>
  <c r="JU58" i="1"/>
  <c r="DX58" i="1"/>
  <c r="TZ54" i="1"/>
  <c r="TZ58" i="1"/>
  <c r="UB54" i="1"/>
  <c r="UB58" i="1"/>
  <c r="TX54" i="1"/>
  <c r="TX58" i="1"/>
  <c r="UA54" i="1"/>
  <c r="UA58" i="1"/>
  <c r="EI54" i="1"/>
  <c r="EI58" i="1"/>
  <c r="MJ54" i="1"/>
  <c r="TW54" i="1"/>
  <c r="TW58" i="1"/>
  <c r="TY54" i="1"/>
  <c r="TY58" i="1"/>
  <c r="KJ54" i="1"/>
  <c r="DT54" i="1"/>
  <c r="MA54" i="1"/>
  <c r="KD54" i="1"/>
  <c r="DX54" i="1"/>
  <c r="KO54" i="1"/>
  <c r="KL54" i="1"/>
  <c r="DZ54" i="1"/>
  <c r="JX54" i="1"/>
  <c r="DW54" i="1"/>
  <c r="JU54" i="1"/>
  <c r="KN54" i="1"/>
  <c r="DU54" i="1"/>
  <c r="KA54" i="1"/>
  <c r="KC54" i="1"/>
  <c r="JW54" i="1"/>
  <c r="EB54" i="1"/>
  <c r="EC54" i="1"/>
  <c r="KE54" i="1"/>
  <c r="DC54" i="1"/>
  <c r="DS54" i="1"/>
  <c r="JY54" i="1"/>
  <c r="DY54" i="1"/>
  <c r="EA54" i="1"/>
  <c r="JZ54" i="1"/>
  <c r="DV54" i="1"/>
  <c r="JT54" i="1"/>
  <c r="IY54" i="1"/>
  <c r="AZ54" i="1"/>
  <c r="KP54" i="1"/>
  <c r="AY54" i="1"/>
  <c r="ED54" i="1"/>
  <c r="KB54" i="1"/>
  <c r="JV54" i="1"/>
  <c r="TZ46" i="1"/>
  <c r="TZ50" i="1"/>
  <c r="UB46" i="1"/>
  <c r="UB50" i="1"/>
  <c r="TX46" i="1"/>
  <c r="TX50" i="1"/>
  <c r="UA46" i="1"/>
  <c r="UA50" i="1"/>
  <c r="NM50" i="1"/>
  <c r="NC50" i="1"/>
  <c r="MK50" i="1"/>
  <c r="LU50" i="1"/>
  <c r="KO50" i="1"/>
  <c r="JY50" i="1"/>
  <c r="EB50" i="1"/>
  <c r="DT50" i="1"/>
  <c r="DC50" i="1"/>
  <c r="AY50" i="1"/>
  <c r="JZ50" i="1"/>
  <c r="DD50" i="1"/>
  <c r="MJ50" i="1"/>
  <c r="LT50" i="1"/>
  <c r="KN50" i="1"/>
  <c r="JX50" i="1"/>
  <c r="JH50" i="1"/>
  <c r="IY50" i="1"/>
  <c r="EA50" i="1"/>
  <c r="DS50" i="1"/>
  <c r="DU50" i="1"/>
  <c r="NI50" i="1"/>
  <c r="MA50" i="1"/>
  <c r="LS50" i="1"/>
  <c r="KE50" i="1"/>
  <c r="JW50" i="1"/>
  <c r="DZ50" i="1"/>
  <c r="DQ50" i="1"/>
  <c r="NH50" i="1"/>
  <c r="LR50" i="1"/>
  <c r="KL50" i="1"/>
  <c r="KD50" i="1"/>
  <c r="JV50" i="1"/>
  <c r="DY50" i="1"/>
  <c r="DP50" i="1"/>
  <c r="JT50" i="1"/>
  <c r="DF50" i="1"/>
  <c r="BK50" i="1"/>
  <c r="NG50" i="1"/>
  <c r="MX50" i="1"/>
  <c r="LQ50" i="1"/>
  <c r="KC50" i="1"/>
  <c r="JU50" i="1"/>
  <c r="DX50" i="1"/>
  <c r="KJ50" i="1"/>
  <c r="DW50" i="1"/>
  <c r="ND50" i="1"/>
  <c r="DL50" i="1"/>
  <c r="NF50" i="1"/>
  <c r="MW50" i="1"/>
  <c r="LP50" i="1"/>
  <c r="KB50" i="1"/>
  <c r="MU50" i="1"/>
  <c r="EC50" i="1"/>
  <c r="NE50" i="1"/>
  <c r="MV50" i="1"/>
  <c r="KA50" i="1"/>
  <c r="ED50" i="1"/>
  <c r="DV50" i="1"/>
  <c r="DE50" i="1"/>
  <c r="NN50" i="1"/>
  <c r="LV50" i="1"/>
  <c r="KP50" i="1"/>
  <c r="AZ50" i="1"/>
  <c r="EI46" i="1"/>
  <c r="EI50" i="1"/>
  <c r="TW46" i="1"/>
  <c r="TW50" i="1"/>
  <c r="TY46" i="1"/>
  <c r="TY50" i="1"/>
  <c r="NT23" i="1"/>
  <c r="NT87" i="1" s="1"/>
  <c r="NV23" i="1"/>
  <c r="NV87" i="1" s="1"/>
  <c r="JH46" i="1"/>
  <c r="NU23" i="1"/>
  <c r="NU87" i="1" s="1"/>
  <c r="NQ23" i="1"/>
  <c r="NQ87" i="1" s="1"/>
  <c r="NR23" i="1"/>
  <c r="NR87" i="1" s="1"/>
  <c r="NP23" i="1"/>
  <c r="NP87" i="1" s="1"/>
  <c r="NS23" i="1"/>
  <c r="NS87" i="1" s="1"/>
  <c r="BH40" i="1"/>
  <c r="BF40" i="1"/>
  <c r="BJ40" i="1"/>
  <c r="BG40" i="1"/>
  <c r="BI40" i="1"/>
  <c r="BE40" i="1"/>
  <c r="AY25" i="6"/>
  <c r="AN25" i="6" s="1"/>
  <c r="BC28" i="7"/>
  <c r="AR28" i="7" s="1"/>
  <c r="AZ25" i="6"/>
  <c r="AO25" i="6" s="1"/>
  <c r="BD28" i="7"/>
  <c r="AS28" i="7" s="1"/>
  <c r="AY28" i="7"/>
  <c r="AN28" i="7" s="1"/>
  <c r="BF28" i="7"/>
  <c r="AU28" i="7" s="1"/>
  <c r="EJ17" i="1"/>
  <c r="PQ15" i="1"/>
  <c r="RZ15" i="1"/>
  <c r="UJ15" i="1" s="1"/>
  <c r="FI19" i="1"/>
  <c r="HT19" i="1"/>
  <c r="E23" i="6"/>
  <c r="W23" i="6" s="1"/>
  <c r="D23" i="8"/>
  <c r="V23" i="8" s="1"/>
  <c r="C28" i="7"/>
  <c r="U28" i="7" s="1"/>
  <c r="C23" i="8"/>
  <c r="U23" i="8" s="1"/>
  <c r="CJ42" i="1"/>
  <c r="FW16" i="1"/>
  <c r="GC16" i="1"/>
  <c r="IF16" i="1"/>
  <c r="CQ39" i="1"/>
  <c r="CQ40" i="1" s="1"/>
  <c r="CQ41" i="1" s="1"/>
  <c r="CQ42" i="1" s="1"/>
  <c r="CM3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P25" i="1"/>
  <c r="GP23" i="1"/>
  <c r="GP81" i="1" s="1"/>
  <c r="GO23" i="1"/>
  <c r="GO25" i="1"/>
  <c r="GN23" i="1"/>
  <c r="GN25" i="1"/>
  <c r="GL23" i="1"/>
  <c r="GL25" i="1"/>
  <c r="GK25" i="1"/>
  <c r="GK23" i="1"/>
  <c r="GI23" i="1"/>
  <c r="GI25" i="1"/>
  <c r="GG25" i="1"/>
  <c r="GG23" i="1"/>
  <c r="GF25" i="1"/>
  <c r="GF23" i="1"/>
  <c r="GD25" i="1"/>
  <c r="GD23" i="1"/>
  <c r="GB25" i="1"/>
  <c r="GB23" i="1"/>
  <c r="GA25" i="1"/>
  <c r="GA23" i="1"/>
  <c r="FY23" i="1"/>
  <c r="FY25" i="1"/>
  <c r="FW23" i="1"/>
  <c r="FW25" i="1"/>
  <c r="FV23" i="1"/>
  <c r="FV25" i="1"/>
  <c r="FT23" i="1"/>
  <c r="FT25"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F31" i="6" s="1"/>
  <c r="AU31" i="6" s="1"/>
  <c r="AW38" i="6"/>
  <c r="AW39" i="6" s="1"/>
  <c r="BB26" i="8"/>
  <c r="AQ26" i="8" s="1"/>
  <c r="EZ23" i="1"/>
  <c r="EY23" i="1"/>
  <c r="FA23" i="1"/>
  <c r="EI23" i="1"/>
  <c r="FC23" i="1"/>
  <c r="AX33" i="6"/>
  <c r="AM33" i="6" s="1"/>
  <c r="EQ23" i="1"/>
  <c r="EW23" i="1"/>
  <c r="EN23" i="1"/>
  <c r="AZ28" i="6"/>
  <c r="AO28" i="6" s="1"/>
  <c r="BF28" i="6"/>
  <c r="AU28" i="6" s="1"/>
  <c r="BD28" i="6"/>
  <c r="AS28" i="6" s="1"/>
  <c r="BA26" i="6"/>
  <c r="AP26" i="6" s="1"/>
  <c r="BB28" i="6"/>
  <c r="AQ28" i="6" s="1"/>
  <c r="AY28" i="6"/>
  <c r="AN28" i="6" s="1"/>
  <c r="AX28" i="6"/>
  <c r="AM28" i="6" s="1"/>
  <c r="ET23" i="1"/>
  <c r="EM23" i="1"/>
  <c r="BE26" i="8"/>
  <c r="AT26" i="8" s="1"/>
  <c r="AW31" i="8"/>
  <c r="AW30" i="6"/>
  <c r="BF30" i="6" s="1"/>
  <c r="AU30" i="6" s="1"/>
  <c r="AZ26" i="6"/>
  <c r="AO26" i="6" s="1"/>
  <c r="BF26" i="6"/>
  <c r="AU26" i="6" s="1"/>
  <c r="ER23" i="1"/>
  <c r="FD23" i="1"/>
  <c r="EV23" i="1"/>
  <c r="EO23" i="1"/>
  <c r="EU23" i="1"/>
  <c r="FR25" i="1"/>
  <c r="FR23" i="1"/>
  <c r="FE25" i="1"/>
  <c r="FE23" i="1"/>
  <c r="FG25" i="1"/>
  <c r="FG23" i="1"/>
  <c r="EH23"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B31" i="6"/>
  <c r="AQ31" i="6" s="1"/>
  <c r="BA31" i="6"/>
  <c r="AP31" i="6" s="1"/>
  <c r="AZ31" i="6"/>
  <c r="AO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M23" i="1"/>
  <c r="LM87" i="1" s="1"/>
  <c r="JD23" i="1"/>
  <c r="JD81" i="1" s="1"/>
  <c r="MK25" i="1"/>
  <c r="LL25" i="1"/>
  <c r="LL23" i="1"/>
  <c r="LL87" i="1" s="1"/>
  <c r="LK25" i="1"/>
  <c r="LK23" i="1"/>
  <c r="LK87" i="1" s="1"/>
  <c r="LG23" i="1"/>
  <c r="LG87" i="1" s="1"/>
  <c r="LH23" i="1"/>
  <c r="LH87" i="1" s="1"/>
  <c r="LJ25" i="1"/>
  <c r="LJ23" i="1"/>
  <c r="LJ87" i="1" s="1"/>
  <c r="LI23" i="1"/>
  <c r="LI87" i="1" s="1"/>
  <c r="MJ25" i="1"/>
  <c r="GP87" i="1" l="1"/>
  <c r="EJ81" i="1"/>
  <c r="EJ87" i="1"/>
  <c r="JD87" i="1"/>
  <c r="LO87" i="1" a="1"/>
  <c r="LO87" i="1" s="1"/>
  <c r="LI70" i="1"/>
  <c r="LI81" i="1"/>
  <c r="LJ70" i="1"/>
  <c r="LJ81" i="1"/>
  <c r="NV70" i="1"/>
  <c r="NV81" i="1"/>
  <c r="GP70" i="1"/>
  <c r="JD70" i="1"/>
  <c r="NU70" i="1"/>
  <c r="NU81" i="1"/>
  <c r="NS81" i="1"/>
  <c r="NT70" i="1"/>
  <c r="NT81" i="1"/>
  <c r="LK70" i="1"/>
  <c r="LK81" i="1"/>
  <c r="NP70" i="1"/>
  <c r="NP81" i="1"/>
  <c r="LM70" i="1"/>
  <c r="LM81" i="1"/>
  <c r="NR70" i="1"/>
  <c r="NR81" i="1"/>
  <c r="LH70" i="1"/>
  <c r="LH81" i="1"/>
  <c r="LG70" i="1"/>
  <c r="LG81" i="1"/>
  <c r="LL70" i="1"/>
  <c r="LL81" i="1"/>
  <c r="NQ81" i="1"/>
  <c r="NQ70" i="1"/>
  <c r="NS70" i="1"/>
  <c r="LO70" i="1" a="1"/>
  <c r="LO70" i="1" s="1"/>
  <c r="EJ70" i="1"/>
  <c r="NQ65" i="1"/>
  <c r="LK65" i="1"/>
  <c r="NP65" i="1"/>
  <c r="NR65" i="1"/>
  <c r="NS65" i="1"/>
  <c r="LL65" i="1"/>
  <c r="LI65" i="1"/>
  <c r="NU65" i="1"/>
  <c r="LJ65" i="1"/>
  <c r="LG65" i="1"/>
  <c r="JD65" i="1"/>
  <c r="GP65" i="1"/>
  <c r="NV65" i="1"/>
  <c r="LH65" i="1"/>
  <c r="LM65" i="1"/>
  <c r="NT65" i="1"/>
  <c r="LO65" i="1" a="1"/>
  <c r="LO65" i="1" s="1"/>
  <c r="EJ65" i="1"/>
  <c r="LJ93" i="1"/>
  <c r="JD93" i="1"/>
  <c r="GP93" i="1"/>
  <c r="NV93" i="1"/>
  <c r="LI93" i="1"/>
  <c r="NU93" i="1"/>
  <c r="LH93" i="1"/>
  <c r="NT93" i="1"/>
  <c r="LG93" i="1"/>
  <c r="NS93" i="1"/>
  <c r="LM93" i="1"/>
  <c r="LK93" i="1"/>
  <c r="NP93" i="1"/>
  <c r="NR93" i="1"/>
  <c r="LL93" i="1"/>
  <c r="NQ93" i="1"/>
  <c r="H76" i="1"/>
  <c r="LO89" i="1" a="1"/>
  <c r="LO89" i="1" s="1"/>
  <c r="LK69" i="1"/>
  <c r="LO85" i="1" a="1"/>
  <c r="LO85" i="1" s="1"/>
  <c r="NS82" i="1"/>
  <c r="GP82" i="1"/>
  <c r="LK82" i="1"/>
  <c r="LM85" i="1"/>
  <c r="GP79" i="1"/>
  <c r="LM73" i="1"/>
  <c r="NT80" i="1"/>
  <c r="LK71" i="1"/>
  <c r="JD71" i="1"/>
  <c r="GP74" i="1"/>
  <c r="NP84" i="1"/>
  <c r="LO80" i="1" a="1"/>
  <c r="LO80" i="1" s="1"/>
  <c r="NU80" i="1"/>
  <c r="NS79" i="1"/>
  <c r="LI85" i="1"/>
  <c r="LK85" i="1"/>
  <c r="LG85" i="1"/>
  <c r="NV74" i="1"/>
  <c r="NS89" i="1"/>
  <c r="NP72" i="1"/>
  <c r="LK86" i="1"/>
  <c r="NS74" i="1"/>
  <c r="LK74" i="1"/>
  <c r="NS84" i="1"/>
  <c r="NQ82" i="1"/>
  <c r="LO71" i="1" a="1"/>
  <c r="LO71" i="1" s="1"/>
  <c r="LG89" i="1"/>
  <c r="NP79" i="1"/>
  <c r="LG72" i="1"/>
  <c r="LH74" i="1"/>
  <c r="NP74" i="1"/>
  <c r="GP84" i="1"/>
  <c r="LK73" i="1"/>
  <c r="LK80" i="1"/>
  <c r="LO79" i="1" a="1"/>
  <c r="LO79" i="1" s="1"/>
  <c r="LH80" i="1"/>
  <c r="NP71" i="1"/>
  <c r="LL71" i="1"/>
  <c r="NU89" i="1"/>
  <c r="JD75" i="1"/>
  <c r="NS85" i="1"/>
  <c r="NP85" i="1"/>
  <c r="NQ74" i="1"/>
  <c r="LJ69" i="1"/>
  <c r="LG69" i="1"/>
  <c r="LG80" i="1"/>
  <c r="LM84" i="1"/>
  <c r="NU73" i="1"/>
  <c r="JD73" i="1"/>
  <c r="NU71" i="1"/>
  <c r="LI75" i="1"/>
  <c r="LH88" i="1"/>
  <c r="LL88" i="1"/>
  <c r="LH77" i="1"/>
  <c r="GP83" i="1"/>
  <c r="JD85" i="1"/>
  <c r="NQ85" i="1"/>
  <c r="NV85" i="1"/>
  <c r="LG74" i="1"/>
  <c r="NQ84" i="1"/>
  <c r="NU84" i="1"/>
  <c r="NV73" i="1"/>
  <c r="NR73" i="1"/>
  <c r="NS73" i="1"/>
  <c r="NU82" i="1"/>
  <c r="LJ82" i="1"/>
  <c r="NS69" i="1"/>
  <c r="LM69" i="1"/>
  <c r="NV69" i="1"/>
  <c r="JD80" i="1"/>
  <c r="LJ80" i="1"/>
  <c r="NS80" i="1"/>
  <c r="NS71" i="1"/>
  <c r="LG71" i="1"/>
  <c r="GP89" i="1"/>
  <c r="LH89" i="1"/>
  <c r="LK89" i="1"/>
  <c r="LH75" i="1"/>
  <c r="LG75" i="1"/>
  <c r="LK88" i="1"/>
  <c r="LO88" i="1" a="1"/>
  <c r="LO88" i="1" s="1"/>
  <c r="NU78" i="1"/>
  <c r="LI78" i="1"/>
  <c r="NS78" i="1"/>
  <c r="NT72" i="1"/>
  <c r="NU72" i="1"/>
  <c r="LO72" i="1" a="1"/>
  <c r="LO72" i="1" s="1"/>
  <c r="LO86" i="1" a="1"/>
  <c r="LO86" i="1" s="1"/>
  <c r="LL86" i="1"/>
  <c r="NS77" i="1"/>
  <c r="GP77" i="1"/>
  <c r="LI77" i="1"/>
  <c r="NR83" i="1"/>
  <c r="LJ83" i="1"/>
  <c r="NP83" i="1"/>
  <c r="GP76" i="1"/>
  <c r="LH76" i="1"/>
  <c r="NT85" i="1"/>
  <c r="NQ73" i="1"/>
  <c r="LO73" i="1" a="1"/>
  <c r="LO73" i="1" s="1"/>
  <c r="LO82" i="1" a="1"/>
  <c r="LO82" i="1" s="1"/>
  <c r="LJ71" i="1"/>
  <c r="NQ71" i="1"/>
  <c r="NV89" i="1"/>
  <c r="NQ79" i="1"/>
  <c r="LL78" i="1"/>
  <c r="NQ78" i="1"/>
  <c r="NR78" i="1"/>
  <c r="NQ72" i="1"/>
  <c r="NR72" i="1"/>
  <c r="LH72" i="1"/>
  <c r="NV86" i="1"/>
  <c r="LH86" i="1"/>
  <c r="LM77" i="1"/>
  <c r="LL77" i="1"/>
  <c r="LM83" i="1"/>
  <c r="LI83" i="1"/>
  <c r="NU76" i="1"/>
  <c r="LH85" i="1"/>
  <c r="JD74" i="1"/>
  <c r="NT74" i="1"/>
  <c r="LI74" i="1"/>
  <c r="NT84" i="1"/>
  <c r="LJ84" i="1"/>
  <c r="LK84" i="1"/>
  <c r="LL84" i="1"/>
  <c r="LJ73" i="1"/>
  <c r="LM82" i="1"/>
  <c r="NT82" i="1"/>
  <c r="LL69" i="1"/>
  <c r="NP69" i="1"/>
  <c r="LI69" i="1"/>
  <c r="GP80" i="1"/>
  <c r="LH71" i="1"/>
  <c r="NR71" i="1"/>
  <c r="LI79" i="1"/>
  <c r="NR79" i="1"/>
  <c r="NQ75" i="1"/>
  <c r="NR75" i="1"/>
  <c r="NS75" i="1"/>
  <c r="NV88" i="1"/>
  <c r="LI88" i="1"/>
  <c r="NR88" i="1"/>
  <c r="LM78" i="1"/>
  <c r="LJ78" i="1"/>
  <c r="GP86" i="1"/>
  <c r="NS86" i="1"/>
  <c r="NR77" i="1"/>
  <c r="LO77" i="1" a="1"/>
  <c r="LO77" i="1" s="1"/>
  <c r="LK76" i="1"/>
  <c r="GP88" i="1"/>
  <c r="JD88" i="1"/>
  <c r="GP78" i="1"/>
  <c r="LL72" i="1"/>
  <c r="LM72" i="1"/>
  <c r="LJ72" i="1"/>
  <c r="JD72" i="1"/>
  <c r="NP86" i="1"/>
  <c r="JD86" i="1"/>
  <c r="NQ86" i="1"/>
  <c r="LJ77" i="1"/>
  <c r="NV77" i="1"/>
  <c r="LG77" i="1"/>
  <c r="JD77" i="1"/>
  <c r="LL83" i="1"/>
  <c r="LH83" i="1"/>
  <c r="NV83" i="1"/>
  <c r="LJ76" i="1"/>
  <c r="NT76" i="1"/>
  <c r="NV76" i="1"/>
  <c r="EJ89" i="1"/>
  <c r="EJ88" i="1"/>
  <c r="EJ86" i="1"/>
  <c r="EJ78" i="1"/>
  <c r="EJ80" i="1"/>
  <c r="EJ79" i="1"/>
  <c r="EJ71" i="1"/>
  <c r="EJ74" i="1"/>
  <c r="EJ76" i="1"/>
  <c r="EJ72" i="1"/>
  <c r="EJ82" i="1"/>
  <c r="EJ77" i="1"/>
  <c r="EJ75" i="1"/>
  <c r="EJ73" i="1"/>
  <c r="EJ69" i="1"/>
  <c r="EJ85" i="1"/>
  <c r="EJ84" i="1"/>
  <c r="EJ83" i="1"/>
  <c r="LL85" i="1"/>
  <c r="LL74" i="1"/>
  <c r="LO74" i="1" a="1"/>
  <c r="LO74" i="1" s="1"/>
  <c r="NR74" i="1"/>
  <c r="LO84" i="1" a="1"/>
  <c r="LO84" i="1" s="1"/>
  <c r="LH84" i="1"/>
  <c r="LL82" i="1"/>
  <c r="NQ69" i="1"/>
  <c r="NU69" i="1"/>
  <c r="LH69" i="1"/>
  <c r="NV80" i="1"/>
  <c r="NT71" i="1"/>
  <c r="GP71" i="1"/>
  <c r="LI89" i="1"/>
  <c r="LM89" i="1"/>
  <c r="NT89" i="1"/>
  <c r="NU79" i="1"/>
  <c r="LH79" i="1"/>
  <c r="LG79" i="1"/>
  <c r="LJ79" i="1"/>
  <c r="NP75" i="1"/>
  <c r="NU75" i="1"/>
  <c r="LM75" i="1"/>
  <c r="NS88" i="1"/>
  <c r="LG78" i="1"/>
  <c r="LO78" i="1" a="1"/>
  <c r="LO78" i="1" s="1"/>
  <c r="LK78" i="1"/>
  <c r="NS72" i="1"/>
  <c r="LK77" i="1"/>
  <c r="NP77" i="1"/>
  <c r="LO83" i="1" a="1"/>
  <c r="LO83" i="1" s="1"/>
  <c r="LI76" i="1"/>
  <c r="JD76" i="1"/>
  <c r="NR85" i="1"/>
  <c r="NU74" i="1"/>
  <c r="LG84" i="1"/>
  <c r="LG73" i="1"/>
  <c r="LH73" i="1"/>
  <c r="NP73" i="1"/>
  <c r="LG82" i="1"/>
  <c r="LI82" i="1"/>
  <c r="NP82" i="1"/>
  <c r="NV82" i="1"/>
  <c r="LO69" i="1" a="1"/>
  <c r="LO69" i="1" s="1"/>
  <c r="NR69" i="1"/>
  <c r="NP80" i="1"/>
  <c r="LI80" i="1"/>
  <c r="NP89" i="1"/>
  <c r="NQ89" i="1"/>
  <c r="NT79" i="1"/>
  <c r="GP75" i="1"/>
  <c r="NP88" i="1"/>
  <c r="NQ88" i="1"/>
  <c r="NT78" i="1"/>
  <c r="NV78" i="1"/>
  <c r="LI72" i="1"/>
  <c r="LM86" i="1"/>
  <c r="LI86" i="1"/>
  <c r="NT86" i="1"/>
  <c r="LJ86" i="1"/>
  <c r="NR86" i="1"/>
  <c r="NT83" i="1"/>
  <c r="LK83" i="1"/>
  <c r="LG83" i="1"/>
  <c r="LL76" i="1"/>
  <c r="NQ76" i="1"/>
  <c r="LO76" i="1" a="1"/>
  <c r="LO76" i="1" s="1"/>
  <c r="NP76" i="1"/>
  <c r="NU85" i="1"/>
  <c r="GP85" i="1"/>
  <c r="LJ74" i="1"/>
  <c r="LM74" i="1"/>
  <c r="NV84" i="1"/>
  <c r="LH82" i="1"/>
  <c r="NT69" i="1"/>
  <c r="GP69" i="1"/>
  <c r="NQ80" i="1"/>
  <c r="LL80" i="1"/>
  <c r="LI71" i="1"/>
  <c r="LM71" i="1"/>
  <c r="LL89" i="1"/>
  <c r="JD89" i="1"/>
  <c r="NR89" i="1"/>
  <c r="LL79" i="1"/>
  <c r="LO75" i="1" a="1"/>
  <c r="LO75" i="1" s="1"/>
  <c r="LK75" i="1"/>
  <c r="LM88" i="1"/>
  <c r="NT88" i="1"/>
  <c r="LH78" i="1"/>
  <c r="LK72" i="1"/>
  <c r="NU77" i="1"/>
  <c r="NQ83" i="1"/>
  <c r="LG76" i="1"/>
  <c r="NR76" i="1"/>
  <c r="LJ85" i="1"/>
  <c r="LI84" i="1"/>
  <c r="NR84" i="1"/>
  <c r="JD84" i="1"/>
  <c r="LL73" i="1"/>
  <c r="GP73" i="1"/>
  <c r="NT73" i="1"/>
  <c r="LI73" i="1"/>
  <c r="NR82" i="1"/>
  <c r="JD82" i="1"/>
  <c r="JD69" i="1"/>
  <c r="LM80" i="1"/>
  <c r="NR80" i="1"/>
  <c r="NV71" i="1"/>
  <c r="LJ89" i="1"/>
  <c r="NV79" i="1"/>
  <c r="LM79" i="1"/>
  <c r="JD79" i="1"/>
  <c r="LK79" i="1"/>
  <c r="LJ75" i="1"/>
  <c r="LL75" i="1"/>
  <c r="NT75" i="1"/>
  <c r="NV75" i="1"/>
  <c r="LG88" i="1"/>
  <c r="NU88" i="1"/>
  <c r="LJ88" i="1"/>
  <c r="NP78" i="1"/>
  <c r="JD78" i="1"/>
  <c r="GP72" i="1"/>
  <c r="NV72" i="1"/>
  <c r="LG86" i="1"/>
  <c r="NU86" i="1"/>
  <c r="NT77" i="1"/>
  <c r="NQ77" i="1"/>
  <c r="JD83" i="1"/>
  <c r="NS83" i="1"/>
  <c r="NU83" i="1"/>
  <c r="LM76" i="1"/>
  <c r="NS76" i="1"/>
  <c r="LO93" i="1" a="1"/>
  <c r="LO93" i="1" s="1"/>
  <c r="LJ55" i="1"/>
  <c r="LG55" i="1"/>
  <c r="LM55" i="1"/>
  <c r="EJ93" i="1"/>
  <c r="EJ55" i="1"/>
  <c r="LK55" i="1"/>
  <c r="NR55" i="1"/>
  <c r="NS55" i="1"/>
  <c r="NV55" i="1"/>
  <c r="LI55" i="1"/>
  <c r="LL55" i="1"/>
  <c r="GP55" i="1"/>
  <c r="NQ55" i="1"/>
  <c r="NP55" i="1"/>
  <c r="JD55" i="1"/>
  <c r="NT55" i="1"/>
  <c r="NU55" i="1"/>
  <c r="LH55" i="1"/>
  <c r="LO55" i="1" a="1"/>
  <c r="LO55" i="1" s="1"/>
  <c r="NR61" i="1"/>
  <c r="LI61" i="1"/>
  <c r="NU61" i="1"/>
  <c r="LL61" i="1"/>
  <c r="LJ62" i="1"/>
  <c r="GP59" i="1"/>
  <c r="NV63" i="1"/>
  <c r="LH59" i="1"/>
  <c r="LM61" i="1"/>
  <c r="NT61" i="1"/>
  <c r="LG62" i="1"/>
  <c r="NS61" i="1"/>
  <c r="NQ61" i="1"/>
  <c r="JD63" i="1"/>
  <c r="LK63" i="1"/>
  <c r="NP63" i="1"/>
  <c r="NU68" i="1"/>
  <c r="NS66" i="1"/>
  <c r="LK68" i="1"/>
  <c r="LI68" i="1"/>
  <c r="NU66" i="1"/>
  <c r="JD66" i="1"/>
  <c r="LG60" i="1"/>
  <c r="NT68" i="1"/>
  <c r="LH60" i="1"/>
  <c r="LO68" i="1" a="1"/>
  <c r="LO68" i="1" s="1"/>
  <c r="LI66" i="1"/>
  <c r="JD67" i="1"/>
  <c r="LG63" i="1"/>
  <c r="NS68" i="1"/>
  <c r="NT66" i="1"/>
  <c r="NP64" i="1"/>
  <c r="LH68" i="1"/>
  <c r="NV67" i="1"/>
  <c r="GP66" i="1"/>
  <c r="NT64" i="1"/>
  <c r="GP64" i="1"/>
  <c r="NS64" i="1"/>
  <c r="LK67" i="1"/>
  <c r="NP67" i="1"/>
  <c r="NT63" i="1"/>
  <c r="NQ68" i="1"/>
  <c r="GP68" i="1"/>
  <c r="LM66" i="1"/>
  <c r="NV66" i="1"/>
  <c r="LJ64" i="1"/>
  <c r="NQ64" i="1"/>
  <c r="NS67" i="1"/>
  <c r="LM67" i="1"/>
  <c r="LG67" i="1"/>
  <c r="NQ66" i="1"/>
  <c r="LH64" i="1"/>
  <c r="LL64" i="1"/>
  <c r="NU64" i="1"/>
  <c r="LG66" i="1"/>
  <c r="NS59" i="1"/>
  <c r="NV59" i="1"/>
  <c r="LL68" i="1"/>
  <c r="NP68" i="1"/>
  <c r="LM68" i="1"/>
  <c r="LK66" i="1"/>
  <c r="LO66" i="1" a="1"/>
  <c r="LO66" i="1" s="1"/>
  <c r="NR64" i="1"/>
  <c r="LO64" i="1" a="1"/>
  <c r="LO64" i="1" s="1"/>
  <c r="LM64" i="1"/>
  <c r="NR67" i="1"/>
  <c r="LL59" i="1"/>
  <c r="NU62" i="1"/>
  <c r="NV68" i="1"/>
  <c r="NR66" i="1"/>
  <c r="LL66" i="1"/>
  <c r="LH66" i="1"/>
  <c r="LG64" i="1"/>
  <c r="NV64" i="1"/>
  <c r="LJ67" i="1"/>
  <c r="GP67" i="1"/>
  <c r="LH67" i="1"/>
  <c r="JD64" i="1"/>
  <c r="LK64" i="1"/>
  <c r="LO67" i="1" a="1"/>
  <c r="LO67" i="1" s="1"/>
  <c r="LL67" i="1"/>
  <c r="NU67" i="1"/>
  <c r="EJ67" i="1"/>
  <c r="EJ68" i="1"/>
  <c r="EJ66" i="1"/>
  <c r="EJ64" i="1"/>
  <c r="LJ68" i="1"/>
  <c r="NT59" i="1"/>
  <c r="LM60" i="1"/>
  <c r="NR68" i="1"/>
  <c r="JD68" i="1"/>
  <c r="LG68" i="1"/>
  <c r="LJ66" i="1"/>
  <c r="NP66" i="1"/>
  <c r="LI64" i="1"/>
  <c r="LI67" i="1"/>
  <c r="NQ67" i="1"/>
  <c r="NT67" i="1"/>
  <c r="JD60" i="1"/>
  <c r="NS63" i="1"/>
  <c r="LI60" i="1"/>
  <c r="NU63" i="1"/>
  <c r="NQ60" i="1"/>
  <c r="NS60" i="1"/>
  <c r="NV60" i="1"/>
  <c r="NT60" i="1"/>
  <c r="LL62" i="1"/>
  <c r="LI59" i="1"/>
  <c r="NU59" i="1"/>
  <c r="LG59" i="1"/>
  <c r="NS62" i="1"/>
  <c r="LG61" i="1"/>
  <c r="LI63" i="1"/>
  <c r="NU60" i="1"/>
  <c r="JD62" i="1"/>
  <c r="LH63" i="1"/>
  <c r="LJ59" i="1"/>
  <c r="NP60" i="1"/>
  <c r="LK62" i="1"/>
  <c r="LJ61" i="1"/>
  <c r="EJ63" i="1"/>
  <c r="EJ62" i="1"/>
  <c r="EJ60" i="1"/>
  <c r="EJ61" i="1"/>
  <c r="EJ59" i="1"/>
  <c r="JD59" i="1"/>
  <c r="LM63" i="1"/>
  <c r="LJ60" i="1"/>
  <c r="NR60" i="1"/>
  <c r="LO62" i="1" a="1"/>
  <c r="LO62" i="1" s="1"/>
  <c r="NV61" i="1"/>
  <c r="NQ59" i="1"/>
  <c r="GP63" i="1"/>
  <c r="NQ63" i="1"/>
  <c r="GP60" i="1"/>
  <c r="NQ62" i="1"/>
  <c r="LH62" i="1"/>
  <c r="GP62" i="1"/>
  <c r="NR62" i="1"/>
  <c r="NV62" i="1"/>
  <c r="JD61" i="1"/>
  <c r="GP61" i="1"/>
  <c r="LK59" i="1"/>
  <c r="LM59" i="1"/>
  <c r="LL63" i="1"/>
  <c r="NR63" i="1"/>
  <c r="LK60" i="1"/>
  <c r="LL60" i="1"/>
  <c r="LM62" i="1"/>
  <c r="LH61" i="1"/>
  <c r="NR59" i="1"/>
  <c r="NP62" i="1"/>
  <c r="LK61" i="1"/>
  <c r="NP59" i="1"/>
  <c r="LO63" i="1" a="1"/>
  <c r="LO63" i="1" s="1"/>
  <c r="LJ63" i="1"/>
  <c r="LO60" i="1" a="1"/>
  <c r="LO60" i="1" s="1"/>
  <c r="LI62" i="1"/>
  <c r="NT62" i="1"/>
  <c r="NP61" i="1"/>
  <c r="LO59" i="1" a="1"/>
  <c r="LO59" i="1" s="1"/>
  <c r="LO61" i="1" a="1"/>
  <c r="LO61" i="1" s="1"/>
  <c r="LO57" i="1" a="1"/>
  <c r="LO57" i="1" s="1"/>
  <c r="LK57" i="1"/>
  <c r="LJ56" i="1"/>
  <c r="NS57" i="1"/>
  <c r="LG57" i="1"/>
  <c r="NT57" i="1"/>
  <c r="LM57" i="1"/>
  <c r="NR57" i="1"/>
  <c r="GP56" i="1"/>
  <c r="LI56" i="1"/>
  <c r="LI57" i="1"/>
  <c r="LK56" i="1"/>
  <c r="NQ57" i="1"/>
  <c r="NV57" i="1"/>
  <c r="LH57" i="1"/>
  <c r="LJ57" i="1"/>
  <c r="NT56" i="1"/>
  <c r="NU56" i="1"/>
  <c r="LH56" i="1"/>
  <c r="GP57" i="1"/>
  <c r="JD56" i="1"/>
  <c r="NV56" i="1"/>
  <c r="NU57" i="1"/>
  <c r="LL56" i="1"/>
  <c r="JD57" i="1"/>
  <c r="NS56" i="1"/>
  <c r="NQ56" i="1"/>
  <c r="NR56" i="1"/>
  <c r="EJ56" i="1"/>
  <c r="EJ57" i="1"/>
  <c r="LL57" i="1"/>
  <c r="NP57" i="1"/>
  <c r="LO56" i="1" a="1"/>
  <c r="LO56" i="1" s="1"/>
  <c r="LG56" i="1"/>
  <c r="LM56" i="1"/>
  <c r="NP56" i="1"/>
  <c r="LO54" i="1" a="1"/>
  <c r="LO54" i="1" s="1"/>
  <c r="LI58" i="1"/>
  <c r="GP58" i="1"/>
  <c r="NV58" i="1"/>
  <c r="NT58" i="1"/>
  <c r="LG58" i="1"/>
  <c r="NS58" i="1"/>
  <c r="NQ58" i="1"/>
  <c r="NU58" i="1"/>
  <c r="JD58" i="1"/>
  <c r="NP58" i="1"/>
  <c r="LO46" i="1" a="1"/>
  <c r="LO46" i="1" s="1"/>
  <c r="LM58" i="1"/>
  <c r="LJ58" i="1"/>
  <c r="LK58" i="1"/>
  <c r="LH58" i="1"/>
  <c r="LL58" i="1"/>
  <c r="LO58" i="1" a="1"/>
  <c r="LO58" i="1" s="1"/>
  <c r="EJ54" i="1"/>
  <c r="EJ58" i="1"/>
  <c r="NR58" i="1"/>
  <c r="LJ46" i="1"/>
  <c r="LJ54" i="1"/>
  <c r="NU46" i="1"/>
  <c r="NU54" i="1"/>
  <c r="GP46" i="1"/>
  <c r="GP54" i="1"/>
  <c r="NV46" i="1"/>
  <c r="NV54" i="1"/>
  <c r="NQ46" i="1"/>
  <c r="NQ54" i="1"/>
  <c r="LG46" i="1"/>
  <c r="LG54" i="1"/>
  <c r="NS46" i="1"/>
  <c r="NS54" i="1"/>
  <c r="NT46" i="1"/>
  <c r="NT54" i="1"/>
  <c r="LI46" i="1"/>
  <c r="LI54" i="1"/>
  <c r="LH46" i="1"/>
  <c r="LH54" i="1"/>
  <c r="LK46" i="1"/>
  <c r="LK54" i="1"/>
  <c r="NP46" i="1"/>
  <c r="NP54" i="1"/>
  <c r="JD46" i="1"/>
  <c r="JD54" i="1"/>
  <c r="LM46" i="1"/>
  <c r="LM54" i="1"/>
  <c r="NR46" i="1"/>
  <c r="NR54" i="1"/>
  <c r="LL46" i="1"/>
  <c r="LL54" i="1"/>
  <c r="NV50" i="1"/>
  <c r="LO50" i="1" a="1"/>
  <c r="LO50" i="1" s="1"/>
  <c r="GP50" i="1"/>
  <c r="NP50" i="1"/>
  <c r="NR50" i="1"/>
  <c r="LL50" i="1"/>
  <c r="NS50" i="1"/>
  <c r="LM50" i="1"/>
  <c r="LH50" i="1"/>
  <c r="NQ50" i="1"/>
  <c r="LJ50" i="1"/>
  <c r="NT50" i="1"/>
  <c r="LG50" i="1"/>
  <c r="LI50" i="1"/>
  <c r="LK50" i="1"/>
  <c r="JD50" i="1"/>
  <c r="EJ46" i="1"/>
  <c r="EJ50" i="1"/>
  <c r="NU50" i="1"/>
  <c r="BD31" i="6"/>
  <c r="AS31" i="6" s="1"/>
  <c r="AX31" i="6"/>
  <c r="AM31" i="6" s="1"/>
  <c r="AW36" i="6"/>
  <c r="BC31" i="6"/>
  <c r="AR31" i="6" s="1"/>
  <c r="BE31" i="6"/>
  <c r="AT31" i="6" s="1"/>
  <c r="AY31" i="6"/>
  <c r="AN31" i="6" s="1"/>
  <c r="BA33" i="6"/>
  <c r="AP33" i="6" s="1"/>
  <c r="BF33" i="6"/>
  <c r="AU33" i="6" s="1"/>
  <c r="EK17" i="1"/>
  <c r="PR15" i="1"/>
  <c r="SA15" i="1"/>
  <c r="UK15" i="1" s="1"/>
  <c r="FJ19" i="1"/>
  <c r="HU19" i="1"/>
  <c r="E28" i="8"/>
  <c r="W28" i="8" s="1"/>
  <c r="C33" i="6"/>
  <c r="U33" i="6" s="1"/>
  <c r="D28" i="8"/>
  <c r="V28" i="8" s="1"/>
  <c r="E33" i="7"/>
  <c r="W33" i="7" s="1"/>
  <c r="BC38" i="6"/>
  <c r="AR38" i="6" s="1"/>
  <c r="GH16" i="1"/>
  <c r="IK16" i="1"/>
  <c r="GB16"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AY43" i="6"/>
  <c r="AN43" i="6" s="1"/>
  <c r="EK81" i="1" l="1"/>
  <c r="EK87" i="1"/>
  <c r="EK70" i="1"/>
  <c r="EK65" i="1"/>
  <c r="H77" i="1"/>
  <c r="EK88" i="1"/>
  <c r="EK86" i="1"/>
  <c r="EK83" i="1"/>
  <c r="EK79" i="1"/>
  <c r="EK80" i="1"/>
  <c r="EK78" i="1"/>
  <c r="EK71" i="1"/>
  <c r="EK74" i="1"/>
  <c r="EK72" i="1"/>
  <c r="EK77" i="1"/>
  <c r="EK73" i="1"/>
  <c r="EK69" i="1"/>
  <c r="EK75" i="1"/>
  <c r="EK84" i="1"/>
  <c r="EK82" i="1"/>
  <c r="EK89" i="1"/>
  <c r="EK76" i="1"/>
  <c r="EK85" i="1"/>
  <c r="EK93" i="1"/>
  <c r="EK55" i="1"/>
  <c r="EK67" i="1"/>
  <c r="EK64" i="1"/>
  <c r="EK68" i="1"/>
  <c r="EK66" i="1"/>
  <c r="EK62" i="1"/>
  <c r="EK63" i="1"/>
  <c r="EK59" i="1"/>
  <c r="EK61" i="1"/>
  <c r="EK60" i="1"/>
  <c r="EK57" i="1"/>
  <c r="EK56" i="1"/>
  <c r="EK54" i="1"/>
  <c r="EK58" i="1"/>
  <c r="EK46" i="1"/>
  <c r="EK50" i="1"/>
  <c r="I41" i="1"/>
  <c r="AZ43" i="6"/>
  <c r="AO43" i="6" s="1"/>
  <c r="BA43" i="6"/>
  <c r="AP43" i="6" s="1"/>
  <c r="BC43" i="6"/>
  <c r="AR43" i="6" s="1"/>
  <c r="E43" i="6" s="1"/>
  <c r="W43" i="6" s="1"/>
  <c r="E38" i="6"/>
  <c r="W38" i="6" s="1"/>
  <c r="BB43" i="6"/>
  <c r="AQ43" i="6" s="1"/>
  <c r="AX43" i="6"/>
  <c r="AM43" i="6" s="1"/>
  <c r="EL17" i="1"/>
  <c r="PS15" i="1"/>
  <c r="SC15" i="1" s="1"/>
  <c r="UM15" i="1" s="1"/>
  <c r="SB15" i="1"/>
  <c r="UL15" i="1" s="1"/>
  <c r="BB40" i="6"/>
  <c r="AQ40" i="6" s="1"/>
  <c r="BD40" i="6"/>
  <c r="AS40" i="6" s="1"/>
  <c r="BC40" i="6"/>
  <c r="AR40" i="6" s="1"/>
  <c r="FK19" i="1"/>
  <c r="HV19"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M16" i="1"/>
  <c r="GG16" i="1"/>
  <c r="IP16"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L81" i="1" l="1"/>
  <c r="EL87" i="1"/>
  <c r="EL70" i="1"/>
  <c r="EL65" i="1"/>
  <c r="H78" i="1"/>
  <c r="EL89" i="1"/>
  <c r="EL88" i="1"/>
  <c r="EL86" i="1"/>
  <c r="EL85" i="1"/>
  <c r="EL84" i="1"/>
  <c r="EL83" i="1"/>
  <c r="EL80" i="1"/>
  <c r="EL82" i="1"/>
  <c r="EL79" i="1"/>
  <c r="EL78" i="1"/>
  <c r="EL75" i="1"/>
  <c r="EL74" i="1"/>
  <c r="EL76" i="1"/>
  <c r="EL72" i="1"/>
  <c r="EL71" i="1"/>
  <c r="EL69" i="1"/>
  <c r="EL77" i="1"/>
  <c r="EL73" i="1"/>
  <c r="EL93" i="1"/>
  <c r="EL55" i="1"/>
  <c r="EL64" i="1"/>
  <c r="EL68" i="1"/>
  <c r="EL66" i="1"/>
  <c r="EL67" i="1"/>
  <c r="EL60" i="1"/>
  <c r="EL61" i="1"/>
  <c r="EL62" i="1"/>
  <c r="EL59" i="1"/>
  <c r="EL63" i="1"/>
  <c r="EL57" i="1"/>
  <c r="EL56" i="1"/>
  <c r="EL54" i="1"/>
  <c r="EL58" i="1"/>
  <c r="EL46" i="1"/>
  <c r="EL50" i="1"/>
  <c r="BJ41" i="1"/>
  <c r="BF41" i="1"/>
  <c r="BI41" i="1"/>
  <c r="BH41" i="1"/>
  <c r="BG41" i="1"/>
  <c r="BE41" i="1"/>
  <c r="EM17" i="1"/>
  <c r="FL19" i="1"/>
  <c r="HW19" i="1"/>
  <c r="C38" i="8"/>
  <c r="U38" i="8" s="1"/>
  <c r="E38" i="8"/>
  <c r="W38" i="8" s="1"/>
  <c r="IU16" i="1"/>
  <c r="GL16" i="1"/>
  <c r="C43" i="7"/>
  <c r="U43" i="7" s="1"/>
  <c r="D43" i="7"/>
  <c r="V43" i="7" s="1"/>
  <c r="E43" i="7"/>
  <c r="W43" i="7" s="1"/>
  <c r="D38" i="8"/>
  <c r="V38" i="8" s="1"/>
  <c r="PT15" i="1"/>
  <c r="SD15" i="1" s="1"/>
  <c r="UN15"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M81" i="1" l="1"/>
  <c r="EM87" i="1"/>
  <c r="EM70" i="1"/>
  <c r="EM65" i="1"/>
  <c r="H79" i="1"/>
  <c r="EM89" i="1"/>
  <c r="EM78" i="1"/>
  <c r="EM80" i="1"/>
  <c r="EM82" i="1"/>
  <c r="EM74" i="1"/>
  <c r="EM75" i="1"/>
  <c r="EM69" i="1"/>
  <c r="EM71" i="1"/>
  <c r="EM77" i="1"/>
  <c r="EM73" i="1"/>
  <c r="EM72" i="1"/>
  <c r="EM85" i="1"/>
  <c r="EM76" i="1"/>
  <c r="EM79" i="1"/>
  <c r="EM88" i="1"/>
  <c r="EM84" i="1"/>
  <c r="EM83" i="1"/>
  <c r="EM86" i="1"/>
  <c r="EM93" i="1"/>
  <c r="EM55" i="1"/>
  <c r="EM64" i="1"/>
  <c r="EM67" i="1"/>
  <c r="EM68" i="1"/>
  <c r="EM66" i="1"/>
  <c r="EM62" i="1"/>
  <c r="EM60" i="1"/>
  <c r="EM61" i="1"/>
  <c r="EM59" i="1"/>
  <c r="EM63" i="1"/>
  <c r="EM56" i="1"/>
  <c r="EM57" i="1"/>
  <c r="EM54" i="1"/>
  <c r="EM58" i="1"/>
  <c r="EM46" i="1"/>
  <c r="EM50" i="1"/>
  <c r="I42" i="1"/>
  <c r="EN17" i="1"/>
  <c r="FM19" i="1"/>
  <c r="HX19" i="1"/>
  <c r="D43" i="8"/>
  <c r="V43" i="8" s="1"/>
  <c r="C43" i="8"/>
  <c r="U43" i="8" s="1"/>
  <c r="E43" i="8"/>
  <c r="W43" i="8" s="1"/>
  <c r="PU15" i="1"/>
  <c r="SE15" i="1" s="1"/>
  <c r="UO15" i="1" s="1"/>
  <c r="EN81" i="1" l="1"/>
  <c r="EN87" i="1"/>
  <c r="EN70" i="1"/>
  <c r="EN65" i="1"/>
  <c r="H80" i="1"/>
  <c r="H81" i="1" s="1"/>
  <c r="EN89" i="1"/>
  <c r="EN88" i="1"/>
  <c r="EN86" i="1"/>
  <c r="EN84" i="1"/>
  <c r="EN80" i="1"/>
  <c r="EN82" i="1"/>
  <c r="EN79" i="1"/>
  <c r="EN78" i="1"/>
  <c r="EN74" i="1"/>
  <c r="EN76" i="1"/>
  <c r="EN72" i="1"/>
  <c r="EN69" i="1"/>
  <c r="EN71" i="1"/>
  <c r="EN77" i="1"/>
  <c r="EN73" i="1"/>
  <c r="EN75" i="1"/>
  <c r="EN83" i="1"/>
  <c r="EN85" i="1"/>
  <c r="EN93" i="1"/>
  <c r="EN55" i="1"/>
  <c r="EN68" i="1"/>
  <c r="EN64" i="1"/>
  <c r="EN66" i="1"/>
  <c r="EN67" i="1"/>
  <c r="EN62" i="1"/>
  <c r="EN60" i="1"/>
  <c r="EN59" i="1"/>
  <c r="EN61" i="1"/>
  <c r="EN63" i="1"/>
  <c r="EN57" i="1"/>
  <c r="EN56" i="1"/>
  <c r="EN54" i="1"/>
  <c r="EN58" i="1"/>
  <c r="EN46" i="1"/>
  <c r="EN50" i="1"/>
  <c r="BF42" i="1"/>
  <c r="BJ42" i="1"/>
  <c r="BI42" i="1"/>
  <c r="BE42" i="1"/>
  <c r="BH42" i="1"/>
  <c r="BG42" i="1"/>
  <c r="EO17" i="1"/>
  <c r="FN19" i="1"/>
  <c r="HY19" i="1"/>
  <c r="PV15" i="1"/>
  <c r="SF15" i="1" s="1"/>
  <c r="UP15" i="1" s="1"/>
  <c r="EO81" i="1" l="1"/>
  <c r="EO87" i="1"/>
  <c r="EO70" i="1"/>
  <c r="EO65" i="1"/>
  <c r="H82" i="1"/>
  <c r="EO88" i="1"/>
  <c r="EO86" i="1"/>
  <c r="EO85" i="1"/>
  <c r="EO80" i="1"/>
  <c r="EO83" i="1"/>
  <c r="EO78" i="1"/>
  <c r="EO72" i="1"/>
  <c r="EO74" i="1"/>
  <c r="EO76" i="1"/>
  <c r="EO75" i="1"/>
  <c r="EO69" i="1"/>
  <c r="EO71" i="1"/>
  <c r="EO77" i="1"/>
  <c r="EO73" i="1"/>
  <c r="EO82" i="1"/>
  <c r="EO79" i="1"/>
  <c r="EO89" i="1"/>
  <c r="EO84" i="1"/>
  <c r="EO93" i="1"/>
  <c r="EO55" i="1"/>
  <c r="EO68" i="1"/>
  <c r="EO67" i="1"/>
  <c r="EO66" i="1"/>
  <c r="EO64" i="1"/>
  <c r="EO60" i="1"/>
  <c r="EO62" i="1"/>
  <c r="EO59" i="1"/>
  <c r="EO61" i="1"/>
  <c r="EO63" i="1"/>
  <c r="EO56" i="1"/>
  <c r="EO57" i="1"/>
  <c r="EO54" i="1"/>
  <c r="EO58" i="1"/>
  <c r="EO46" i="1"/>
  <c r="EO50" i="1"/>
  <c r="EP17" i="1"/>
  <c r="FO19" i="1"/>
  <c r="HZ19" i="1"/>
  <c r="PW15" i="1"/>
  <c r="SG15" i="1" s="1"/>
  <c r="UQ15" i="1" s="1"/>
  <c r="EP81" i="1" l="1"/>
  <c r="EP87" i="1"/>
  <c r="EP70" i="1"/>
  <c r="EP65" i="1"/>
  <c r="H83" i="1"/>
  <c r="EP84" i="1"/>
  <c r="EP83" i="1"/>
  <c r="EP72" i="1"/>
  <c r="EP71" i="1"/>
  <c r="EP75" i="1"/>
  <c r="EP76" i="1"/>
  <c r="EP73" i="1"/>
  <c r="EP79" i="1"/>
  <c r="EP78" i="1"/>
  <c r="EP88" i="1"/>
  <c r="EP80" i="1"/>
  <c r="EP89" i="1"/>
  <c r="EP74" i="1"/>
  <c r="EP85" i="1"/>
  <c r="EP86" i="1"/>
  <c r="EP82" i="1"/>
  <c r="EP69" i="1"/>
  <c r="EP77" i="1"/>
  <c r="EP93" i="1"/>
  <c r="EP55" i="1"/>
  <c r="EP68" i="1"/>
  <c r="EP66" i="1"/>
  <c r="EP67" i="1"/>
  <c r="EP64" i="1"/>
  <c r="EP62" i="1"/>
  <c r="EP61" i="1"/>
  <c r="EP60" i="1"/>
  <c r="EP59" i="1"/>
  <c r="EP63" i="1"/>
  <c r="EP56" i="1"/>
  <c r="EP57" i="1"/>
  <c r="EP54" i="1"/>
  <c r="EP58" i="1"/>
  <c r="EP46" i="1"/>
  <c r="EP50" i="1"/>
  <c r="EQ17" i="1"/>
  <c r="FP19" i="1"/>
  <c r="IA19" i="1"/>
  <c r="IB19" i="1" s="1"/>
  <c r="IC19" i="1" s="1"/>
  <c r="ID19" i="1" s="1"/>
  <c r="IE19" i="1" s="1"/>
  <c r="IF19" i="1" s="1"/>
  <c r="IG19" i="1" s="1"/>
  <c r="IH19" i="1" s="1"/>
  <c r="II19" i="1" s="1"/>
  <c r="IJ19" i="1" s="1"/>
  <c r="IK19" i="1" s="1"/>
  <c r="IL19" i="1" s="1"/>
  <c r="IM19" i="1" s="1"/>
  <c r="IN19" i="1" s="1"/>
  <c r="IO19" i="1" s="1"/>
  <c r="IP19" i="1" s="1"/>
  <c r="IQ19" i="1" s="1"/>
  <c r="IR19" i="1" s="1"/>
  <c r="IS19" i="1" s="1"/>
  <c r="IT19" i="1" s="1"/>
  <c r="IU19" i="1" s="1"/>
  <c r="IV19" i="1" s="1"/>
  <c r="IW19" i="1" s="1"/>
  <c r="IX19" i="1" s="1"/>
  <c r="IY19" i="1" s="1"/>
  <c r="PX15" i="1"/>
  <c r="SH15" i="1" s="1"/>
  <c r="UR15" i="1" s="1"/>
  <c r="EQ81" i="1" l="1"/>
  <c r="EQ87" i="1"/>
  <c r="EQ70" i="1"/>
  <c r="EQ65" i="1"/>
  <c r="H84" i="1"/>
  <c r="EQ89" i="1"/>
  <c r="EQ88" i="1"/>
  <c r="EQ86" i="1"/>
  <c r="EQ84" i="1"/>
  <c r="EQ83" i="1"/>
  <c r="EQ78" i="1"/>
  <c r="EQ77" i="1"/>
  <c r="EQ74" i="1"/>
  <c r="EQ72" i="1"/>
  <c r="EQ73" i="1"/>
  <c r="EQ71" i="1"/>
  <c r="EQ76" i="1"/>
  <c r="EQ69" i="1"/>
  <c r="EQ82" i="1"/>
  <c r="EQ79" i="1"/>
  <c r="EQ80" i="1"/>
  <c r="EQ75" i="1"/>
  <c r="EQ85" i="1"/>
  <c r="EQ93" i="1"/>
  <c r="EQ55" i="1"/>
  <c r="EQ68" i="1"/>
  <c r="EQ64" i="1"/>
  <c r="EQ66" i="1"/>
  <c r="EQ67" i="1"/>
  <c r="EQ61" i="1"/>
  <c r="EQ59" i="1"/>
  <c r="EQ62" i="1"/>
  <c r="EQ60" i="1"/>
  <c r="EQ63" i="1"/>
  <c r="EQ57" i="1"/>
  <c r="EQ56" i="1"/>
  <c r="EQ54" i="1"/>
  <c r="EQ58" i="1"/>
  <c r="EQ46" i="1"/>
  <c r="EQ50" i="1"/>
  <c r="ER17" i="1"/>
  <c r="FQ19" i="1"/>
  <c r="PY15" i="1"/>
  <c r="SI15" i="1" s="1"/>
  <c r="US15" i="1" s="1"/>
  <c r="ER81" i="1" l="1"/>
  <c r="ER87" i="1"/>
  <c r="ER70" i="1"/>
  <c r="ER65" i="1"/>
  <c r="H85" i="1"/>
  <c r="ER89" i="1"/>
  <c r="ER88" i="1"/>
  <c r="ER86" i="1"/>
  <c r="ER80" i="1"/>
  <c r="ER78" i="1"/>
  <c r="ER74" i="1"/>
  <c r="ER69" i="1"/>
  <c r="ER77" i="1"/>
  <c r="ER76" i="1"/>
  <c r="ER75" i="1"/>
  <c r="ER71" i="1"/>
  <c r="ER72" i="1"/>
  <c r="ER73" i="1"/>
  <c r="ER84" i="1"/>
  <c r="ER79" i="1"/>
  <c r="ER85" i="1"/>
  <c r="ER82" i="1"/>
  <c r="ER83" i="1"/>
  <c r="ER93" i="1"/>
  <c r="ER55" i="1"/>
  <c r="ER64" i="1"/>
  <c r="ER68" i="1"/>
  <c r="ER67" i="1"/>
  <c r="ER66" i="1"/>
  <c r="ER61" i="1"/>
  <c r="ER59" i="1"/>
  <c r="ER60" i="1"/>
  <c r="ER63" i="1"/>
  <c r="ER62" i="1"/>
  <c r="ER56" i="1"/>
  <c r="ER57" i="1"/>
  <c r="ER54" i="1"/>
  <c r="ER58" i="1"/>
  <c r="ER46" i="1"/>
  <c r="ER50" i="1"/>
  <c r="ES17" i="1"/>
  <c r="FR19" i="1"/>
  <c r="FS19" i="1" s="1"/>
  <c r="FT19" i="1" s="1"/>
  <c r="FU19" i="1" s="1"/>
  <c r="FV19" i="1" s="1"/>
  <c r="FW19" i="1" s="1"/>
  <c r="FX19" i="1" s="1"/>
  <c r="FY19" i="1" s="1"/>
  <c r="FZ19" i="1" s="1"/>
  <c r="GA19" i="1" s="1"/>
  <c r="GB19" i="1" s="1"/>
  <c r="GC19" i="1" s="1"/>
  <c r="GD19" i="1" s="1"/>
  <c r="GE19" i="1" s="1"/>
  <c r="GF19" i="1" s="1"/>
  <c r="GG19" i="1" s="1"/>
  <c r="GH19" i="1" s="1"/>
  <c r="GI19" i="1" s="1"/>
  <c r="GJ19" i="1" s="1"/>
  <c r="GK19" i="1" s="1"/>
  <c r="GL19" i="1" s="1"/>
  <c r="GM19" i="1" s="1"/>
  <c r="GN19" i="1" s="1"/>
  <c r="GO19" i="1" s="1"/>
  <c r="GP19" i="1" s="1"/>
  <c r="PZ15" i="1"/>
  <c r="SJ15" i="1" s="1"/>
  <c r="UT15" i="1" s="1"/>
  <c r="ES81" i="1" l="1"/>
  <c r="ES87" i="1"/>
  <c r="ES70" i="1"/>
  <c r="ES65" i="1"/>
  <c r="H86" i="1"/>
  <c r="H87" i="1" s="1"/>
  <c r="ES88" i="1"/>
  <c r="ES86" i="1"/>
  <c r="ES83" i="1"/>
  <c r="ES80" i="1"/>
  <c r="ES78" i="1"/>
  <c r="ES74" i="1"/>
  <c r="ES71" i="1"/>
  <c r="ES82" i="1"/>
  <c r="ES72" i="1"/>
  <c r="ES77" i="1"/>
  <c r="ES79" i="1"/>
  <c r="ES76" i="1"/>
  <c r="ES75" i="1"/>
  <c r="ES69" i="1"/>
  <c r="ES73" i="1"/>
  <c r="ES89" i="1"/>
  <c r="ES85" i="1"/>
  <c r="ES84" i="1"/>
  <c r="ES93" i="1"/>
  <c r="ES55" i="1"/>
  <c r="ES64" i="1"/>
  <c r="ES66" i="1"/>
  <c r="ES68" i="1"/>
  <c r="ES67" i="1"/>
  <c r="ES62" i="1"/>
  <c r="ES63" i="1"/>
  <c r="ES59" i="1"/>
  <c r="ES60" i="1"/>
  <c r="ES61" i="1"/>
  <c r="ES57" i="1"/>
  <c r="ES56" i="1"/>
  <c r="ES54" i="1"/>
  <c r="ES58" i="1"/>
  <c r="ES46" i="1"/>
  <c r="ES50" i="1"/>
  <c r="ET17" i="1"/>
  <c r="QA15" i="1"/>
  <c r="SK15" i="1" s="1"/>
  <c r="UU15" i="1" s="1"/>
  <c r="ET81" i="1" l="1"/>
  <c r="ET87" i="1"/>
  <c r="ET70" i="1"/>
  <c r="ET65" i="1"/>
  <c r="H88" i="1"/>
  <c r="ET89" i="1"/>
  <c r="ET88" i="1"/>
  <c r="ET86" i="1"/>
  <c r="ET80" i="1"/>
  <c r="ET78" i="1"/>
  <c r="ET79" i="1"/>
  <c r="ET74" i="1"/>
  <c r="ET77" i="1"/>
  <c r="ET72" i="1"/>
  <c r="ET82" i="1"/>
  <c r="ET69" i="1"/>
  <c r="ET75" i="1"/>
  <c r="ET73" i="1"/>
  <c r="ET71" i="1"/>
  <c r="ET85" i="1"/>
  <c r="ET76" i="1"/>
  <c r="ET84" i="1"/>
  <c r="ET83" i="1"/>
  <c r="ET93" i="1"/>
  <c r="ET55" i="1"/>
  <c r="ET64" i="1"/>
  <c r="ET68" i="1"/>
  <c r="ET67" i="1"/>
  <c r="ET66" i="1"/>
  <c r="ET60" i="1"/>
  <c r="ET63" i="1"/>
  <c r="ET62" i="1"/>
  <c r="ET59" i="1"/>
  <c r="ET61" i="1"/>
  <c r="ET57" i="1"/>
  <c r="ET56" i="1"/>
  <c r="ET54" i="1"/>
  <c r="ET58" i="1"/>
  <c r="ET46" i="1"/>
  <c r="ET50" i="1"/>
  <c r="EU17" i="1"/>
  <c r="QB15" i="1"/>
  <c r="SL15" i="1" s="1"/>
  <c r="UV15" i="1" s="1"/>
  <c r="EU81" i="1" l="1"/>
  <c r="EU87" i="1"/>
  <c r="EU70" i="1"/>
  <c r="EU65" i="1"/>
  <c r="H89" i="1"/>
  <c r="EU89" i="1"/>
  <c r="EU80" i="1"/>
  <c r="EU78" i="1"/>
  <c r="EU71" i="1"/>
  <c r="EU75" i="1"/>
  <c r="EU74" i="1"/>
  <c r="EU69" i="1"/>
  <c r="EU77" i="1"/>
  <c r="EU72" i="1"/>
  <c r="EU73" i="1"/>
  <c r="EU76" i="1"/>
  <c r="EU84" i="1"/>
  <c r="EU86" i="1"/>
  <c r="EU83" i="1"/>
  <c r="EU88" i="1"/>
  <c r="EU79" i="1"/>
  <c r="EU82" i="1"/>
  <c r="EU85" i="1"/>
  <c r="EU93" i="1"/>
  <c r="EU55" i="1"/>
  <c r="EU68" i="1"/>
  <c r="EU64" i="1"/>
  <c r="EU67" i="1"/>
  <c r="EU66" i="1"/>
  <c r="EU62" i="1"/>
  <c r="EU60" i="1"/>
  <c r="EU61" i="1"/>
  <c r="EU63" i="1"/>
  <c r="EU59" i="1"/>
  <c r="EU56" i="1"/>
  <c r="EU57" i="1"/>
  <c r="EU54" i="1"/>
  <c r="EU58" i="1"/>
  <c r="EU46" i="1"/>
  <c r="EU50" i="1"/>
  <c r="EV17" i="1"/>
  <c r="QC15" i="1"/>
  <c r="SM15" i="1" s="1"/>
  <c r="UW15" i="1" s="1"/>
  <c r="EV81" i="1" l="1"/>
  <c r="EV87" i="1"/>
  <c r="EV70" i="1"/>
  <c r="EV65" i="1"/>
  <c r="EV89" i="1"/>
  <c r="EV86" i="1"/>
  <c r="EV88" i="1"/>
  <c r="EV84" i="1"/>
  <c r="EV83" i="1"/>
  <c r="EV80" i="1"/>
  <c r="EV79" i="1"/>
  <c r="EV78" i="1"/>
  <c r="EV74" i="1"/>
  <c r="EV72" i="1"/>
  <c r="EV69" i="1"/>
  <c r="EV71" i="1"/>
  <c r="EV77" i="1"/>
  <c r="EV76" i="1"/>
  <c r="EV82" i="1"/>
  <c r="EV85" i="1"/>
  <c r="EV73" i="1"/>
  <c r="EV75" i="1"/>
  <c r="EV93" i="1"/>
  <c r="EV55" i="1"/>
  <c r="EV67" i="1"/>
  <c r="EV64" i="1"/>
  <c r="EV66" i="1"/>
  <c r="EV68" i="1"/>
  <c r="EV62" i="1"/>
  <c r="EV60" i="1"/>
  <c r="EV61" i="1"/>
  <c r="EV63" i="1"/>
  <c r="EV59" i="1"/>
  <c r="EV56" i="1"/>
  <c r="EV57" i="1"/>
  <c r="EV54" i="1"/>
  <c r="EV58" i="1"/>
  <c r="EV46" i="1"/>
  <c r="EV50" i="1"/>
  <c r="EW17" i="1"/>
  <c r="QD15" i="1"/>
  <c r="SN15" i="1" s="1"/>
  <c r="UX15" i="1" s="1"/>
  <c r="EW81" i="1" l="1"/>
  <c r="EW87" i="1"/>
  <c r="EW70" i="1"/>
  <c r="EW65" i="1"/>
  <c r="EW88" i="1"/>
  <c r="EW86" i="1"/>
  <c r="EW84" i="1"/>
  <c r="EW80" i="1"/>
  <c r="EW78" i="1"/>
  <c r="EW83" i="1"/>
  <c r="EW75" i="1"/>
  <c r="EW74" i="1"/>
  <c r="EW72" i="1"/>
  <c r="EW77" i="1"/>
  <c r="EW69" i="1"/>
  <c r="EW79" i="1"/>
  <c r="EW71" i="1"/>
  <c r="EW76" i="1"/>
  <c r="EW73" i="1"/>
  <c r="EW85" i="1"/>
  <c r="EW89" i="1"/>
  <c r="EW82" i="1"/>
  <c r="EW93" i="1"/>
  <c r="EW55" i="1"/>
  <c r="EW67" i="1"/>
  <c r="EW68" i="1"/>
  <c r="EW66" i="1"/>
  <c r="EW64" i="1"/>
  <c r="EW60" i="1"/>
  <c r="EW59" i="1"/>
  <c r="EW61" i="1"/>
  <c r="EW63" i="1"/>
  <c r="EW62" i="1"/>
  <c r="EW56" i="1"/>
  <c r="EW57" i="1"/>
  <c r="EW54" i="1"/>
  <c r="EW58" i="1"/>
  <c r="EW46" i="1"/>
  <c r="EW50" i="1"/>
  <c r="EX17" i="1"/>
  <c r="QE15" i="1"/>
  <c r="SO15" i="1" s="1"/>
  <c r="UY15" i="1" s="1"/>
  <c r="EX81" i="1" l="1"/>
  <c r="EX87" i="1"/>
  <c r="EX70" i="1"/>
  <c r="EX65" i="1"/>
  <c r="EX85" i="1"/>
  <c r="EX79" i="1"/>
  <c r="EX72" i="1"/>
  <c r="EX75" i="1"/>
  <c r="EX77" i="1"/>
  <c r="EX71" i="1"/>
  <c r="EX74" i="1"/>
  <c r="EX69" i="1"/>
  <c r="EX73" i="1"/>
  <c r="EX86" i="1"/>
  <c r="EX78" i="1"/>
  <c r="EX88" i="1"/>
  <c r="EX82" i="1"/>
  <c r="EX80" i="1"/>
  <c r="EX83" i="1"/>
  <c r="EX89" i="1"/>
  <c r="EX76" i="1"/>
  <c r="EX84" i="1"/>
  <c r="EX93" i="1"/>
  <c r="EX55" i="1"/>
  <c r="EX68" i="1"/>
  <c r="EX66" i="1"/>
  <c r="EX64" i="1"/>
  <c r="EX67" i="1"/>
  <c r="EX63" i="1"/>
  <c r="EX60" i="1"/>
  <c r="EX62" i="1"/>
  <c r="EX59" i="1"/>
  <c r="EX61" i="1"/>
  <c r="EX56" i="1"/>
  <c r="EX57" i="1"/>
  <c r="EX54" i="1"/>
  <c r="EX58" i="1"/>
  <c r="EX46" i="1"/>
  <c r="EX50" i="1"/>
  <c r="EY17" i="1"/>
  <c r="QF15" i="1"/>
  <c r="SP15" i="1" s="1"/>
  <c r="UZ15" i="1" s="1"/>
  <c r="EY81" i="1" l="1"/>
  <c r="EY87" i="1"/>
  <c r="EY70" i="1"/>
  <c r="EY65" i="1"/>
  <c r="EY89" i="1"/>
  <c r="EY88" i="1"/>
  <c r="EY86" i="1"/>
  <c r="EY85" i="1"/>
  <c r="EY84" i="1"/>
  <c r="EY78" i="1"/>
  <c r="EY79" i="1"/>
  <c r="EY83" i="1"/>
  <c r="EY72" i="1"/>
  <c r="EY74" i="1"/>
  <c r="EY71" i="1"/>
  <c r="EY69" i="1"/>
  <c r="EY73" i="1"/>
  <c r="EY75" i="1"/>
  <c r="EY77" i="1"/>
  <c r="EY76" i="1"/>
  <c r="EY80" i="1"/>
  <c r="EY82" i="1"/>
  <c r="EY93" i="1"/>
  <c r="EY55" i="1"/>
  <c r="EY68" i="1"/>
  <c r="EY64" i="1"/>
  <c r="EY67" i="1"/>
  <c r="EY66" i="1"/>
  <c r="EY63" i="1"/>
  <c r="EY60" i="1"/>
  <c r="EY62" i="1"/>
  <c r="EY59" i="1"/>
  <c r="EY61" i="1"/>
  <c r="EY56" i="1"/>
  <c r="EY57" i="1"/>
  <c r="EY54" i="1"/>
  <c r="EY58" i="1"/>
  <c r="EY46" i="1"/>
  <c r="EY50" i="1"/>
  <c r="EZ17" i="1"/>
  <c r="QG15" i="1"/>
  <c r="SQ15" i="1" s="1"/>
  <c r="VA15" i="1" s="1"/>
  <c r="EZ81" i="1" l="1"/>
  <c r="EZ87" i="1"/>
  <c r="EZ70" i="1"/>
  <c r="EZ65" i="1"/>
  <c r="EZ88" i="1"/>
  <c r="EZ89" i="1"/>
  <c r="EZ86" i="1"/>
  <c r="EZ84" i="1"/>
  <c r="EZ80" i="1"/>
  <c r="EZ78" i="1"/>
  <c r="EZ74" i="1"/>
  <c r="EZ75" i="1"/>
  <c r="EZ72" i="1"/>
  <c r="EZ77" i="1"/>
  <c r="EZ73" i="1"/>
  <c r="EZ71" i="1"/>
  <c r="EZ69" i="1"/>
  <c r="EZ79" i="1"/>
  <c r="EZ76" i="1"/>
  <c r="EZ85" i="1"/>
  <c r="EZ82" i="1"/>
  <c r="EZ83" i="1"/>
  <c r="EZ93" i="1"/>
  <c r="EZ55" i="1"/>
  <c r="EZ68" i="1"/>
  <c r="EZ64" i="1"/>
  <c r="EZ67" i="1"/>
  <c r="EZ66" i="1"/>
  <c r="EZ62" i="1"/>
  <c r="EZ61" i="1"/>
  <c r="EZ63" i="1"/>
  <c r="EZ59" i="1"/>
  <c r="EZ60" i="1"/>
  <c r="EZ56" i="1"/>
  <c r="EZ57" i="1"/>
  <c r="EZ54" i="1"/>
  <c r="EZ58" i="1"/>
  <c r="EZ46" i="1"/>
  <c r="EZ50" i="1"/>
  <c r="FA17" i="1"/>
  <c r="QH15" i="1"/>
  <c r="SR15" i="1" s="1"/>
  <c r="VB15" i="1" s="1"/>
  <c r="FA81" i="1" l="1"/>
  <c r="FA87" i="1"/>
  <c r="FA70" i="1"/>
  <c r="FA65" i="1"/>
  <c r="FA88" i="1"/>
  <c r="FA86" i="1"/>
  <c r="FA83" i="1"/>
  <c r="FA80" i="1"/>
  <c r="FA78" i="1"/>
  <c r="FA74" i="1"/>
  <c r="FA73" i="1"/>
  <c r="FA79" i="1"/>
  <c r="FA76" i="1"/>
  <c r="FA75" i="1"/>
  <c r="FA69" i="1"/>
  <c r="FA71" i="1"/>
  <c r="FA82" i="1"/>
  <c r="FA84" i="1"/>
  <c r="FA72" i="1"/>
  <c r="FA77" i="1"/>
  <c r="FA85" i="1"/>
  <c r="FA89" i="1"/>
  <c r="FA93" i="1"/>
  <c r="FA55" i="1"/>
  <c r="FA68" i="1"/>
  <c r="FA64" i="1"/>
  <c r="FA67" i="1"/>
  <c r="FA66" i="1"/>
  <c r="FA62" i="1"/>
  <c r="FA60" i="1"/>
  <c r="FA61" i="1"/>
  <c r="FA63" i="1"/>
  <c r="FA59" i="1"/>
  <c r="FA57" i="1"/>
  <c r="FA56" i="1"/>
  <c r="FA54" i="1"/>
  <c r="FA58" i="1"/>
  <c r="FA46" i="1"/>
  <c r="FA50" i="1"/>
  <c r="FB17" i="1"/>
  <c r="FB81" i="1" l="1"/>
  <c r="FB87" i="1"/>
  <c r="FB70" i="1"/>
  <c r="FB65" i="1"/>
  <c r="FB89" i="1"/>
  <c r="FB88" i="1"/>
  <c r="FB86" i="1"/>
  <c r="FB85" i="1"/>
  <c r="FB83" i="1"/>
  <c r="FB78" i="1"/>
  <c r="FB80" i="1"/>
  <c r="FB76" i="1"/>
  <c r="FB74" i="1"/>
  <c r="FB69" i="1"/>
  <c r="FB75" i="1"/>
  <c r="FB72" i="1"/>
  <c r="FB77" i="1"/>
  <c r="FB73" i="1"/>
  <c r="FB79" i="1"/>
  <c r="FB71" i="1"/>
  <c r="FB84" i="1"/>
  <c r="FB82" i="1"/>
  <c r="FB93" i="1"/>
  <c r="FB55" i="1"/>
  <c r="FB64" i="1"/>
  <c r="FB68" i="1"/>
  <c r="FB66" i="1"/>
  <c r="FB67" i="1"/>
  <c r="FB60" i="1"/>
  <c r="FB62" i="1"/>
  <c r="FB61" i="1"/>
  <c r="FB63" i="1"/>
  <c r="FB59" i="1"/>
  <c r="FB56" i="1"/>
  <c r="FB57" i="1"/>
  <c r="FB54" i="1"/>
  <c r="FB58" i="1"/>
  <c r="FB46" i="1"/>
  <c r="FB50" i="1"/>
  <c r="FC17" i="1"/>
  <c r="FC81" i="1" l="1"/>
  <c r="FC87" i="1"/>
  <c r="FC70" i="1"/>
  <c r="FC65" i="1"/>
  <c r="FC89" i="1"/>
  <c r="FC80" i="1"/>
  <c r="FC78" i="1"/>
  <c r="FC74" i="1"/>
  <c r="FC71" i="1"/>
  <c r="FC77" i="1"/>
  <c r="FC72" i="1"/>
  <c r="FC76" i="1"/>
  <c r="FC75" i="1"/>
  <c r="FC69" i="1"/>
  <c r="FC84" i="1"/>
  <c r="FC83" i="1"/>
  <c r="FC79" i="1"/>
  <c r="FC85" i="1"/>
  <c r="FC73" i="1"/>
  <c r="FC88" i="1"/>
  <c r="FC82" i="1"/>
  <c r="FC86" i="1"/>
  <c r="FC93" i="1"/>
  <c r="FC55" i="1"/>
  <c r="FC68" i="1"/>
  <c r="FC64" i="1"/>
  <c r="FC67" i="1"/>
  <c r="FC66" i="1"/>
  <c r="FC62" i="1"/>
  <c r="FC60" i="1"/>
  <c r="FC59" i="1"/>
  <c r="FC63" i="1"/>
  <c r="FC61" i="1"/>
  <c r="FC57" i="1"/>
  <c r="FC56" i="1"/>
  <c r="FC54" i="1"/>
  <c r="FC58" i="1"/>
  <c r="FC46" i="1"/>
  <c r="FC50" i="1"/>
  <c r="FD17" i="1"/>
  <c r="FD81" i="1" l="1"/>
  <c r="FD87" i="1"/>
  <c r="FD70" i="1"/>
  <c r="FD65" i="1"/>
  <c r="FD89" i="1"/>
  <c r="FD88" i="1"/>
  <c r="FD86" i="1"/>
  <c r="FD83" i="1"/>
  <c r="FD80" i="1"/>
  <c r="FD78" i="1"/>
  <c r="FD79" i="1"/>
  <c r="FD74" i="1"/>
  <c r="FD71" i="1"/>
  <c r="FD69" i="1"/>
  <c r="FD72" i="1"/>
  <c r="FD77" i="1"/>
  <c r="FD73" i="1"/>
  <c r="FD76" i="1"/>
  <c r="FD75" i="1"/>
  <c r="FD85" i="1"/>
  <c r="FD84" i="1"/>
  <c r="FD82" i="1"/>
  <c r="FD93" i="1"/>
  <c r="FD55" i="1"/>
  <c r="FD64" i="1"/>
  <c r="FD67" i="1"/>
  <c r="FD66" i="1"/>
  <c r="FD68" i="1"/>
  <c r="FD60" i="1"/>
  <c r="FD59" i="1"/>
  <c r="FD61" i="1"/>
  <c r="FD63" i="1"/>
  <c r="FD62" i="1"/>
  <c r="FD57" i="1"/>
  <c r="FD56" i="1"/>
  <c r="FD54" i="1"/>
  <c r="FD58" i="1"/>
  <c r="FD46" i="1"/>
  <c r="FD50" i="1"/>
  <c r="FE17" i="1"/>
  <c r="FE81" i="1" l="1"/>
  <c r="FE87" i="1"/>
  <c r="FE70" i="1"/>
  <c r="FE65" i="1"/>
  <c r="FE88" i="1"/>
  <c r="FE86" i="1"/>
  <c r="FE85" i="1"/>
  <c r="FE84" i="1"/>
  <c r="FE80" i="1"/>
  <c r="FE78" i="1"/>
  <c r="FE74" i="1"/>
  <c r="FE72" i="1"/>
  <c r="FE76" i="1"/>
  <c r="FE75" i="1"/>
  <c r="FE77" i="1"/>
  <c r="FE69" i="1"/>
  <c r="FE71" i="1"/>
  <c r="FE73" i="1"/>
  <c r="FE79" i="1"/>
  <c r="FE82" i="1"/>
  <c r="FE89" i="1"/>
  <c r="FE83" i="1"/>
  <c r="FE93" i="1"/>
  <c r="FE55" i="1"/>
  <c r="FE68" i="1"/>
  <c r="FE64" i="1"/>
  <c r="FE67" i="1"/>
  <c r="FE66" i="1"/>
  <c r="FE60" i="1"/>
  <c r="FE59" i="1"/>
  <c r="FE61" i="1"/>
  <c r="FE63" i="1"/>
  <c r="FE62" i="1"/>
  <c r="FE56" i="1"/>
  <c r="FE57" i="1"/>
  <c r="FE54" i="1"/>
  <c r="FE58" i="1"/>
  <c r="FE46" i="1"/>
  <c r="FE50" i="1"/>
  <c r="FF17" i="1"/>
  <c r="FF81" i="1" l="1"/>
  <c r="FF87" i="1"/>
  <c r="FF70" i="1"/>
  <c r="FF65" i="1"/>
  <c r="FF84" i="1"/>
  <c r="FF83" i="1"/>
  <c r="FF72" i="1"/>
  <c r="FF75" i="1"/>
  <c r="FF74" i="1"/>
  <c r="FF79" i="1"/>
  <c r="FF69" i="1"/>
  <c r="FF77" i="1"/>
  <c r="FF76" i="1"/>
  <c r="FF73" i="1"/>
  <c r="FF71" i="1"/>
  <c r="FF78" i="1"/>
  <c r="FF89" i="1"/>
  <c r="FF85" i="1"/>
  <c r="FF82" i="1"/>
  <c r="FF88" i="1"/>
  <c r="FF80" i="1"/>
  <c r="FF86" i="1"/>
  <c r="FF93" i="1"/>
  <c r="FF55" i="1"/>
  <c r="FF67" i="1"/>
  <c r="FF66" i="1"/>
  <c r="FF68" i="1"/>
  <c r="FF64" i="1"/>
  <c r="FF62" i="1"/>
  <c r="FF63" i="1"/>
  <c r="FF61" i="1"/>
  <c r="FF60" i="1"/>
  <c r="FF59" i="1"/>
  <c r="FF57" i="1"/>
  <c r="FF56" i="1"/>
  <c r="FF54" i="1"/>
  <c r="FF58" i="1"/>
  <c r="FF46" i="1"/>
  <c r="FF50" i="1"/>
  <c r="FG17" i="1"/>
  <c r="FG81" i="1" l="1"/>
  <c r="FG87" i="1"/>
  <c r="FG70" i="1"/>
  <c r="FG65" i="1"/>
  <c r="FG89" i="1"/>
  <c r="FG88" i="1"/>
  <c r="FG86" i="1"/>
  <c r="FG83" i="1"/>
  <c r="FG78" i="1"/>
  <c r="FG72" i="1"/>
  <c r="FG79" i="1"/>
  <c r="FG74" i="1"/>
  <c r="FG69" i="1"/>
  <c r="FG77" i="1"/>
  <c r="FG71" i="1"/>
  <c r="FG75" i="1"/>
  <c r="FG82" i="1"/>
  <c r="FG76" i="1"/>
  <c r="FG84" i="1"/>
  <c r="FG85" i="1"/>
  <c r="FG80" i="1"/>
  <c r="FG73" i="1"/>
  <c r="FG93" i="1"/>
  <c r="FG55" i="1"/>
  <c r="FG67" i="1"/>
  <c r="FG64" i="1"/>
  <c r="FG66" i="1"/>
  <c r="FG68" i="1"/>
  <c r="FG60" i="1"/>
  <c r="FG61" i="1"/>
  <c r="FG62" i="1"/>
  <c r="FG63" i="1"/>
  <c r="FG59" i="1"/>
  <c r="FG57" i="1"/>
  <c r="FG56" i="1"/>
  <c r="FG54" i="1"/>
  <c r="FG58" i="1"/>
  <c r="FG46" i="1"/>
  <c r="FG50" i="1"/>
  <c r="FH17" i="1"/>
  <c r="FH81" i="1" l="1"/>
  <c r="FH87" i="1"/>
  <c r="FH70" i="1"/>
  <c r="FH65" i="1"/>
  <c r="FH88" i="1"/>
  <c r="FH86" i="1"/>
  <c r="FH89" i="1"/>
  <c r="FH84" i="1"/>
  <c r="FH80" i="1"/>
  <c r="FH75" i="1"/>
  <c r="FH72" i="1"/>
  <c r="FH78" i="1"/>
  <c r="FH79" i="1"/>
  <c r="FH74" i="1"/>
  <c r="FH71" i="1"/>
  <c r="FH73" i="1"/>
  <c r="FH76" i="1"/>
  <c r="FH77" i="1"/>
  <c r="FH69" i="1"/>
  <c r="FH85" i="1"/>
  <c r="FH82" i="1"/>
  <c r="FH83" i="1"/>
  <c r="FH93" i="1"/>
  <c r="FH55" i="1"/>
  <c r="FH66" i="1"/>
  <c r="FH64" i="1"/>
  <c r="FH68" i="1"/>
  <c r="FH67" i="1"/>
  <c r="FH62" i="1"/>
  <c r="FH60" i="1"/>
  <c r="FH63" i="1"/>
  <c r="FH59" i="1"/>
  <c r="FH61" i="1"/>
  <c r="FH57" i="1"/>
  <c r="FH56" i="1"/>
  <c r="FH54" i="1"/>
  <c r="FH58" i="1"/>
  <c r="FH46" i="1"/>
  <c r="FH50" i="1"/>
  <c r="FI17" i="1"/>
  <c r="FI81" i="1" l="1"/>
  <c r="FI87" i="1"/>
  <c r="FI70" i="1"/>
  <c r="FI65" i="1"/>
  <c r="FI86" i="1"/>
  <c r="FI88" i="1"/>
  <c r="FI84" i="1"/>
  <c r="FI80" i="1"/>
  <c r="FI78" i="1"/>
  <c r="FI74" i="1"/>
  <c r="FI72" i="1"/>
  <c r="FI71" i="1"/>
  <c r="FI75" i="1"/>
  <c r="FI73" i="1"/>
  <c r="FI76" i="1"/>
  <c r="FI69" i="1"/>
  <c r="FI77" i="1"/>
  <c r="FI79" i="1"/>
  <c r="FI82" i="1"/>
  <c r="FI85" i="1"/>
  <c r="FI89" i="1"/>
  <c r="FI83" i="1"/>
  <c r="FI93" i="1"/>
  <c r="FI55" i="1"/>
  <c r="FI68" i="1"/>
  <c r="FI67" i="1"/>
  <c r="FI64" i="1"/>
  <c r="FI66" i="1"/>
  <c r="FI62" i="1"/>
  <c r="FI63" i="1"/>
  <c r="FI60" i="1"/>
  <c r="FI59" i="1"/>
  <c r="FI61" i="1"/>
  <c r="FI56" i="1"/>
  <c r="FI57" i="1"/>
  <c r="FI54" i="1"/>
  <c r="FI58" i="1"/>
  <c r="FI46" i="1"/>
  <c r="FI50" i="1"/>
  <c r="FJ17" i="1"/>
  <c r="FJ81" i="1" l="1"/>
  <c r="FJ87" i="1"/>
  <c r="FJ70" i="1"/>
  <c r="FJ65" i="1"/>
  <c r="FJ89" i="1"/>
  <c r="FJ88" i="1"/>
  <c r="FJ86" i="1"/>
  <c r="FJ83" i="1"/>
  <c r="FJ80" i="1"/>
  <c r="FJ74" i="1"/>
  <c r="FJ78" i="1"/>
  <c r="FJ75" i="1"/>
  <c r="FJ69" i="1"/>
  <c r="FJ73" i="1"/>
  <c r="FJ79" i="1"/>
  <c r="FJ71" i="1"/>
  <c r="FJ72" i="1"/>
  <c r="FJ82" i="1"/>
  <c r="FJ85" i="1"/>
  <c r="FJ84" i="1"/>
  <c r="FJ77" i="1"/>
  <c r="FJ76" i="1"/>
  <c r="FJ93" i="1"/>
  <c r="FJ55" i="1"/>
  <c r="FJ64" i="1"/>
  <c r="FJ68" i="1"/>
  <c r="FJ66" i="1"/>
  <c r="FJ67" i="1"/>
  <c r="FJ63" i="1"/>
  <c r="FJ62" i="1"/>
  <c r="FJ61" i="1"/>
  <c r="FJ59" i="1"/>
  <c r="FJ60" i="1"/>
  <c r="FJ56" i="1"/>
  <c r="FJ57" i="1"/>
  <c r="FJ54" i="1"/>
  <c r="FJ58" i="1"/>
  <c r="FJ46" i="1"/>
  <c r="FJ50" i="1"/>
  <c r="FK17" i="1"/>
  <c r="FK81" i="1" l="1"/>
  <c r="FK87" i="1"/>
  <c r="FK70" i="1"/>
  <c r="FK65" i="1"/>
  <c r="FK89" i="1"/>
  <c r="FK80" i="1"/>
  <c r="FK78" i="1"/>
  <c r="FK77" i="1"/>
  <c r="FK74" i="1"/>
  <c r="FK73" i="1"/>
  <c r="FK72" i="1"/>
  <c r="FK76" i="1"/>
  <c r="FK75" i="1"/>
  <c r="FK71" i="1"/>
  <c r="FK83" i="1"/>
  <c r="FK86" i="1"/>
  <c r="FK82" i="1"/>
  <c r="FK85" i="1"/>
  <c r="FK88" i="1"/>
  <c r="FK69" i="1"/>
  <c r="FK79" i="1"/>
  <c r="FK84" i="1"/>
  <c r="FK93" i="1"/>
  <c r="FK55" i="1"/>
  <c r="FK68" i="1"/>
  <c r="FK64" i="1"/>
  <c r="FK66" i="1"/>
  <c r="FK67" i="1"/>
  <c r="FK62" i="1"/>
  <c r="FK63" i="1"/>
  <c r="FK59" i="1"/>
  <c r="FK61" i="1"/>
  <c r="FK60" i="1"/>
  <c r="FK56" i="1"/>
  <c r="FK57" i="1"/>
  <c r="FK54" i="1"/>
  <c r="FK58" i="1"/>
  <c r="FK46" i="1"/>
  <c r="FK50" i="1"/>
  <c r="FL17" i="1"/>
  <c r="FL81" i="1" l="1"/>
  <c r="FL87" i="1"/>
  <c r="FL70" i="1"/>
  <c r="FL65" i="1"/>
  <c r="FL89" i="1"/>
  <c r="FL88" i="1"/>
  <c r="FL86" i="1"/>
  <c r="FL80" i="1"/>
  <c r="FL83" i="1"/>
  <c r="FL82" i="1"/>
  <c r="FL78" i="1"/>
  <c r="FL74" i="1"/>
  <c r="FL69" i="1"/>
  <c r="FL71" i="1"/>
  <c r="FL77" i="1"/>
  <c r="FL72" i="1"/>
  <c r="FL73" i="1"/>
  <c r="FL75" i="1"/>
  <c r="FL76" i="1"/>
  <c r="FL79" i="1"/>
  <c r="FL85" i="1"/>
  <c r="FL84" i="1"/>
  <c r="FL93" i="1"/>
  <c r="FL55" i="1"/>
  <c r="FL68" i="1"/>
  <c r="FL64" i="1"/>
  <c r="FL67" i="1"/>
  <c r="FL66" i="1"/>
  <c r="FL62" i="1"/>
  <c r="FL60" i="1"/>
  <c r="FL61" i="1"/>
  <c r="FL63" i="1"/>
  <c r="FL59" i="1"/>
  <c r="FL57" i="1"/>
  <c r="FL56" i="1"/>
  <c r="FL54" i="1"/>
  <c r="FL58" i="1"/>
  <c r="FL46" i="1"/>
  <c r="FL50" i="1"/>
  <c r="FM17" i="1"/>
  <c r="FM81" i="1" l="1"/>
  <c r="FM87" i="1"/>
  <c r="FM70" i="1"/>
  <c r="FM65" i="1"/>
  <c r="FM88" i="1"/>
  <c r="FM86" i="1"/>
  <c r="FM83" i="1"/>
  <c r="FM80" i="1"/>
  <c r="FM78" i="1"/>
  <c r="FM82" i="1"/>
  <c r="FM71" i="1"/>
  <c r="FM74" i="1"/>
  <c r="FM72" i="1"/>
  <c r="FM75" i="1"/>
  <c r="FM77" i="1"/>
  <c r="FM69" i="1"/>
  <c r="FM73" i="1"/>
  <c r="FM85" i="1"/>
  <c r="FM76" i="1"/>
  <c r="FM79" i="1"/>
  <c r="FM89" i="1"/>
  <c r="FM84" i="1"/>
  <c r="FM93" i="1"/>
  <c r="FM55" i="1"/>
  <c r="FM68" i="1"/>
  <c r="FM66" i="1"/>
  <c r="FM64" i="1"/>
  <c r="FM67" i="1"/>
  <c r="FM60" i="1"/>
  <c r="FM59" i="1"/>
  <c r="FM61" i="1"/>
  <c r="FM63" i="1"/>
  <c r="FM62" i="1"/>
  <c r="FM56" i="1"/>
  <c r="FM57" i="1"/>
  <c r="FM54" i="1"/>
  <c r="FM58" i="1"/>
  <c r="FM46" i="1"/>
  <c r="FM50" i="1"/>
  <c r="FN17" i="1"/>
  <c r="FN81" i="1" l="1"/>
  <c r="FN87" i="1"/>
  <c r="FN70" i="1"/>
  <c r="FN65" i="1"/>
  <c r="FN84" i="1"/>
  <c r="FN83" i="1"/>
  <c r="FN72" i="1"/>
  <c r="FN77" i="1"/>
  <c r="FN69" i="1"/>
  <c r="FN76" i="1"/>
  <c r="FN75" i="1"/>
  <c r="FN74" i="1"/>
  <c r="FN73" i="1"/>
  <c r="FN86" i="1"/>
  <c r="FN79" i="1"/>
  <c r="FN71" i="1"/>
  <c r="FN89" i="1"/>
  <c r="FN82" i="1"/>
  <c r="FN78" i="1"/>
  <c r="FN88" i="1"/>
  <c r="FN80" i="1"/>
  <c r="FN85" i="1"/>
  <c r="FN93" i="1"/>
  <c r="FN55" i="1"/>
  <c r="FN66" i="1"/>
  <c r="FN68" i="1"/>
  <c r="FN64" i="1"/>
  <c r="FN67" i="1"/>
  <c r="FN62" i="1"/>
  <c r="FN60" i="1"/>
  <c r="FN59" i="1"/>
  <c r="FN61" i="1"/>
  <c r="FN63" i="1"/>
  <c r="FN57" i="1"/>
  <c r="FN56" i="1"/>
  <c r="FN54" i="1"/>
  <c r="FN58" i="1"/>
  <c r="FN46" i="1"/>
  <c r="FN50" i="1"/>
  <c r="FO17" i="1"/>
  <c r="FO81" i="1" l="1"/>
  <c r="FO87" i="1"/>
  <c r="FO70" i="1"/>
  <c r="FO65" i="1"/>
  <c r="FO89" i="1"/>
  <c r="FO88" i="1"/>
  <c r="FO86" i="1"/>
  <c r="FO84" i="1"/>
  <c r="FO85" i="1"/>
  <c r="FO79" i="1"/>
  <c r="FO78" i="1"/>
  <c r="FO74" i="1"/>
  <c r="FO77" i="1"/>
  <c r="FO72" i="1"/>
  <c r="FO69" i="1"/>
  <c r="FO73" i="1"/>
  <c r="FO75" i="1"/>
  <c r="FO71" i="1"/>
  <c r="FO76" i="1"/>
  <c r="FO83" i="1"/>
  <c r="FO82" i="1"/>
  <c r="FO80" i="1"/>
  <c r="FO93" i="1"/>
  <c r="FO55" i="1"/>
  <c r="FO68" i="1"/>
  <c r="FO64" i="1"/>
  <c r="FO66" i="1"/>
  <c r="FO67" i="1"/>
  <c r="FO60" i="1"/>
  <c r="FO61" i="1"/>
  <c r="FO62" i="1"/>
  <c r="FO59" i="1"/>
  <c r="FO63" i="1"/>
  <c r="FO57" i="1"/>
  <c r="FO56" i="1"/>
  <c r="FO54" i="1"/>
  <c r="FO58" i="1"/>
  <c r="FO46" i="1"/>
  <c r="FO50" i="1"/>
  <c r="FP17" i="1"/>
  <c r="FP81" i="1" l="1"/>
  <c r="FP87" i="1"/>
  <c r="FP70" i="1"/>
  <c r="FP65" i="1"/>
  <c r="FP88" i="1"/>
  <c r="FP89" i="1"/>
  <c r="FP86" i="1"/>
  <c r="FP85" i="1"/>
  <c r="FP80" i="1"/>
  <c r="FP78" i="1"/>
  <c r="FP79" i="1"/>
  <c r="FP72" i="1"/>
  <c r="FP74" i="1"/>
  <c r="FP77" i="1"/>
  <c r="FP75" i="1"/>
  <c r="FP71" i="1"/>
  <c r="FP82" i="1"/>
  <c r="FP69" i="1"/>
  <c r="FP73" i="1"/>
  <c r="FP84" i="1"/>
  <c r="FP83" i="1"/>
  <c r="FP76" i="1"/>
  <c r="FP93" i="1"/>
  <c r="FP55" i="1"/>
  <c r="FP67" i="1"/>
  <c r="FP66" i="1"/>
  <c r="FP64" i="1"/>
  <c r="FP68" i="1"/>
  <c r="FP60" i="1"/>
  <c r="FP62" i="1"/>
  <c r="FP61" i="1"/>
  <c r="FP63" i="1"/>
  <c r="FP59" i="1"/>
  <c r="FP56" i="1"/>
  <c r="FP57" i="1"/>
  <c r="FP54" i="1"/>
  <c r="FP58" i="1"/>
  <c r="FP46" i="1"/>
  <c r="FP50" i="1"/>
  <c r="FQ17" i="1"/>
  <c r="FQ81" i="1" l="1"/>
  <c r="FQ87" i="1"/>
  <c r="FQ70" i="1"/>
  <c r="FQ65" i="1"/>
  <c r="FQ88" i="1"/>
  <c r="FQ86" i="1"/>
  <c r="FQ83" i="1"/>
  <c r="FQ84" i="1"/>
  <c r="FQ79" i="1"/>
  <c r="FQ80" i="1"/>
  <c r="FQ78" i="1"/>
  <c r="FQ74" i="1"/>
  <c r="FQ72" i="1"/>
  <c r="FQ75" i="1"/>
  <c r="FQ71" i="1"/>
  <c r="FQ76" i="1"/>
  <c r="FQ73" i="1"/>
  <c r="FQ69" i="1"/>
  <c r="FQ77" i="1"/>
  <c r="FQ85" i="1"/>
  <c r="FQ82" i="1"/>
  <c r="FQ89" i="1"/>
  <c r="FQ93" i="1"/>
  <c r="FQ55" i="1"/>
  <c r="FQ67" i="1"/>
  <c r="FQ64" i="1"/>
  <c r="FQ66" i="1"/>
  <c r="FQ68" i="1"/>
  <c r="FQ59" i="1"/>
  <c r="FQ60" i="1"/>
  <c r="FQ62" i="1"/>
  <c r="FQ63" i="1"/>
  <c r="FQ61" i="1"/>
  <c r="FQ57" i="1"/>
  <c r="FQ56" i="1"/>
  <c r="FQ54" i="1"/>
  <c r="FQ58" i="1"/>
  <c r="FQ46" i="1"/>
  <c r="FQ50" i="1"/>
  <c r="FR17" i="1"/>
  <c r="FR81" i="1" l="1"/>
  <c r="FR87" i="1"/>
  <c r="FR70" i="1"/>
  <c r="FR65" i="1"/>
  <c r="FR89" i="1"/>
  <c r="FR88" i="1"/>
  <c r="FR86" i="1"/>
  <c r="FR84" i="1"/>
  <c r="FR83" i="1"/>
  <c r="FR80" i="1"/>
  <c r="FR78" i="1"/>
  <c r="FR74" i="1"/>
  <c r="FR77" i="1"/>
  <c r="FR72" i="1"/>
  <c r="FR75" i="1"/>
  <c r="FR73" i="1"/>
  <c r="FR79" i="1"/>
  <c r="FR71" i="1"/>
  <c r="FR69" i="1"/>
  <c r="FR76" i="1"/>
  <c r="FR82" i="1"/>
  <c r="FR85" i="1"/>
  <c r="FR93" i="1"/>
  <c r="FR55" i="1"/>
  <c r="FR64" i="1"/>
  <c r="FR66" i="1"/>
  <c r="FR67" i="1"/>
  <c r="FR68" i="1"/>
  <c r="FR60" i="1"/>
  <c r="FR59" i="1"/>
  <c r="FR61" i="1"/>
  <c r="FR63" i="1"/>
  <c r="FR62" i="1"/>
  <c r="FR57" i="1"/>
  <c r="FR56" i="1"/>
  <c r="FR54" i="1"/>
  <c r="FR58" i="1"/>
  <c r="FR46" i="1"/>
  <c r="FR50" i="1"/>
  <c r="FR32" i="1"/>
  <c r="FS17" i="1"/>
  <c r="FS81" i="1" l="1"/>
  <c r="FS87" i="1"/>
  <c r="FS70" i="1"/>
  <c r="FS65" i="1"/>
  <c r="FS89" i="1"/>
  <c r="FS80" i="1"/>
  <c r="FS78" i="1"/>
  <c r="FS82" i="1"/>
  <c r="FS79" i="1"/>
  <c r="FS74" i="1"/>
  <c r="FS75" i="1"/>
  <c r="FS71" i="1"/>
  <c r="FS72" i="1"/>
  <c r="FS73" i="1"/>
  <c r="FS76" i="1"/>
  <c r="FS69" i="1"/>
  <c r="FS77" i="1"/>
  <c r="FS84" i="1"/>
  <c r="FS86" i="1"/>
  <c r="FS85" i="1"/>
  <c r="FS83" i="1"/>
  <c r="FS88" i="1"/>
  <c r="FS93" i="1"/>
  <c r="FS55" i="1"/>
  <c r="FS64" i="1"/>
  <c r="FS66" i="1"/>
  <c r="FS67" i="1"/>
  <c r="FS68" i="1"/>
  <c r="FS62" i="1"/>
  <c r="FS61" i="1"/>
  <c r="FS59" i="1"/>
  <c r="FS60" i="1"/>
  <c r="FS63" i="1"/>
  <c r="FS56" i="1"/>
  <c r="FS57" i="1"/>
  <c r="FS54" i="1"/>
  <c r="FS58" i="1"/>
  <c r="FS46" i="1"/>
  <c r="FS50" i="1"/>
  <c r="FS32" i="1"/>
  <c r="FT17" i="1"/>
  <c r="FT81" i="1" l="1"/>
  <c r="FT87" i="1"/>
  <c r="FT70" i="1"/>
  <c r="FT65" i="1"/>
  <c r="FT89" i="1"/>
  <c r="FT88" i="1"/>
  <c r="FT85" i="1"/>
  <c r="FT86" i="1"/>
  <c r="FT80" i="1"/>
  <c r="FT78" i="1"/>
  <c r="FT69" i="1"/>
  <c r="FT74" i="1"/>
  <c r="FT72" i="1"/>
  <c r="FT77" i="1"/>
  <c r="FT73" i="1"/>
  <c r="FT75" i="1"/>
  <c r="FT76" i="1"/>
  <c r="FT79" i="1"/>
  <c r="FT71" i="1"/>
  <c r="FT83" i="1"/>
  <c r="FT82" i="1"/>
  <c r="FT84" i="1"/>
  <c r="FT93" i="1"/>
  <c r="FT55" i="1"/>
  <c r="FT68" i="1"/>
  <c r="FT64" i="1"/>
  <c r="FT67" i="1"/>
  <c r="FT66" i="1"/>
  <c r="FT62" i="1"/>
  <c r="FT61" i="1"/>
  <c r="FT63" i="1"/>
  <c r="FT60" i="1"/>
  <c r="FT59" i="1"/>
  <c r="FT57" i="1"/>
  <c r="FT56" i="1"/>
  <c r="FT54" i="1"/>
  <c r="FT58" i="1"/>
  <c r="FT46" i="1"/>
  <c r="FT50" i="1"/>
  <c r="FT32" i="1"/>
  <c r="FU17" i="1"/>
  <c r="FU81" i="1" l="1"/>
  <c r="FU87" i="1"/>
  <c r="FU70" i="1"/>
  <c r="FU65" i="1"/>
  <c r="FU88" i="1"/>
  <c r="FU86" i="1"/>
  <c r="FU80" i="1"/>
  <c r="FU83" i="1"/>
  <c r="FU78" i="1"/>
  <c r="FU75" i="1"/>
  <c r="FU74" i="1"/>
  <c r="FU76" i="1"/>
  <c r="FU71" i="1"/>
  <c r="FU69" i="1"/>
  <c r="FU73" i="1"/>
  <c r="FU72" i="1"/>
  <c r="FU77" i="1"/>
  <c r="FU79" i="1"/>
  <c r="FU82" i="1"/>
  <c r="FU84" i="1"/>
  <c r="FU85" i="1"/>
  <c r="FU89" i="1"/>
  <c r="FU93" i="1"/>
  <c r="FU55" i="1"/>
  <c r="FU68" i="1"/>
  <c r="FU67" i="1"/>
  <c r="FU64" i="1"/>
  <c r="FU66" i="1"/>
  <c r="FU60" i="1"/>
  <c r="FU61" i="1"/>
  <c r="FU63" i="1"/>
  <c r="FU62" i="1"/>
  <c r="FU59" i="1"/>
  <c r="FU56" i="1"/>
  <c r="FU57" i="1"/>
  <c r="FU54" i="1"/>
  <c r="FU58" i="1"/>
  <c r="FU46" i="1"/>
  <c r="FU50" i="1"/>
  <c r="FU32" i="1"/>
  <c r="FV17" i="1"/>
  <c r="FV81" i="1" l="1"/>
  <c r="FV87" i="1"/>
  <c r="FV70" i="1"/>
  <c r="FV65" i="1"/>
  <c r="FV83" i="1"/>
  <c r="FV71" i="1"/>
  <c r="FV72" i="1"/>
  <c r="FV73" i="1"/>
  <c r="FV77" i="1"/>
  <c r="FV69" i="1"/>
  <c r="FV75" i="1"/>
  <c r="FV76" i="1"/>
  <c r="FV74" i="1"/>
  <c r="FV82" i="1"/>
  <c r="FV86" i="1"/>
  <c r="FV79" i="1"/>
  <c r="FV88" i="1"/>
  <c r="FV78" i="1"/>
  <c r="FV84" i="1"/>
  <c r="FV80" i="1"/>
  <c r="FV85" i="1"/>
  <c r="FV89" i="1"/>
  <c r="FV93" i="1"/>
  <c r="FV55" i="1"/>
  <c r="FV68" i="1"/>
  <c r="FV67" i="1"/>
  <c r="FV64" i="1"/>
  <c r="FV66" i="1"/>
  <c r="FV62" i="1"/>
  <c r="FV61" i="1"/>
  <c r="FV60" i="1"/>
  <c r="FV63" i="1"/>
  <c r="FV59" i="1"/>
  <c r="FV56" i="1"/>
  <c r="FV57" i="1"/>
  <c r="FV54" i="1"/>
  <c r="FV58" i="1"/>
  <c r="FV46" i="1"/>
  <c r="FV50" i="1"/>
  <c r="FV32" i="1"/>
  <c r="FW17" i="1"/>
  <c r="FW81" i="1" l="1"/>
  <c r="FW87" i="1"/>
  <c r="FW70" i="1"/>
  <c r="FW65" i="1"/>
  <c r="FW89" i="1"/>
  <c r="FW88" i="1"/>
  <c r="FW86" i="1"/>
  <c r="FW85" i="1"/>
  <c r="FW84" i="1"/>
  <c r="FW83" i="1"/>
  <c r="FW78" i="1"/>
  <c r="FW74" i="1"/>
  <c r="FW72" i="1"/>
  <c r="FW69" i="1"/>
  <c r="FW73" i="1"/>
  <c r="FW75" i="1"/>
  <c r="FW79" i="1"/>
  <c r="FW76" i="1"/>
  <c r="FW71" i="1"/>
  <c r="FW77" i="1"/>
  <c r="FW82" i="1"/>
  <c r="FW80" i="1"/>
  <c r="FW93" i="1"/>
  <c r="FW55" i="1"/>
  <c r="FW68" i="1"/>
  <c r="FW64" i="1"/>
  <c r="FW67" i="1"/>
  <c r="FW66" i="1"/>
  <c r="FW63" i="1"/>
  <c r="FW60" i="1"/>
  <c r="FW61" i="1"/>
  <c r="FW59" i="1"/>
  <c r="FW62" i="1"/>
  <c r="FW56" i="1"/>
  <c r="FW57" i="1"/>
  <c r="FW54" i="1"/>
  <c r="FW58" i="1"/>
  <c r="FW46" i="1"/>
  <c r="FW50" i="1"/>
  <c r="FW32" i="1"/>
  <c r="FX17" i="1"/>
  <c r="FX81" i="1" l="1"/>
  <c r="FX87" i="1"/>
  <c r="FX70" i="1"/>
  <c r="FX65" i="1"/>
  <c r="FX88" i="1"/>
  <c r="FX89" i="1"/>
  <c r="FX86" i="1"/>
  <c r="FX84" i="1"/>
  <c r="FX80" i="1"/>
  <c r="FX78" i="1"/>
  <c r="FX74" i="1"/>
  <c r="FX72" i="1"/>
  <c r="FX76" i="1"/>
  <c r="FX71" i="1"/>
  <c r="FX79" i="1"/>
  <c r="FX73" i="1"/>
  <c r="FX77" i="1"/>
  <c r="FX69" i="1"/>
  <c r="FX75" i="1"/>
  <c r="FX83" i="1"/>
  <c r="FX82" i="1"/>
  <c r="FX85" i="1"/>
  <c r="FX93" i="1"/>
  <c r="FX55" i="1"/>
  <c r="FX64" i="1"/>
  <c r="FX66" i="1"/>
  <c r="FX67" i="1"/>
  <c r="FX68" i="1"/>
  <c r="FX63" i="1"/>
  <c r="FX62" i="1"/>
  <c r="FX60" i="1"/>
  <c r="FX59" i="1"/>
  <c r="FX61" i="1"/>
  <c r="FX57" i="1"/>
  <c r="FX56" i="1"/>
  <c r="FX54" i="1"/>
  <c r="FX58" i="1"/>
  <c r="FX46" i="1"/>
  <c r="FX50" i="1"/>
  <c r="FX32" i="1"/>
  <c r="FY17" i="1"/>
  <c r="FY81" i="1" l="1"/>
  <c r="FY87" i="1"/>
  <c r="FY70" i="1"/>
  <c r="FY65" i="1"/>
  <c r="FY88" i="1"/>
  <c r="FY86" i="1"/>
  <c r="FY83" i="1"/>
  <c r="FY80" i="1"/>
  <c r="FY79" i="1"/>
  <c r="FY78" i="1"/>
  <c r="FY72" i="1"/>
  <c r="FY74" i="1"/>
  <c r="FY73" i="1"/>
  <c r="FY76" i="1"/>
  <c r="FY69" i="1"/>
  <c r="FY75" i="1"/>
  <c r="FY82" i="1"/>
  <c r="FY71" i="1"/>
  <c r="FY77" i="1"/>
  <c r="FY89" i="1"/>
  <c r="FY84" i="1"/>
  <c r="FY85" i="1"/>
  <c r="FY93" i="1"/>
  <c r="FY55" i="1"/>
  <c r="FY64" i="1"/>
  <c r="FY66" i="1"/>
  <c r="FY68" i="1"/>
  <c r="FY67" i="1"/>
  <c r="FY62" i="1"/>
  <c r="FY60" i="1"/>
  <c r="FY61" i="1"/>
  <c r="FY63" i="1"/>
  <c r="FY59" i="1"/>
  <c r="FY57" i="1"/>
  <c r="FY56" i="1"/>
  <c r="FY54" i="1"/>
  <c r="FY58" i="1"/>
  <c r="FY46" i="1"/>
  <c r="FY50" i="1"/>
  <c r="FY32" i="1"/>
  <c r="FZ17" i="1"/>
  <c r="FZ81" i="1" l="1"/>
  <c r="FZ87" i="1"/>
  <c r="FZ70" i="1"/>
  <c r="FZ65" i="1"/>
  <c r="FZ89" i="1"/>
  <c r="FZ88" i="1"/>
  <c r="FZ86" i="1"/>
  <c r="FZ84" i="1"/>
  <c r="FZ80" i="1"/>
  <c r="FZ78" i="1"/>
  <c r="FZ79" i="1"/>
  <c r="FZ72" i="1"/>
  <c r="FZ74" i="1"/>
  <c r="FZ76" i="1"/>
  <c r="FZ77" i="1"/>
  <c r="FZ71" i="1"/>
  <c r="FZ73" i="1"/>
  <c r="FZ75" i="1"/>
  <c r="FZ83" i="1"/>
  <c r="FZ85" i="1"/>
  <c r="FZ82" i="1"/>
  <c r="FZ69" i="1"/>
  <c r="FZ93" i="1"/>
  <c r="FZ55" i="1"/>
  <c r="FZ64" i="1"/>
  <c r="FZ66" i="1"/>
  <c r="FZ67" i="1"/>
  <c r="FZ68" i="1"/>
  <c r="FZ60" i="1"/>
  <c r="FZ61" i="1"/>
  <c r="FZ62" i="1"/>
  <c r="FZ59" i="1"/>
  <c r="FZ63" i="1"/>
  <c r="FZ57" i="1"/>
  <c r="FZ56" i="1"/>
  <c r="FZ54" i="1"/>
  <c r="FZ58" i="1"/>
  <c r="FZ46" i="1"/>
  <c r="FZ50" i="1"/>
  <c r="FZ32" i="1"/>
  <c r="GA17" i="1"/>
  <c r="GA81" i="1" l="1"/>
  <c r="GA87" i="1"/>
  <c r="GA70" i="1"/>
  <c r="GA65" i="1"/>
  <c r="GA89" i="1"/>
  <c r="GA80" i="1"/>
  <c r="GA78" i="1"/>
  <c r="GA74" i="1"/>
  <c r="GA71" i="1"/>
  <c r="GA73" i="1"/>
  <c r="GA72" i="1"/>
  <c r="GA76" i="1"/>
  <c r="GA75" i="1"/>
  <c r="GA69" i="1"/>
  <c r="GA79" i="1"/>
  <c r="GA82" i="1"/>
  <c r="GA77" i="1"/>
  <c r="GA86" i="1"/>
  <c r="GA84" i="1"/>
  <c r="GA83" i="1"/>
  <c r="GA85" i="1"/>
  <c r="GA88" i="1"/>
  <c r="GA93" i="1"/>
  <c r="GA55" i="1"/>
  <c r="GA68" i="1"/>
  <c r="GA64" i="1"/>
  <c r="GA66" i="1"/>
  <c r="GA67" i="1"/>
  <c r="GA62" i="1"/>
  <c r="GA60" i="1"/>
  <c r="GA59" i="1"/>
  <c r="GA61" i="1"/>
  <c r="GA63" i="1"/>
  <c r="GA57" i="1"/>
  <c r="GA56" i="1"/>
  <c r="GA54" i="1"/>
  <c r="GA58" i="1"/>
  <c r="GA46" i="1"/>
  <c r="GA50" i="1"/>
  <c r="GA32" i="1"/>
  <c r="GB17" i="1"/>
  <c r="GB81" i="1" l="1"/>
  <c r="GB87" i="1"/>
  <c r="GB70" i="1"/>
  <c r="GB65" i="1"/>
  <c r="GB89" i="1"/>
  <c r="GB88" i="1"/>
  <c r="GB86" i="1"/>
  <c r="GB83" i="1"/>
  <c r="GB84" i="1"/>
  <c r="GB80" i="1"/>
  <c r="GB78" i="1"/>
  <c r="GB74" i="1"/>
  <c r="GB72" i="1"/>
  <c r="GB71" i="1"/>
  <c r="GB77" i="1"/>
  <c r="GB73" i="1"/>
  <c r="GB75" i="1"/>
  <c r="GB69" i="1"/>
  <c r="GB76" i="1"/>
  <c r="GB79" i="1"/>
  <c r="GB85" i="1"/>
  <c r="GB82" i="1"/>
  <c r="GB93" i="1"/>
  <c r="GB55" i="1"/>
  <c r="GB67" i="1"/>
  <c r="GB64" i="1"/>
  <c r="GB68" i="1"/>
  <c r="GB66" i="1"/>
  <c r="GB62" i="1"/>
  <c r="GB59" i="1"/>
  <c r="GB61" i="1"/>
  <c r="GB60" i="1"/>
  <c r="GB63" i="1"/>
  <c r="GB56" i="1"/>
  <c r="GB57" i="1"/>
  <c r="GB54" i="1"/>
  <c r="GB58" i="1"/>
  <c r="GB46" i="1"/>
  <c r="GB50" i="1"/>
  <c r="GB32" i="1"/>
  <c r="GC17" i="1"/>
  <c r="GC81" i="1" l="1"/>
  <c r="GC87" i="1"/>
  <c r="GC70" i="1"/>
  <c r="GC65" i="1"/>
  <c r="GC88" i="1"/>
  <c r="GC86" i="1"/>
  <c r="GC80" i="1"/>
  <c r="GC78" i="1"/>
  <c r="GC83" i="1"/>
  <c r="GC75" i="1"/>
  <c r="GC74" i="1"/>
  <c r="GC69" i="1"/>
  <c r="GC71" i="1"/>
  <c r="GC72" i="1"/>
  <c r="GC73" i="1"/>
  <c r="GC77" i="1"/>
  <c r="GC79" i="1"/>
  <c r="GC76" i="1"/>
  <c r="GC89" i="1"/>
  <c r="GC82" i="1"/>
  <c r="GC85" i="1"/>
  <c r="GC84" i="1"/>
  <c r="GC93" i="1"/>
  <c r="GC55" i="1"/>
  <c r="GC67" i="1"/>
  <c r="GC64" i="1"/>
  <c r="GC68" i="1"/>
  <c r="GC66" i="1"/>
  <c r="GC61" i="1"/>
  <c r="GC63" i="1"/>
  <c r="GC62" i="1"/>
  <c r="GC59" i="1"/>
  <c r="GC60" i="1"/>
  <c r="GC56" i="1"/>
  <c r="GC57" i="1"/>
  <c r="GC54" i="1"/>
  <c r="GC58" i="1"/>
  <c r="GC46" i="1"/>
  <c r="GC50" i="1"/>
  <c r="GC32" i="1"/>
  <c r="GD17" i="1"/>
  <c r="GD81" i="1" l="1"/>
  <c r="GD87" i="1"/>
  <c r="GD70" i="1"/>
  <c r="GD65" i="1"/>
  <c r="GD79" i="1"/>
  <c r="GD71" i="1"/>
  <c r="GD75" i="1"/>
  <c r="GD69" i="1"/>
  <c r="GD73" i="1"/>
  <c r="GD76" i="1"/>
  <c r="GD72" i="1"/>
  <c r="GD77" i="1"/>
  <c r="GD80" i="1"/>
  <c r="GD89" i="1"/>
  <c r="GD84" i="1"/>
  <c r="GD86" i="1"/>
  <c r="GD85" i="1"/>
  <c r="GD74" i="1"/>
  <c r="GD82" i="1"/>
  <c r="GD78" i="1"/>
  <c r="GD83" i="1"/>
  <c r="GD88" i="1"/>
  <c r="GD93" i="1"/>
  <c r="GD55" i="1"/>
  <c r="GD68" i="1"/>
  <c r="GD66" i="1"/>
  <c r="GD64" i="1"/>
  <c r="GD67" i="1"/>
  <c r="GD60" i="1"/>
  <c r="GD59" i="1"/>
  <c r="GD63" i="1"/>
  <c r="GD61" i="1"/>
  <c r="GD62" i="1"/>
  <c r="GD57" i="1"/>
  <c r="GD56" i="1"/>
  <c r="GD54" i="1"/>
  <c r="GD58" i="1"/>
  <c r="GD46" i="1"/>
  <c r="GD50" i="1"/>
  <c r="GD32" i="1"/>
  <c r="GE17" i="1"/>
  <c r="GE81" i="1" l="1"/>
  <c r="GE87" i="1"/>
  <c r="GE70" i="1"/>
  <c r="GE65" i="1"/>
  <c r="GE89" i="1"/>
  <c r="GE86" i="1"/>
  <c r="GE88" i="1"/>
  <c r="GE83" i="1"/>
  <c r="GE78" i="1"/>
  <c r="GE79" i="1"/>
  <c r="GE77" i="1"/>
  <c r="GE74" i="1"/>
  <c r="GE71" i="1"/>
  <c r="GE69" i="1"/>
  <c r="GE72" i="1"/>
  <c r="GE73" i="1"/>
  <c r="GE75" i="1"/>
  <c r="GE76" i="1"/>
  <c r="GE85" i="1"/>
  <c r="GE84" i="1"/>
  <c r="GE82" i="1"/>
  <c r="GE80" i="1"/>
  <c r="GE93" i="1"/>
  <c r="GE55" i="1"/>
  <c r="GE68" i="1"/>
  <c r="GE64" i="1"/>
  <c r="GE66" i="1"/>
  <c r="GE67" i="1"/>
  <c r="GE63" i="1"/>
  <c r="GE60" i="1"/>
  <c r="GE61" i="1"/>
  <c r="GE62" i="1"/>
  <c r="GE59" i="1"/>
  <c r="GE57" i="1"/>
  <c r="GE56" i="1"/>
  <c r="GE54" i="1"/>
  <c r="GE58" i="1"/>
  <c r="GE46" i="1"/>
  <c r="GE50" i="1"/>
  <c r="GE32" i="1"/>
  <c r="GF17" i="1"/>
  <c r="GF81" i="1" l="1"/>
  <c r="GF87" i="1"/>
  <c r="GF70" i="1"/>
  <c r="GF65" i="1"/>
  <c r="GF88" i="1"/>
  <c r="GF89" i="1"/>
  <c r="GF86" i="1"/>
  <c r="GF84" i="1"/>
  <c r="GF80" i="1"/>
  <c r="GF78" i="1"/>
  <c r="GF75" i="1"/>
  <c r="GF72" i="1"/>
  <c r="GF74" i="1"/>
  <c r="GF71" i="1"/>
  <c r="GF73" i="1"/>
  <c r="GF69" i="1"/>
  <c r="GF76" i="1"/>
  <c r="GF77" i="1"/>
  <c r="GF83" i="1"/>
  <c r="GF85" i="1"/>
  <c r="GF82" i="1"/>
  <c r="GF79" i="1"/>
  <c r="GF93" i="1"/>
  <c r="GF55" i="1"/>
  <c r="GF67" i="1"/>
  <c r="GF68" i="1"/>
  <c r="GF66" i="1"/>
  <c r="GF64" i="1"/>
  <c r="GF62" i="1"/>
  <c r="GF63" i="1"/>
  <c r="GF60" i="1"/>
  <c r="GF61" i="1"/>
  <c r="GF59" i="1"/>
  <c r="GF57" i="1"/>
  <c r="GF56" i="1"/>
  <c r="GF54" i="1"/>
  <c r="GF58" i="1"/>
  <c r="GF46" i="1"/>
  <c r="GF50" i="1"/>
  <c r="GF32" i="1"/>
  <c r="GG17" i="1"/>
  <c r="GG81" i="1" l="1"/>
  <c r="GG87" i="1"/>
  <c r="GG70" i="1"/>
  <c r="GG65" i="1"/>
  <c r="GG88" i="1"/>
  <c r="GG86" i="1"/>
  <c r="GG84" i="1"/>
  <c r="GG85" i="1"/>
  <c r="GG83" i="1"/>
  <c r="GG80" i="1"/>
  <c r="GG78" i="1"/>
  <c r="GG77" i="1"/>
  <c r="GG72" i="1"/>
  <c r="GG74" i="1"/>
  <c r="GG76" i="1"/>
  <c r="GG69" i="1"/>
  <c r="GG71" i="1"/>
  <c r="GG75" i="1"/>
  <c r="GG73" i="1"/>
  <c r="GG79" i="1"/>
  <c r="GG89" i="1"/>
  <c r="GG82" i="1"/>
  <c r="GG93" i="1"/>
  <c r="GG55" i="1"/>
  <c r="GG68" i="1"/>
  <c r="GG64" i="1"/>
  <c r="GG67" i="1"/>
  <c r="GG66" i="1"/>
  <c r="GG62" i="1"/>
  <c r="GG61" i="1"/>
  <c r="GG59" i="1"/>
  <c r="GG63" i="1"/>
  <c r="GG60" i="1"/>
  <c r="GG57" i="1"/>
  <c r="GG56" i="1"/>
  <c r="GG54" i="1"/>
  <c r="GG58" i="1"/>
  <c r="GG46" i="1"/>
  <c r="GG50" i="1"/>
  <c r="GG32" i="1"/>
  <c r="GH17" i="1"/>
  <c r="GH81" i="1" l="1"/>
  <c r="GH87" i="1"/>
  <c r="GH70" i="1"/>
  <c r="GH65" i="1"/>
  <c r="GH89" i="1"/>
  <c r="GH88" i="1"/>
  <c r="GH86" i="1"/>
  <c r="GH83" i="1"/>
  <c r="GH78" i="1"/>
  <c r="GH80" i="1"/>
  <c r="GH77" i="1"/>
  <c r="GH72" i="1"/>
  <c r="GH74" i="1"/>
  <c r="GH73" i="1"/>
  <c r="GH71" i="1"/>
  <c r="GH69" i="1"/>
  <c r="GH76" i="1"/>
  <c r="GH79" i="1"/>
  <c r="GH75" i="1"/>
  <c r="GH82" i="1"/>
  <c r="GH84" i="1"/>
  <c r="GH85" i="1"/>
  <c r="GH93" i="1"/>
  <c r="GH55" i="1"/>
  <c r="GH64" i="1"/>
  <c r="GH66" i="1"/>
  <c r="GH67" i="1"/>
  <c r="GH68" i="1"/>
  <c r="GH63" i="1"/>
  <c r="GH61" i="1"/>
  <c r="GH60" i="1"/>
  <c r="GH59" i="1"/>
  <c r="GH62" i="1"/>
  <c r="GH56" i="1"/>
  <c r="GH57" i="1"/>
  <c r="GH54" i="1"/>
  <c r="GH58" i="1"/>
  <c r="GH46" i="1"/>
  <c r="GH50" i="1"/>
  <c r="GH32" i="1"/>
  <c r="GI17" i="1"/>
  <c r="GI81" i="1" l="1"/>
  <c r="GI87" i="1"/>
  <c r="GI70" i="1"/>
  <c r="GI65" i="1"/>
  <c r="GI89" i="1"/>
  <c r="GI85" i="1"/>
  <c r="GI80" i="1"/>
  <c r="GI79" i="1"/>
  <c r="GI78" i="1"/>
  <c r="GI74" i="1"/>
  <c r="GI76" i="1"/>
  <c r="GI77" i="1"/>
  <c r="GI75" i="1"/>
  <c r="GI69" i="1"/>
  <c r="GI73" i="1"/>
  <c r="GI72" i="1"/>
  <c r="GI88" i="1"/>
  <c r="GI71" i="1"/>
  <c r="GI86" i="1"/>
  <c r="GI84" i="1"/>
  <c r="GI83" i="1"/>
  <c r="GI82" i="1"/>
  <c r="GI93" i="1"/>
  <c r="GI55" i="1"/>
  <c r="GI68" i="1"/>
  <c r="GI64" i="1"/>
  <c r="GI66" i="1"/>
  <c r="GI67" i="1"/>
  <c r="GI62" i="1"/>
  <c r="GI60" i="1"/>
  <c r="GI61" i="1"/>
  <c r="GI59" i="1"/>
  <c r="GI63" i="1"/>
  <c r="GI57" i="1"/>
  <c r="GI56" i="1"/>
  <c r="GI54" i="1"/>
  <c r="GI58" i="1"/>
  <c r="GI46" i="1"/>
  <c r="GI50" i="1"/>
  <c r="GI32" i="1"/>
  <c r="GJ17" i="1"/>
  <c r="GJ81" i="1" l="1"/>
  <c r="GJ87" i="1"/>
  <c r="GJ70" i="1"/>
  <c r="GJ65" i="1"/>
  <c r="GJ88" i="1"/>
  <c r="GJ89" i="1"/>
  <c r="GJ86" i="1"/>
  <c r="GJ80" i="1"/>
  <c r="GJ83" i="1"/>
  <c r="GJ84" i="1"/>
  <c r="GJ78" i="1"/>
  <c r="GJ74" i="1"/>
  <c r="GJ72" i="1"/>
  <c r="GJ71" i="1"/>
  <c r="GJ69" i="1"/>
  <c r="GJ73" i="1"/>
  <c r="GJ75" i="1"/>
  <c r="GJ76" i="1"/>
  <c r="GJ77" i="1"/>
  <c r="GJ85" i="1"/>
  <c r="GJ79" i="1"/>
  <c r="GJ82" i="1"/>
  <c r="GJ93" i="1"/>
  <c r="GJ55" i="1"/>
  <c r="GJ64" i="1"/>
  <c r="GJ66" i="1"/>
  <c r="GJ68" i="1"/>
  <c r="GJ67" i="1"/>
  <c r="GJ62" i="1"/>
  <c r="GJ60" i="1"/>
  <c r="GJ63" i="1"/>
  <c r="GJ61" i="1"/>
  <c r="GJ59" i="1"/>
  <c r="GJ56" i="1"/>
  <c r="GJ57" i="1"/>
  <c r="GJ54" i="1"/>
  <c r="GJ58" i="1"/>
  <c r="GJ46" i="1"/>
  <c r="GJ50" i="1"/>
  <c r="GJ32" i="1"/>
  <c r="GK17" i="1"/>
  <c r="GK81" i="1" l="1"/>
  <c r="GK87" i="1"/>
  <c r="GK70" i="1"/>
  <c r="GK65" i="1"/>
  <c r="GK88" i="1"/>
  <c r="GK86" i="1"/>
  <c r="GK84" i="1"/>
  <c r="GK80" i="1"/>
  <c r="GK78" i="1"/>
  <c r="GK74" i="1"/>
  <c r="GK72" i="1"/>
  <c r="GK76" i="1"/>
  <c r="GK71" i="1"/>
  <c r="GK69" i="1"/>
  <c r="GK73" i="1"/>
  <c r="GK79" i="1"/>
  <c r="GK82" i="1"/>
  <c r="GK85" i="1"/>
  <c r="GK89" i="1"/>
  <c r="GK83" i="1"/>
  <c r="GK77" i="1"/>
  <c r="GK75" i="1"/>
  <c r="GK93" i="1"/>
  <c r="GK55" i="1"/>
  <c r="GK68" i="1"/>
  <c r="GK66" i="1"/>
  <c r="GK67" i="1"/>
  <c r="GK64" i="1"/>
  <c r="GK60" i="1"/>
  <c r="GK59" i="1"/>
  <c r="GK62" i="1"/>
  <c r="GK61" i="1"/>
  <c r="GK63" i="1"/>
  <c r="GK57" i="1"/>
  <c r="GK56" i="1"/>
  <c r="GK54" i="1"/>
  <c r="GK58" i="1"/>
  <c r="GK46" i="1"/>
  <c r="GK50" i="1"/>
  <c r="GK32" i="1"/>
  <c r="GL17" i="1"/>
  <c r="GL81" i="1" l="1"/>
  <c r="GL87" i="1"/>
  <c r="GL70" i="1"/>
  <c r="GL65" i="1"/>
  <c r="GL85" i="1"/>
  <c r="GL83" i="1"/>
  <c r="GL79" i="1"/>
  <c r="GL75" i="1"/>
  <c r="GL69" i="1"/>
  <c r="GL71" i="1"/>
  <c r="GL76" i="1"/>
  <c r="GL72" i="1"/>
  <c r="GL77" i="1"/>
  <c r="GL73" i="1"/>
  <c r="GL88" i="1"/>
  <c r="GL89" i="1"/>
  <c r="GL80" i="1"/>
  <c r="GL86" i="1"/>
  <c r="GL74" i="1"/>
  <c r="GL82" i="1"/>
  <c r="GL84" i="1"/>
  <c r="GL78" i="1"/>
  <c r="GL93" i="1"/>
  <c r="GL55" i="1"/>
  <c r="GL67" i="1"/>
  <c r="GL66" i="1"/>
  <c r="GL64" i="1"/>
  <c r="GL68" i="1"/>
  <c r="GL62" i="1"/>
  <c r="GL61" i="1"/>
  <c r="GL59" i="1"/>
  <c r="GL63" i="1"/>
  <c r="GL60" i="1"/>
  <c r="GL57" i="1"/>
  <c r="GL56" i="1"/>
  <c r="GL54" i="1"/>
  <c r="GL58" i="1"/>
  <c r="GL46" i="1"/>
  <c r="GL50" i="1"/>
  <c r="GM17" i="1"/>
  <c r="GL32" i="1"/>
  <c r="GM81" i="1" l="1"/>
  <c r="GM87" i="1"/>
  <c r="GM70" i="1"/>
  <c r="GM65" i="1"/>
  <c r="GM89" i="1"/>
  <c r="GM88" i="1"/>
  <c r="GM86" i="1"/>
  <c r="GM83" i="1"/>
  <c r="GM74" i="1"/>
  <c r="GM76" i="1"/>
  <c r="GM77" i="1"/>
  <c r="GM78" i="1"/>
  <c r="GM71" i="1"/>
  <c r="GM69" i="1"/>
  <c r="GM75" i="1"/>
  <c r="GM82" i="1"/>
  <c r="GM73" i="1"/>
  <c r="GM80" i="1"/>
  <c r="GM72" i="1"/>
  <c r="GM79" i="1"/>
  <c r="GM85" i="1"/>
  <c r="GM84" i="1"/>
  <c r="GM93" i="1"/>
  <c r="GM55" i="1"/>
  <c r="GM67" i="1"/>
  <c r="GM64" i="1"/>
  <c r="GM68" i="1"/>
  <c r="GM66" i="1"/>
  <c r="GM60" i="1"/>
  <c r="GM59" i="1"/>
  <c r="GM63" i="1"/>
  <c r="GM62" i="1"/>
  <c r="GM61" i="1"/>
  <c r="GM57" i="1"/>
  <c r="GM56" i="1"/>
  <c r="GM54" i="1"/>
  <c r="GM58" i="1"/>
  <c r="GM46" i="1"/>
  <c r="GM50" i="1"/>
  <c r="GN17" i="1"/>
  <c r="GM32" i="1"/>
  <c r="GN81" i="1" l="1"/>
  <c r="GN87" i="1"/>
  <c r="GN70" i="1"/>
  <c r="GN65" i="1"/>
  <c r="GN89" i="1"/>
  <c r="GN88" i="1"/>
  <c r="GN86" i="1"/>
  <c r="GN80" i="1"/>
  <c r="GN79" i="1"/>
  <c r="GN71" i="1"/>
  <c r="GN74" i="1"/>
  <c r="GN76" i="1"/>
  <c r="GN75" i="1"/>
  <c r="GN78" i="1"/>
  <c r="GN72" i="1"/>
  <c r="GN73" i="1"/>
  <c r="GN82" i="1"/>
  <c r="GN77" i="1"/>
  <c r="GN69" i="1"/>
  <c r="GN85" i="1"/>
  <c r="GN83" i="1"/>
  <c r="GN84" i="1"/>
  <c r="GN93" i="1"/>
  <c r="GN55" i="1"/>
  <c r="GN67" i="1"/>
  <c r="GN68" i="1"/>
  <c r="GN64" i="1"/>
  <c r="GN66" i="1"/>
  <c r="GN62" i="1"/>
  <c r="GN60" i="1"/>
  <c r="GN61" i="1"/>
  <c r="GN63" i="1"/>
  <c r="GN59" i="1"/>
  <c r="GN57" i="1"/>
  <c r="GN56" i="1"/>
  <c r="GN54" i="1"/>
  <c r="GN58" i="1"/>
  <c r="GN46" i="1"/>
  <c r="GN50" i="1"/>
  <c r="GN32" i="1"/>
  <c r="GO17" i="1"/>
  <c r="GO81" i="1" l="1"/>
  <c r="GO87" i="1"/>
  <c r="GO70" i="1"/>
  <c r="GO65" i="1"/>
  <c r="GO88" i="1"/>
  <c r="GO86" i="1"/>
  <c r="GO84" i="1"/>
  <c r="GO85" i="1"/>
  <c r="GO80" i="1"/>
  <c r="GO78" i="1"/>
  <c r="GO79" i="1"/>
  <c r="GO74" i="1"/>
  <c r="GO75" i="1"/>
  <c r="GO72" i="1"/>
  <c r="GO69" i="1"/>
  <c r="GO71" i="1"/>
  <c r="GO73" i="1"/>
  <c r="GO77" i="1"/>
  <c r="GO76" i="1"/>
  <c r="GO83" i="1"/>
  <c r="GO89" i="1"/>
  <c r="GO82" i="1"/>
  <c r="GO93" i="1"/>
  <c r="GO55" i="1"/>
  <c r="GO67" i="1"/>
  <c r="GO68" i="1"/>
  <c r="GO64" i="1"/>
  <c r="GO66" i="1"/>
  <c r="GO62" i="1"/>
  <c r="GO61" i="1"/>
  <c r="GO63" i="1"/>
  <c r="GO59" i="1"/>
  <c r="GO60" i="1"/>
  <c r="GO56" i="1"/>
  <c r="GO57" i="1"/>
  <c r="GO54" i="1"/>
  <c r="GO58" i="1"/>
  <c r="GO46" i="1"/>
  <c r="GO50" i="1"/>
  <c r="GO32" i="1"/>
  <c r="GP17" i="1"/>
  <c r="GQ17" i="1" s="1"/>
  <c r="GQ81" i="1" l="1"/>
  <c r="GQ87" i="1"/>
  <c r="GQ70" i="1"/>
  <c r="GQ65" i="1"/>
  <c r="GQ89" i="1"/>
  <c r="GQ80" i="1"/>
  <c r="GQ78" i="1"/>
  <c r="GQ74" i="1"/>
  <c r="GQ75" i="1"/>
  <c r="GQ69" i="1"/>
  <c r="GQ71" i="1"/>
  <c r="GQ73" i="1"/>
  <c r="GQ77" i="1"/>
  <c r="GQ76" i="1"/>
  <c r="GQ72" i="1"/>
  <c r="GQ85" i="1"/>
  <c r="GQ88" i="1"/>
  <c r="GQ82" i="1"/>
  <c r="GQ84" i="1"/>
  <c r="GQ83" i="1"/>
  <c r="GQ86" i="1"/>
  <c r="GQ79" i="1"/>
  <c r="GQ93" i="1"/>
  <c r="GQ55" i="1"/>
  <c r="GQ68" i="1"/>
  <c r="GQ64" i="1"/>
  <c r="GQ66" i="1"/>
  <c r="GQ67" i="1"/>
  <c r="GQ61" i="1"/>
  <c r="GQ60" i="1"/>
  <c r="GQ62" i="1"/>
  <c r="GQ59" i="1"/>
  <c r="GQ63" i="1"/>
  <c r="GQ57" i="1"/>
  <c r="GQ56" i="1"/>
  <c r="GQ54" i="1"/>
  <c r="GQ58" i="1"/>
  <c r="GQ46" i="1"/>
  <c r="GQ50" i="1"/>
  <c r="GR17" i="1"/>
  <c r="GR81" i="1" l="1"/>
  <c r="GR87" i="1"/>
  <c r="GR70" i="1"/>
  <c r="GR65" i="1"/>
  <c r="GR88" i="1"/>
  <c r="GR89" i="1"/>
  <c r="GR86" i="1"/>
  <c r="GR83" i="1"/>
  <c r="GR80" i="1"/>
  <c r="GR82" i="1"/>
  <c r="GR78" i="1"/>
  <c r="GR72" i="1"/>
  <c r="GR74" i="1"/>
  <c r="GR69" i="1"/>
  <c r="GR73" i="1"/>
  <c r="GR75" i="1"/>
  <c r="GR76" i="1"/>
  <c r="GR71" i="1"/>
  <c r="GR85" i="1"/>
  <c r="GR84" i="1"/>
  <c r="GR77" i="1"/>
  <c r="GR79" i="1"/>
  <c r="GR93" i="1"/>
  <c r="GR55" i="1"/>
  <c r="GR68" i="1"/>
  <c r="GR64" i="1"/>
  <c r="GR66" i="1"/>
  <c r="GR67" i="1"/>
  <c r="GR62" i="1"/>
  <c r="GR60" i="1"/>
  <c r="GR59" i="1"/>
  <c r="GR61" i="1"/>
  <c r="GR63" i="1"/>
  <c r="GR56" i="1"/>
  <c r="GR57" i="1"/>
  <c r="GR54" i="1"/>
  <c r="GR58" i="1"/>
  <c r="GR46" i="1"/>
  <c r="GR50" i="1"/>
  <c r="GS17" i="1"/>
  <c r="GS81" i="1" l="1"/>
  <c r="GS87" i="1"/>
  <c r="GS70" i="1"/>
  <c r="GS65" i="1"/>
  <c r="GS88" i="1"/>
  <c r="GS86" i="1"/>
  <c r="GS84" i="1"/>
  <c r="GS83" i="1"/>
  <c r="GS80" i="1"/>
  <c r="GS78" i="1"/>
  <c r="GS74" i="1"/>
  <c r="GS72" i="1"/>
  <c r="GS69" i="1"/>
  <c r="GS71" i="1"/>
  <c r="GS77" i="1"/>
  <c r="GS76" i="1"/>
  <c r="GS75" i="1"/>
  <c r="GS73" i="1"/>
  <c r="GS79" i="1"/>
  <c r="GS82" i="1"/>
  <c r="GS89" i="1"/>
  <c r="GS85" i="1"/>
  <c r="GS93" i="1"/>
  <c r="GS55" i="1"/>
  <c r="GS68" i="1"/>
  <c r="GS66" i="1"/>
  <c r="GS64" i="1"/>
  <c r="GS67" i="1"/>
  <c r="GS60" i="1"/>
  <c r="GS59" i="1"/>
  <c r="GS61" i="1"/>
  <c r="GS62" i="1"/>
  <c r="GS63" i="1"/>
  <c r="GS56" i="1"/>
  <c r="GS57" i="1"/>
  <c r="GS54" i="1"/>
  <c r="GS58" i="1"/>
  <c r="GS46" i="1"/>
  <c r="GS50" i="1"/>
  <c r="GT17" i="1"/>
  <c r="GT81" i="1" l="1"/>
  <c r="GT87" i="1"/>
  <c r="GT70" i="1"/>
  <c r="GT65" i="1"/>
  <c r="GT84" i="1"/>
  <c r="GT83" i="1"/>
  <c r="GT72" i="1"/>
  <c r="GT73" i="1"/>
  <c r="GT71" i="1"/>
  <c r="GT76" i="1"/>
  <c r="GT74" i="1"/>
  <c r="GT79" i="1"/>
  <c r="GT75" i="1"/>
  <c r="GT69" i="1"/>
  <c r="GT78" i="1"/>
  <c r="GT88" i="1"/>
  <c r="GT89" i="1"/>
  <c r="GT77" i="1"/>
  <c r="GT80" i="1"/>
  <c r="GT86" i="1"/>
  <c r="GT82" i="1"/>
  <c r="GT85" i="1"/>
  <c r="GT93" i="1"/>
  <c r="GT55" i="1"/>
  <c r="GT66" i="1"/>
  <c r="GT64" i="1"/>
  <c r="GT68" i="1"/>
  <c r="GT67" i="1"/>
  <c r="GT62" i="1"/>
  <c r="GT61" i="1"/>
  <c r="GT60" i="1"/>
  <c r="GT59" i="1"/>
  <c r="GT63" i="1"/>
  <c r="GT57" i="1"/>
  <c r="GT56" i="1"/>
  <c r="GT54" i="1"/>
  <c r="GT58" i="1"/>
  <c r="GT46" i="1"/>
  <c r="GT50" i="1"/>
  <c r="GU17" i="1"/>
  <c r="GU81" i="1" l="1"/>
  <c r="GU87" i="1"/>
  <c r="GU70" i="1"/>
  <c r="GU65" i="1"/>
  <c r="GU89" i="1"/>
  <c r="GU88" i="1"/>
  <c r="GU86" i="1"/>
  <c r="GU74" i="1"/>
  <c r="GU78" i="1"/>
  <c r="GU71" i="1"/>
  <c r="GU77" i="1"/>
  <c r="GU72" i="1"/>
  <c r="GU69" i="1"/>
  <c r="GU76" i="1"/>
  <c r="GU73" i="1"/>
  <c r="GU75" i="1"/>
  <c r="GU80" i="1"/>
  <c r="GU82" i="1"/>
  <c r="GU83" i="1"/>
  <c r="GU85" i="1"/>
  <c r="GU84" i="1"/>
  <c r="GU79" i="1"/>
  <c r="GU93" i="1"/>
  <c r="GU55" i="1"/>
  <c r="GU68" i="1"/>
  <c r="GU64" i="1"/>
  <c r="GU67" i="1"/>
  <c r="GU66" i="1"/>
  <c r="GU61" i="1"/>
  <c r="GU60" i="1"/>
  <c r="GU62" i="1"/>
  <c r="GU63" i="1"/>
  <c r="GU59" i="1"/>
  <c r="GU57" i="1"/>
  <c r="GU56" i="1"/>
  <c r="GU54" i="1"/>
  <c r="GU58" i="1"/>
  <c r="GU46" i="1"/>
  <c r="GU50" i="1"/>
  <c r="GV17" i="1"/>
  <c r="GV81" i="1" l="1"/>
  <c r="GV87" i="1"/>
  <c r="GV70" i="1"/>
  <c r="GV65" i="1"/>
  <c r="GV89" i="1"/>
  <c r="GV88" i="1"/>
  <c r="GV86" i="1"/>
  <c r="GV80" i="1"/>
  <c r="GV78" i="1"/>
  <c r="GV79" i="1"/>
  <c r="GV74" i="1"/>
  <c r="GV71" i="1"/>
  <c r="GV82" i="1"/>
  <c r="GV69" i="1"/>
  <c r="GV76" i="1"/>
  <c r="GV73" i="1"/>
  <c r="GV75" i="1"/>
  <c r="GV72" i="1"/>
  <c r="GV85" i="1"/>
  <c r="GV83" i="1"/>
  <c r="GV84" i="1"/>
  <c r="GV77" i="1"/>
  <c r="GV93" i="1"/>
  <c r="GV55" i="1"/>
  <c r="GV67" i="1"/>
  <c r="GV68" i="1"/>
  <c r="GV64" i="1"/>
  <c r="GV66" i="1"/>
  <c r="GV60" i="1"/>
  <c r="GV62" i="1"/>
  <c r="GV61" i="1"/>
  <c r="GV63" i="1"/>
  <c r="GV59" i="1"/>
  <c r="GV56" i="1"/>
  <c r="GV57" i="1"/>
  <c r="GV54" i="1"/>
  <c r="GV58" i="1"/>
  <c r="GV46" i="1"/>
  <c r="GV50" i="1"/>
  <c r="GW17" i="1"/>
  <c r="GW81" i="1" l="1"/>
  <c r="GW87" i="1"/>
  <c r="GW70" i="1"/>
  <c r="GW65" i="1"/>
  <c r="GW88" i="1"/>
  <c r="GW86" i="1"/>
  <c r="GW83" i="1"/>
  <c r="GW80" i="1"/>
  <c r="GW79" i="1"/>
  <c r="GW78" i="1"/>
  <c r="GW77" i="1"/>
  <c r="GW71" i="1"/>
  <c r="GW74" i="1"/>
  <c r="GW72" i="1"/>
  <c r="GW75" i="1"/>
  <c r="GW73" i="1"/>
  <c r="GW69" i="1"/>
  <c r="GW84" i="1"/>
  <c r="GW76" i="1"/>
  <c r="GW89" i="1"/>
  <c r="GW82" i="1"/>
  <c r="GW85" i="1"/>
  <c r="GW93" i="1"/>
  <c r="GW55" i="1"/>
  <c r="GW67" i="1"/>
  <c r="GW64" i="1"/>
  <c r="GW68" i="1"/>
  <c r="GW66" i="1"/>
  <c r="GW63" i="1"/>
  <c r="GW62" i="1"/>
  <c r="GW59" i="1"/>
  <c r="GW61" i="1"/>
  <c r="GW60" i="1"/>
  <c r="GW56" i="1"/>
  <c r="GW57" i="1"/>
  <c r="GW58" i="1"/>
  <c r="GW50" i="1"/>
  <c r="GW54" i="1"/>
  <c r="GX17" i="1"/>
  <c r="GW46" i="1"/>
  <c r="GX81" i="1" l="1"/>
  <c r="GX87" i="1"/>
  <c r="GX70" i="1"/>
  <c r="GX65" i="1"/>
  <c r="GX88" i="1"/>
  <c r="GX89" i="1"/>
  <c r="GX84" i="1"/>
  <c r="GX83" i="1"/>
  <c r="GX80" i="1"/>
  <c r="GX79" i="1"/>
  <c r="GX78" i="1"/>
  <c r="GX75" i="1"/>
  <c r="GX74" i="1"/>
  <c r="GX72" i="1"/>
  <c r="GX71" i="1"/>
  <c r="GX73" i="1"/>
  <c r="GX69" i="1"/>
  <c r="GX76" i="1"/>
  <c r="GX77" i="1"/>
  <c r="GX85" i="1"/>
  <c r="GX86" i="1"/>
  <c r="GX82" i="1"/>
  <c r="GX93" i="1"/>
  <c r="GX55" i="1"/>
  <c r="GX64" i="1"/>
  <c r="GX67" i="1"/>
  <c r="GX68" i="1"/>
  <c r="GX66" i="1"/>
  <c r="GX60" i="1"/>
  <c r="GX59" i="1"/>
  <c r="GX61" i="1"/>
  <c r="GX63" i="1"/>
  <c r="GX62" i="1"/>
  <c r="GX57" i="1"/>
  <c r="GX56" i="1"/>
  <c r="GX54" i="1"/>
  <c r="GX58" i="1"/>
  <c r="GX46" i="1"/>
  <c r="GX50" i="1"/>
  <c r="GY17" i="1"/>
  <c r="GY81" i="1" l="1"/>
  <c r="GY87" i="1"/>
  <c r="GY70" i="1"/>
  <c r="GY65" i="1"/>
  <c r="GY89" i="1"/>
  <c r="GY78" i="1"/>
  <c r="GY79" i="1"/>
  <c r="GY82" i="1"/>
  <c r="GY80" i="1"/>
  <c r="GY74" i="1"/>
  <c r="GY75" i="1"/>
  <c r="GY69" i="1"/>
  <c r="GY71" i="1"/>
  <c r="GY73" i="1"/>
  <c r="GY72" i="1"/>
  <c r="GY76" i="1"/>
  <c r="GY85" i="1"/>
  <c r="GY88" i="1"/>
  <c r="GY84" i="1"/>
  <c r="GY83" i="1"/>
  <c r="GY77" i="1"/>
  <c r="GY86" i="1"/>
  <c r="GY93" i="1"/>
  <c r="GY55" i="1"/>
  <c r="GY64" i="1"/>
  <c r="GY68" i="1"/>
  <c r="GY67" i="1"/>
  <c r="GY66" i="1"/>
  <c r="GY60" i="1"/>
  <c r="GY62" i="1"/>
  <c r="GY59" i="1"/>
  <c r="GY61" i="1"/>
  <c r="GY63" i="1"/>
  <c r="GY56" i="1"/>
  <c r="GY57" i="1"/>
  <c r="GY54" i="1"/>
  <c r="GY58" i="1"/>
  <c r="GY46" i="1"/>
  <c r="GY50" i="1"/>
  <c r="GZ17" i="1"/>
  <c r="GZ81" i="1" l="1"/>
  <c r="GZ87" i="1"/>
  <c r="GZ70" i="1"/>
  <c r="GZ65" i="1"/>
  <c r="GZ89" i="1"/>
  <c r="GZ86" i="1"/>
  <c r="GZ84" i="1"/>
  <c r="GZ85" i="1"/>
  <c r="GZ88" i="1"/>
  <c r="GZ82" i="1"/>
  <c r="GZ80" i="1"/>
  <c r="GZ78" i="1"/>
  <c r="GZ74" i="1"/>
  <c r="GZ72" i="1"/>
  <c r="GZ69" i="1"/>
  <c r="GZ71" i="1"/>
  <c r="GZ76" i="1"/>
  <c r="GZ79" i="1"/>
  <c r="GZ77" i="1"/>
  <c r="GZ73" i="1"/>
  <c r="GZ75" i="1"/>
  <c r="GZ83" i="1"/>
  <c r="GZ93" i="1"/>
  <c r="GZ55" i="1"/>
  <c r="GZ68" i="1"/>
  <c r="GZ64" i="1"/>
  <c r="GZ66" i="1"/>
  <c r="GZ67" i="1"/>
  <c r="GZ62" i="1"/>
  <c r="GZ60" i="1"/>
  <c r="GZ59" i="1"/>
  <c r="GZ61" i="1"/>
  <c r="GZ63" i="1"/>
  <c r="GZ57" i="1"/>
  <c r="GZ56" i="1"/>
  <c r="GZ54" i="1"/>
  <c r="GZ58" i="1"/>
  <c r="GZ46" i="1"/>
  <c r="GZ50" i="1"/>
  <c r="HA17" i="1"/>
  <c r="HA81" i="1" l="1"/>
  <c r="HA87" i="1"/>
  <c r="HA70" i="1"/>
  <c r="HA65" i="1"/>
  <c r="HA88" i="1"/>
  <c r="HA86" i="1"/>
  <c r="HA85" i="1"/>
  <c r="HA80" i="1"/>
  <c r="HA83" i="1"/>
  <c r="HA78" i="1"/>
  <c r="HA74" i="1"/>
  <c r="HA72" i="1"/>
  <c r="HA77" i="1"/>
  <c r="HA75" i="1"/>
  <c r="HA69" i="1"/>
  <c r="HA71" i="1"/>
  <c r="HA73" i="1"/>
  <c r="HA82" i="1"/>
  <c r="HA76" i="1"/>
  <c r="HA89" i="1"/>
  <c r="HA84" i="1"/>
  <c r="HA79" i="1"/>
  <c r="HA93" i="1"/>
  <c r="HA55" i="1"/>
  <c r="HA68" i="1"/>
  <c r="HA66" i="1"/>
  <c r="HA67" i="1"/>
  <c r="HA64" i="1"/>
  <c r="HA60" i="1"/>
  <c r="HA59" i="1"/>
  <c r="HA61" i="1"/>
  <c r="HA63" i="1"/>
  <c r="HA62" i="1"/>
  <c r="HA57" i="1"/>
  <c r="HA56" i="1"/>
  <c r="HA54" i="1"/>
  <c r="HA58" i="1"/>
  <c r="HA46" i="1"/>
  <c r="HA50" i="1"/>
  <c r="HB17" i="1"/>
  <c r="HB81" i="1" l="1"/>
  <c r="HB87" i="1"/>
  <c r="HB70" i="1"/>
  <c r="HB65" i="1"/>
  <c r="HB84" i="1"/>
  <c r="HB83" i="1"/>
  <c r="HB72" i="1"/>
  <c r="HB71" i="1"/>
  <c r="HB76" i="1"/>
  <c r="HB75" i="1"/>
  <c r="HB69" i="1"/>
  <c r="HB82" i="1"/>
  <c r="HB78" i="1"/>
  <c r="HB79" i="1"/>
  <c r="HB88" i="1"/>
  <c r="HB80" i="1"/>
  <c r="HB89" i="1"/>
  <c r="HB77" i="1"/>
  <c r="HB85" i="1"/>
  <c r="HB73" i="1"/>
  <c r="HB86" i="1"/>
  <c r="HB74" i="1"/>
  <c r="HB93" i="1"/>
  <c r="HB55" i="1"/>
  <c r="HB68" i="1"/>
  <c r="HB66" i="1"/>
  <c r="HB64" i="1"/>
  <c r="HB67" i="1"/>
  <c r="HB62" i="1"/>
  <c r="HB60" i="1"/>
  <c r="HB61" i="1"/>
  <c r="HB63" i="1"/>
  <c r="HB59" i="1"/>
  <c r="HB56" i="1"/>
  <c r="HB57" i="1"/>
  <c r="HB54" i="1"/>
  <c r="HB58" i="1"/>
  <c r="HB46" i="1"/>
  <c r="HB50" i="1"/>
  <c r="HC17" i="1"/>
  <c r="HC81" i="1" l="1"/>
  <c r="HC87" i="1"/>
  <c r="HC70" i="1"/>
  <c r="HC65" i="1"/>
  <c r="HC89" i="1"/>
  <c r="HC88" i="1"/>
  <c r="HC86" i="1"/>
  <c r="HC83" i="1"/>
  <c r="HC84" i="1"/>
  <c r="HC78" i="1"/>
  <c r="HC74" i="1"/>
  <c r="HC72" i="1"/>
  <c r="HC77" i="1"/>
  <c r="HC71" i="1"/>
  <c r="HC73" i="1"/>
  <c r="HC76" i="1"/>
  <c r="HC69" i="1"/>
  <c r="HC75" i="1"/>
  <c r="HC82" i="1"/>
  <c r="HC80" i="1"/>
  <c r="HC79" i="1"/>
  <c r="HC85" i="1"/>
  <c r="HC93" i="1"/>
  <c r="HC55" i="1"/>
  <c r="HC68" i="1"/>
  <c r="HC64" i="1"/>
  <c r="HC66" i="1"/>
  <c r="HC67" i="1"/>
  <c r="HC63" i="1"/>
  <c r="HC61" i="1"/>
  <c r="HC62" i="1"/>
  <c r="HC60" i="1"/>
  <c r="HC59" i="1"/>
  <c r="HC57" i="1"/>
  <c r="HC56" i="1"/>
  <c r="HC54" i="1"/>
  <c r="HC58" i="1"/>
  <c r="HC46" i="1"/>
  <c r="HC50" i="1"/>
  <c r="HD17" i="1"/>
  <c r="HD81" i="1" l="1"/>
  <c r="HD87" i="1"/>
  <c r="HD70" i="1"/>
  <c r="HD65" i="1"/>
  <c r="HD89" i="1"/>
  <c r="HD88" i="1"/>
  <c r="HD86" i="1"/>
  <c r="HD85" i="1"/>
  <c r="HD78" i="1"/>
  <c r="HD80" i="1"/>
  <c r="HD74" i="1"/>
  <c r="HD77" i="1"/>
  <c r="HD69" i="1"/>
  <c r="HD71" i="1"/>
  <c r="HD76" i="1"/>
  <c r="HD72" i="1"/>
  <c r="HD75" i="1"/>
  <c r="HD73" i="1"/>
  <c r="HD79" i="1"/>
  <c r="HD83" i="1"/>
  <c r="HD82" i="1"/>
  <c r="HD84" i="1"/>
  <c r="HD93" i="1"/>
  <c r="HD55" i="1"/>
  <c r="HD64" i="1"/>
  <c r="HD67" i="1"/>
  <c r="HD68" i="1"/>
  <c r="HD66" i="1"/>
  <c r="HD63" i="1"/>
  <c r="HD62" i="1"/>
  <c r="HD61" i="1"/>
  <c r="HD60" i="1"/>
  <c r="HD59" i="1"/>
  <c r="HD56" i="1"/>
  <c r="HD57" i="1"/>
  <c r="HD54" i="1"/>
  <c r="HD58" i="1"/>
  <c r="HD46" i="1"/>
  <c r="HD50" i="1"/>
  <c r="HE17" i="1"/>
  <c r="HE81" i="1" l="1"/>
  <c r="HE87" i="1"/>
  <c r="HE70" i="1"/>
  <c r="HE65" i="1"/>
  <c r="HE88" i="1"/>
  <c r="HE86" i="1"/>
  <c r="HE83" i="1"/>
  <c r="HE80" i="1"/>
  <c r="HE78" i="1"/>
  <c r="HE71" i="1"/>
  <c r="HE74" i="1"/>
  <c r="HE75" i="1"/>
  <c r="HE72" i="1"/>
  <c r="HE82" i="1"/>
  <c r="HE73" i="1"/>
  <c r="HE76" i="1"/>
  <c r="HE85" i="1"/>
  <c r="HE77" i="1"/>
  <c r="HE69" i="1"/>
  <c r="HE79" i="1"/>
  <c r="HE84" i="1"/>
  <c r="HE89" i="1"/>
  <c r="HE93" i="1"/>
  <c r="HE55" i="1"/>
  <c r="HE64" i="1"/>
  <c r="HE66" i="1"/>
  <c r="HE68" i="1"/>
  <c r="HE67" i="1"/>
  <c r="HE62" i="1"/>
  <c r="HE63" i="1"/>
  <c r="HE59" i="1"/>
  <c r="HE61" i="1"/>
  <c r="HE60" i="1"/>
  <c r="HE57" i="1"/>
  <c r="HE56" i="1"/>
  <c r="HE54" i="1"/>
  <c r="HE58" i="1"/>
  <c r="HE46" i="1"/>
  <c r="HE50" i="1"/>
  <c r="HF17" i="1"/>
  <c r="HF81" i="1" l="1"/>
  <c r="HF87" i="1"/>
  <c r="HF70" i="1"/>
  <c r="HF65" i="1"/>
  <c r="HF88" i="1"/>
  <c r="HF89" i="1"/>
  <c r="HF80" i="1"/>
  <c r="HF78" i="1"/>
  <c r="HF79" i="1"/>
  <c r="HF77" i="1"/>
  <c r="HF74" i="1"/>
  <c r="HF72" i="1"/>
  <c r="HF71" i="1"/>
  <c r="HF69" i="1"/>
  <c r="HF73" i="1"/>
  <c r="HF75" i="1"/>
  <c r="HF76" i="1"/>
  <c r="HF85" i="1"/>
  <c r="HF84" i="1"/>
  <c r="HF83" i="1"/>
  <c r="HF82" i="1"/>
  <c r="HF86" i="1"/>
  <c r="HF93" i="1"/>
  <c r="HF55" i="1"/>
  <c r="HF64" i="1"/>
  <c r="HF68" i="1"/>
  <c r="HF67" i="1"/>
  <c r="HF66" i="1"/>
  <c r="HF60" i="1"/>
  <c r="HF59" i="1"/>
  <c r="HF63" i="1"/>
  <c r="HF62" i="1"/>
  <c r="HF61" i="1"/>
  <c r="HF57" i="1"/>
  <c r="HF56" i="1"/>
  <c r="HF54" i="1"/>
  <c r="HF58" i="1"/>
  <c r="HF46" i="1"/>
  <c r="HF50" i="1"/>
  <c r="HG17" i="1"/>
  <c r="HG81" i="1" l="1"/>
  <c r="HG87" i="1"/>
  <c r="HG70" i="1"/>
  <c r="HG65" i="1"/>
  <c r="HG89" i="1"/>
  <c r="HG80" i="1"/>
  <c r="HG79" i="1"/>
  <c r="HG78" i="1"/>
  <c r="HG71" i="1"/>
  <c r="HG75" i="1"/>
  <c r="HG74" i="1"/>
  <c r="HG69" i="1"/>
  <c r="HG77" i="1"/>
  <c r="HG73" i="1"/>
  <c r="HG72" i="1"/>
  <c r="HG76" i="1"/>
  <c r="HG82" i="1"/>
  <c r="HG84" i="1"/>
  <c r="HG83" i="1"/>
  <c r="HG85" i="1"/>
  <c r="HG88" i="1"/>
  <c r="HG86" i="1"/>
  <c r="HG93" i="1"/>
  <c r="HG55" i="1"/>
  <c r="HG68" i="1"/>
  <c r="HG64" i="1"/>
  <c r="HG67" i="1"/>
  <c r="HG66" i="1"/>
  <c r="HG62" i="1"/>
  <c r="HG60" i="1"/>
  <c r="HG63" i="1"/>
  <c r="HG61" i="1"/>
  <c r="HG59" i="1"/>
  <c r="HG56" i="1"/>
  <c r="HG57" i="1"/>
  <c r="HG54" i="1"/>
  <c r="HG58" i="1"/>
  <c r="HG46" i="1"/>
  <c r="HG50" i="1"/>
  <c r="HH17" i="1"/>
  <c r="HH81" i="1" l="1"/>
  <c r="HH87" i="1"/>
  <c r="HH70" i="1"/>
  <c r="HH65" i="1"/>
  <c r="HH89" i="1"/>
  <c r="HH88" i="1"/>
  <c r="HH86" i="1"/>
  <c r="HH84" i="1"/>
  <c r="HH83" i="1"/>
  <c r="HH85" i="1"/>
  <c r="HH80" i="1"/>
  <c r="HH78" i="1"/>
  <c r="HH74" i="1"/>
  <c r="HH72" i="1"/>
  <c r="HH69" i="1"/>
  <c r="HH76" i="1"/>
  <c r="HH71" i="1"/>
  <c r="HH77" i="1"/>
  <c r="HH73" i="1"/>
  <c r="HH79" i="1"/>
  <c r="HH75" i="1"/>
  <c r="HH82" i="1"/>
  <c r="HH93" i="1"/>
  <c r="HH55" i="1"/>
  <c r="HH67" i="1"/>
  <c r="HH64" i="1"/>
  <c r="HH68" i="1"/>
  <c r="HH66" i="1"/>
  <c r="HH62" i="1"/>
  <c r="HH60" i="1"/>
  <c r="HH59" i="1"/>
  <c r="HH61" i="1"/>
  <c r="HH63" i="1"/>
  <c r="HH57" i="1"/>
  <c r="HH56" i="1"/>
  <c r="HH54" i="1"/>
  <c r="HH58" i="1"/>
  <c r="HH46" i="1"/>
  <c r="HH50" i="1"/>
  <c r="HI17" i="1"/>
  <c r="HI81" i="1" l="1"/>
  <c r="HI87" i="1"/>
  <c r="HI70" i="1"/>
  <c r="HI65" i="1"/>
  <c r="HI88" i="1"/>
  <c r="HI86" i="1"/>
  <c r="HI84" i="1"/>
  <c r="HI83" i="1"/>
  <c r="HI80" i="1"/>
  <c r="HI78" i="1"/>
  <c r="HI74" i="1"/>
  <c r="HI75" i="1"/>
  <c r="HI72" i="1"/>
  <c r="HI69" i="1"/>
  <c r="HI79" i="1"/>
  <c r="HI76" i="1"/>
  <c r="HI73" i="1"/>
  <c r="HI71" i="1"/>
  <c r="HI82" i="1"/>
  <c r="HI85" i="1"/>
  <c r="HI89" i="1"/>
  <c r="HI77" i="1"/>
  <c r="HI93" i="1"/>
  <c r="HI55" i="1"/>
  <c r="HI67" i="1"/>
  <c r="HI68" i="1"/>
  <c r="HI66" i="1"/>
  <c r="HI64" i="1"/>
  <c r="HI60" i="1"/>
  <c r="HI59" i="1"/>
  <c r="HI61" i="1"/>
  <c r="HI63" i="1"/>
  <c r="HI62" i="1"/>
  <c r="HI56" i="1"/>
  <c r="HI57" i="1"/>
  <c r="HI54" i="1"/>
  <c r="HI58" i="1"/>
  <c r="HI46" i="1"/>
  <c r="HI50" i="1"/>
  <c r="HJ17" i="1"/>
  <c r="HJ81" i="1" l="1"/>
  <c r="HJ87" i="1"/>
  <c r="HJ70" i="1"/>
  <c r="HJ65" i="1"/>
  <c r="HJ79" i="1"/>
  <c r="HJ72" i="1"/>
  <c r="HJ75" i="1"/>
  <c r="HJ71" i="1"/>
  <c r="HJ74" i="1"/>
  <c r="HJ77" i="1"/>
  <c r="HJ73" i="1"/>
  <c r="HJ69" i="1"/>
  <c r="HJ82" i="1"/>
  <c r="HJ85" i="1"/>
  <c r="HJ78" i="1"/>
  <c r="HJ83" i="1"/>
  <c r="HJ88" i="1"/>
  <c r="HJ86" i="1"/>
  <c r="HJ80" i="1"/>
  <c r="HJ89" i="1"/>
  <c r="HJ76" i="1"/>
  <c r="HJ84" i="1"/>
  <c r="HJ93" i="1"/>
  <c r="HJ55" i="1"/>
  <c r="HJ68" i="1"/>
  <c r="HJ67" i="1"/>
  <c r="HJ64" i="1"/>
  <c r="HJ66" i="1"/>
  <c r="HJ62" i="1"/>
  <c r="HJ60" i="1"/>
  <c r="HJ63" i="1"/>
  <c r="HJ61" i="1"/>
  <c r="HJ59" i="1"/>
  <c r="HJ56" i="1"/>
  <c r="HJ57" i="1"/>
  <c r="HJ54" i="1"/>
  <c r="HJ58" i="1"/>
  <c r="HJ46" i="1"/>
  <c r="HJ50" i="1"/>
  <c r="HK17" i="1"/>
  <c r="HK81" i="1" l="1"/>
  <c r="HK87" i="1"/>
  <c r="HK70" i="1"/>
  <c r="HK65" i="1"/>
  <c r="HK89" i="1"/>
  <c r="HK88" i="1"/>
  <c r="HK86" i="1"/>
  <c r="HK84" i="1"/>
  <c r="HK83" i="1"/>
  <c r="HK78" i="1"/>
  <c r="HK72" i="1"/>
  <c r="HK74" i="1"/>
  <c r="HK69" i="1"/>
  <c r="HK71" i="1"/>
  <c r="HK76" i="1"/>
  <c r="HK79" i="1"/>
  <c r="HK75" i="1"/>
  <c r="HK73" i="1"/>
  <c r="HK82" i="1"/>
  <c r="HK80" i="1"/>
  <c r="HK85" i="1"/>
  <c r="HK77" i="1"/>
  <c r="HK93" i="1"/>
  <c r="HK55" i="1"/>
  <c r="HK68" i="1"/>
  <c r="HK67" i="1"/>
  <c r="HK64" i="1"/>
  <c r="HK66" i="1"/>
  <c r="HK63" i="1"/>
  <c r="HK60" i="1"/>
  <c r="HK61" i="1"/>
  <c r="HK62" i="1"/>
  <c r="HK59" i="1"/>
  <c r="HK57" i="1"/>
  <c r="HK56" i="1"/>
  <c r="HK54" i="1"/>
  <c r="HK58" i="1"/>
  <c r="HK46" i="1"/>
  <c r="HK50" i="1"/>
  <c r="HL17" i="1"/>
  <c r="HL81" i="1" l="1"/>
  <c r="HL87" i="1"/>
  <c r="HL70" i="1"/>
  <c r="HL65" i="1"/>
  <c r="HL88" i="1"/>
  <c r="HL89" i="1"/>
  <c r="HL86" i="1"/>
  <c r="HL80" i="1"/>
  <c r="HL84" i="1"/>
  <c r="HL78" i="1"/>
  <c r="HL74" i="1"/>
  <c r="HL75" i="1"/>
  <c r="HL72" i="1"/>
  <c r="HL73" i="1"/>
  <c r="HL71" i="1"/>
  <c r="HL76" i="1"/>
  <c r="HL77" i="1"/>
  <c r="HL69" i="1"/>
  <c r="HL83" i="1"/>
  <c r="HL79" i="1"/>
  <c r="HL85" i="1"/>
  <c r="HL82" i="1"/>
  <c r="HL93" i="1"/>
  <c r="HL55" i="1"/>
  <c r="HL68" i="1"/>
  <c r="HL64" i="1"/>
  <c r="HL66" i="1"/>
  <c r="HL67" i="1"/>
  <c r="HL62" i="1"/>
  <c r="HL61" i="1"/>
  <c r="HL59" i="1"/>
  <c r="HL63" i="1"/>
  <c r="HL60" i="1"/>
  <c r="HL56" i="1"/>
  <c r="HL57" i="1"/>
  <c r="HL54" i="1"/>
  <c r="HL58" i="1"/>
  <c r="HL46" i="1"/>
  <c r="HL50" i="1"/>
  <c r="HM17" i="1"/>
  <c r="HM81" i="1" l="1"/>
  <c r="HM87" i="1"/>
  <c r="HM70" i="1"/>
  <c r="HM65" i="1"/>
  <c r="HM88" i="1"/>
  <c r="HM86" i="1"/>
  <c r="HM83" i="1"/>
  <c r="HM80" i="1"/>
  <c r="HM78" i="1"/>
  <c r="HM74" i="1"/>
  <c r="HM77" i="1"/>
  <c r="HM79" i="1"/>
  <c r="HM71" i="1"/>
  <c r="HM76" i="1"/>
  <c r="HM69" i="1"/>
  <c r="HM72" i="1"/>
  <c r="HM73" i="1"/>
  <c r="HM84" i="1"/>
  <c r="HM75" i="1"/>
  <c r="HM82" i="1"/>
  <c r="HM89" i="1"/>
  <c r="HM85" i="1"/>
  <c r="HM93" i="1"/>
  <c r="HM55" i="1"/>
  <c r="HM68" i="1"/>
  <c r="HM64" i="1"/>
  <c r="HM66" i="1"/>
  <c r="HM67" i="1"/>
  <c r="HM62" i="1"/>
  <c r="HM59" i="1"/>
  <c r="HM61" i="1"/>
  <c r="HM63" i="1"/>
  <c r="HM60" i="1"/>
  <c r="HM57" i="1"/>
  <c r="HM56" i="1"/>
  <c r="HM54" i="1"/>
  <c r="HM58" i="1"/>
  <c r="HM46" i="1"/>
  <c r="HM50" i="1"/>
  <c r="HN17" i="1"/>
  <c r="HN81" i="1" l="1"/>
  <c r="HN87" i="1"/>
  <c r="HN70" i="1"/>
  <c r="HN65" i="1"/>
  <c r="HN89" i="1"/>
  <c r="HN88" i="1"/>
  <c r="HN83" i="1"/>
  <c r="HN80" i="1"/>
  <c r="HN78" i="1"/>
  <c r="HN74" i="1"/>
  <c r="HN72" i="1"/>
  <c r="HN69" i="1"/>
  <c r="HN76" i="1"/>
  <c r="HN75" i="1"/>
  <c r="HN79" i="1"/>
  <c r="HN71" i="1"/>
  <c r="HN85" i="1"/>
  <c r="HN86" i="1"/>
  <c r="HN77" i="1"/>
  <c r="HN82" i="1"/>
  <c r="HN73" i="1"/>
  <c r="HN84" i="1"/>
  <c r="HN93" i="1"/>
  <c r="HN55" i="1"/>
  <c r="HN64" i="1"/>
  <c r="HN68" i="1"/>
  <c r="HN67" i="1"/>
  <c r="HN66" i="1"/>
  <c r="HN60" i="1"/>
  <c r="HN62" i="1"/>
  <c r="HN59" i="1"/>
  <c r="HN61" i="1"/>
  <c r="HN63" i="1"/>
  <c r="HN56" i="1"/>
  <c r="HN57" i="1"/>
  <c r="HN54" i="1"/>
  <c r="HN58" i="1"/>
  <c r="HN46" i="1"/>
  <c r="HN50" i="1"/>
  <c r="HO17" i="1"/>
  <c r="HO81" i="1" l="1"/>
  <c r="HO87" i="1"/>
  <c r="HO70" i="1"/>
  <c r="HO65" i="1"/>
  <c r="HO89" i="1"/>
  <c r="HO80" i="1"/>
  <c r="HO79" i="1"/>
  <c r="HO74" i="1"/>
  <c r="HO78" i="1"/>
  <c r="HO71" i="1"/>
  <c r="HO72" i="1"/>
  <c r="HO76" i="1"/>
  <c r="HO73" i="1"/>
  <c r="HO77" i="1"/>
  <c r="HO69" i="1"/>
  <c r="HO75" i="1"/>
  <c r="HO84" i="1"/>
  <c r="HO82" i="1"/>
  <c r="HO83" i="1"/>
  <c r="HO88" i="1"/>
  <c r="HO85" i="1"/>
  <c r="HO86" i="1"/>
  <c r="HO93" i="1"/>
  <c r="HO55" i="1"/>
  <c r="HO68" i="1"/>
  <c r="HO64" i="1"/>
  <c r="HO67" i="1"/>
  <c r="HO66" i="1"/>
  <c r="HO62" i="1"/>
  <c r="HO60" i="1"/>
  <c r="HO63" i="1"/>
  <c r="HO61" i="1"/>
  <c r="HO59" i="1"/>
  <c r="HO57" i="1"/>
  <c r="HO56" i="1"/>
  <c r="HO54" i="1"/>
  <c r="HO58" i="1"/>
  <c r="HO46" i="1"/>
  <c r="HO50" i="1"/>
  <c r="HP17" i="1"/>
  <c r="HP81" i="1" l="1"/>
  <c r="HP87" i="1"/>
  <c r="HP70" i="1"/>
  <c r="HP65" i="1"/>
  <c r="HP89" i="1"/>
  <c r="HP88" i="1"/>
  <c r="HP86" i="1"/>
  <c r="HP83" i="1"/>
  <c r="HP78" i="1"/>
  <c r="HP80" i="1"/>
  <c r="HP79" i="1"/>
  <c r="HP71" i="1"/>
  <c r="HP74" i="1"/>
  <c r="HP69" i="1"/>
  <c r="HP72" i="1"/>
  <c r="HP76" i="1"/>
  <c r="HP77" i="1"/>
  <c r="HP73" i="1"/>
  <c r="HP75" i="1"/>
  <c r="HP82" i="1"/>
  <c r="HP85" i="1"/>
  <c r="HP84" i="1"/>
  <c r="HP93" i="1"/>
  <c r="HP55" i="1"/>
  <c r="HP64" i="1"/>
  <c r="HP67" i="1"/>
  <c r="HP66" i="1"/>
  <c r="HP68" i="1"/>
  <c r="HP60" i="1"/>
  <c r="HP61" i="1"/>
  <c r="HP63" i="1"/>
  <c r="HP62" i="1"/>
  <c r="HP59" i="1"/>
  <c r="HP57" i="1"/>
  <c r="HP56" i="1"/>
  <c r="HP54" i="1"/>
  <c r="HP58" i="1"/>
  <c r="HP46" i="1"/>
  <c r="HP50" i="1"/>
  <c r="HQ17" i="1"/>
  <c r="HQ81" i="1" l="1"/>
  <c r="HQ87" i="1"/>
  <c r="HQ70" i="1"/>
  <c r="HQ65" i="1"/>
  <c r="HQ88" i="1"/>
  <c r="HQ86" i="1"/>
  <c r="HQ84" i="1"/>
  <c r="HQ80" i="1"/>
  <c r="HQ78" i="1"/>
  <c r="HQ74" i="1"/>
  <c r="HQ72" i="1"/>
  <c r="HQ77" i="1"/>
  <c r="HQ76" i="1"/>
  <c r="HQ75" i="1"/>
  <c r="HQ71" i="1"/>
  <c r="HQ69" i="1"/>
  <c r="HQ73" i="1"/>
  <c r="HQ82" i="1"/>
  <c r="HQ85" i="1"/>
  <c r="HQ89" i="1"/>
  <c r="HQ83" i="1"/>
  <c r="HQ79" i="1"/>
  <c r="HQ93" i="1"/>
  <c r="HQ55" i="1"/>
  <c r="HQ68" i="1"/>
  <c r="HQ64" i="1"/>
  <c r="HQ66" i="1"/>
  <c r="HQ67" i="1"/>
  <c r="HQ60" i="1"/>
  <c r="HQ59" i="1"/>
  <c r="HQ61" i="1"/>
  <c r="HQ63" i="1"/>
  <c r="HQ62" i="1"/>
  <c r="HQ56" i="1"/>
  <c r="HQ57" i="1"/>
  <c r="HQ54" i="1"/>
  <c r="HQ58" i="1"/>
  <c r="HQ46" i="1"/>
  <c r="HQ50" i="1"/>
  <c r="HR17" i="1"/>
  <c r="HR81" i="1" l="1"/>
  <c r="HR87" i="1"/>
  <c r="HR70" i="1"/>
  <c r="HR65" i="1"/>
  <c r="HR84" i="1"/>
  <c r="HR85" i="1"/>
  <c r="HR83" i="1"/>
  <c r="HR79" i="1"/>
  <c r="HR72" i="1"/>
  <c r="HR75" i="1"/>
  <c r="HR74" i="1"/>
  <c r="HR69" i="1"/>
  <c r="HR73" i="1"/>
  <c r="HR76" i="1"/>
  <c r="HR71" i="1"/>
  <c r="HR78" i="1"/>
  <c r="HR88" i="1"/>
  <c r="HR80" i="1"/>
  <c r="HR89" i="1"/>
  <c r="HR77" i="1"/>
  <c r="HR82" i="1"/>
  <c r="HR86" i="1"/>
  <c r="HR93" i="1"/>
  <c r="HR55" i="1"/>
  <c r="HR67" i="1"/>
  <c r="HR66" i="1"/>
  <c r="HR68" i="1"/>
  <c r="HR64" i="1"/>
  <c r="HR62" i="1"/>
  <c r="HR60" i="1"/>
  <c r="HR63" i="1"/>
  <c r="HR61" i="1"/>
  <c r="HR59" i="1"/>
  <c r="HR57" i="1"/>
  <c r="HR56" i="1"/>
  <c r="HR54" i="1"/>
  <c r="HR58" i="1"/>
  <c r="HR46" i="1"/>
  <c r="HR50" i="1"/>
  <c r="HS17" i="1"/>
  <c r="HS81" i="1" l="1"/>
  <c r="HS87" i="1"/>
  <c r="HS70" i="1"/>
  <c r="HS65" i="1"/>
  <c r="HS89" i="1"/>
  <c r="HS88" i="1"/>
  <c r="HS86" i="1"/>
  <c r="HS85" i="1"/>
  <c r="HS83" i="1"/>
  <c r="HS78" i="1"/>
  <c r="HS72" i="1"/>
  <c r="HS74" i="1"/>
  <c r="HS76" i="1"/>
  <c r="HS69" i="1"/>
  <c r="HS71" i="1"/>
  <c r="HS77" i="1"/>
  <c r="HS75" i="1"/>
  <c r="HS82" i="1"/>
  <c r="HS73" i="1"/>
  <c r="HS79" i="1"/>
  <c r="HS80" i="1"/>
  <c r="HS84" i="1"/>
  <c r="HS93" i="1"/>
  <c r="HS55" i="1"/>
  <c r="HS67" i="1"/>
  <c r="HS64" i="1"/>
  <c r="HS66" i="1"/>
  <c r="HS68" i="1"/>
  <c r="HS60" i="1"/>
  <c r="HS59" i="1"/>
  <c r="HS62" i="1"/>
  <c r="HS61" i="1"/>
  <c r="HS63" i="1"/>
  <c r="HS57" i="1"/>
  <c r="HS56" i="1"/>
  <c r="HS54" i="1"/>
  <c r="HS58" i="1"/>
  <c r="HS46" i="1"/>
  <c r="HS50" i="1"/>
  <c r="HT17" i="1"/>
  <c r="HT81" i="1" l="1"/>
  <c r="HT87" i="1"/>
  <c r="HT70" i="1"/>
  <c r="HT65" i="1"/>
  <c r="HT88" i="1"/>
  <c r="HT89" i="1"/>
  <c r="HT86" i="1"/>
  <c r="HT84" i="1"/>
  <c r="HT80" i="1"/>
  <c r="HT79" i="1"/>
  <c r="HT75" i="1"/>
  <c r="HT72" i="1"/>
  <c r="HT78" i="1"/>
  <c r="HT74" i="1"/>
  <c r="HT76" i="1"/>
  <c r="HT71" i="1"/>
  <c r="HT73" i="1"/>
  <c r="HT77" i="1"/>
  <c r="HT85" i="1"/>
  <c r="HT83" i="1"/>
  <c r="HT69" i="1"/>
  <c r="HT82" i="1"/>
  <c r="HT93" i="1"/>
  <c r="HT55" i="1"/>
  <c r="HT66" i="1"/>
  <c r="HT64" i="1"/>
  <c r="HT67" i="1"/>
  <c r="HT68" i="1"/>
  <c r="HT62" i="1"/>
  <c r="HT60" i="1"/>
  <c r="HT63" i="1"/>
  <c r="HT59" i="1"/>
  <c r="HT61" i="1"/>
  <c r="HT57" i="1"/>
  <c r="HT56" i="1"/>
  <c r="HT54" i="1"/>
  <c r="HT58" i="1"/>
  <c r="HT46" i="1"/>
  <c r="HT50" i="1"/>
  <c r="HU17" i="1"/>
  <c r="HU81" i="1" l="1"/>
  <c r="HU87" i="1"/>
  <c r="HU70" i="1"/>
  <c r="HU65" i="1"/>
  <c r="HU86" i="1"/>
  <c r="HU88" i="1"/>
  <c r="HU84" i="1"/>
  <c r="HU78" i="1"/>
  <c r="HU80" i="1"/>
  <c r="HU77" i="1"/>
  <c r="HU74" i="1"/>
  <c r="HU72" i="1"/>
  <c r="HU73" i="1"/>
  <c r="HU71" i="1"/>
  <c r="HU75" i="1"/>
  <c r="HU76" i="1"/>
  <c r="HU69" i="1"/>
  <c r="HU79" i="1"/>
  <c r="HU82" i="1"/>
  <c r="HU83" i="1"/>
  <c r="HU85" i="1"/>
  <c r="HU89" i="1"/>
  <c r="HU93" i="1"/>
  <c r="HU55" i="1"/>
  <c r="HU67" i="1"/>
  <c r="HU68" i="1"/>
  <c r="HU64" i="1"/>
  <c r="HU66" i="1"/>
  <c r="HU62" i="1"/>
  <c r="HU63" i="1"/>
  <c r="HU61" i="1"/>
  <c r="HU59" i="1"/>
  <c r="HU60" i="1"/>
  <c r="HU56" i="1"/>
  <c r="HU57" i="1"/>
  <c r="HU54" i="1"/>
  <c r="HU58" i="1"/>
  <c r="HU46" i="1"/>
  <c r="HU50" i="1"/>
  <c r="HV17" i="1"/>
  <c r="HV81" i="1" l="1"/>
  <c r="HV87" i="1"/>
  <c r="HV70" i="1"/>
  <c r="HV65" i="1"/>
  <c r="HV89" i="1"/>
  <c r="HV88" i="1"/>
  <c r="HV80" i="1"/>
  <c r="HV74" i="1"/>
  <c r="HV78" i="1"/>
  <c r="HV75" i="1"/>
  <c r="HV73" i="1"/>
  <c r="HV69" i="1"/>
  <c r="HV76" i="1"/>
  <c r="HV77" i="1"/>
  <c r="HV84" i="1"/>
  <c r="HV86" i="1"/>
  <c r="HV71" i="1"/>
  <c r="HV72" i="1"/>
  <c r="HV79" i="1"/>
  <c r="HV82" i="1"/>
  <c r="HV83" i="1"/>
  <c r="HV85" i="1"/>
  <c r="HV93" i="1"/>
  <c r="HV55" i="1"/>
  <c r="HV64" i="1"/>
  <c r="HV68" i="1"/>
  <c r="HV66" i="1"/>
  <c r="HV67" i="1"/>
  <c r="HV61" i="1"/>
  <c r="HV62" i="1"/>
  <c r="HV63" i="1"/>
  <c r="HV60" i="1"/>
  <c r="HV59" i="1"/>
  <c r="HV56" i="1"/>
  <c r="HV57" i="1"/>
  <c r="HV54" i="1"/>
  <c r="HV58" i="1"/>
  <c r="HV46" i="1"/>
  <c r="HV50" i="1"/>
  <c r="HW17" i="1"/>
  <c r="HW81" i="1" l="1"/>
  <c r="HW87" i="1"/>
  <c r="HW70" i="1"/>
  <c r="HW65" i="1"/>
  <c r="HW89" i="1"/>
  <c r="HW83" i="1"/>
  <c r="HW80" i="1"/>
  <c r="HW78" i="1"/>
  <c r="HW74" i="1"/>
  <c r="HW72" i="1"/>
  <c r="HW73" i="1"/>
  <c r="HW76" i="1"/>
  <c r="HW71" i="1"/>
  <c r="HW75" i="1"/>
  <c r="HW77" i="1"/>
  <c r="HW86" i="1"/>
  <c r="HW85" i="1"/>
  <c r="HW69" i="1"/>
  <c r="HW79" i="1"/>
  <c r="HW82" i="1"/>
  <c r="HW88" i="1"/>
  <c r="HW84" i="1"/>
  <c r="HW93" i="1"/>
  <c r="HW55" i="1"/>
  <c r="HW68" i="1"/>
  <c r="HW64" i="1"/>
  <c r="HW67" i="1"/>
  <c r="HW66" i="1"/>
  <c r="HW62" i="1"/>
  <c r="HW61" i="1"/>
  <c r="HW63" i="1"/>
  <c r="HW60" i="1"/>
  <c r="HW59" i="1"/>
  <c r="HW56" i="1"/>
  <c r="HW57" i="1"/>
  <c r="HW54" i="1"/>
  <c r="HW58" i="1"/>
  <c r="HW46" i="1"/>
  <c r="HW50" i="1"/>
  <c r="HX17" i="1"/>
  <c r="HX81" i="1" l="1"/>
  <c r="HX87" i="1"/>
  <c r="HX70" i="1"/>
  <c r="HX65" i="1"/>
  <c r="HX89" i="1"/>
  <c r="HX88" i="1"/>
  <c r="HX86" i="1"/>
  <c r="HX80" i="1"/>
  <c r="HX78" i="1"/>
  <c r="HX74" i="1"/>
  <c r="HX76" i="1"/>
  <c r="HX69" i="1"/>
  <c r="HX71" i="1"/>
  <c r="HX72" i="1"/>
  <c r="HX77" i="1"/>
  <c r="HX79" i="1"/>
  <c r="HX73" i="1"/>
  <c r="HX75" i="1"/>
  <c r="HX83" i="1"/>
  <c r="HX82" i="1"/>
  <c r="HX84" i="1"/>
  <c r="HX85" i="1"/>
  <c r="HX93" i="1"/>
  <c r="HX55" i="1"/>
  <c r="HX68" i="1"/>
  <c r="HX64" i="1"/>
  <c r="HX67" i="1"/>
  <c r="HX66" i="1"/>
  <c r="HX60" i="1"/>
  <c r="HX62" i="1"/>
  <c r="HX59" i="1"/>
  <c r="HX61" i="1"/>
  <c r="HX63" i="1"/>
  <c r="HX57" i="1"/>
  <c r="HX56" i="1"/>
  <c r="HX54" i="1"/>
  <c r="HX58" i="1"/>
  <c r="HX46" i="1"/>
  <c r="HX50" i="1"/>
  <c r="HY17" i="1"/>
  <c r="HY81" i="1" l="1"/>
  <c r="HY87" i="1"/>
  <c r="HY70" i="1"/>
  <c r="HY65" i="1"/>
  <c r="HY88" i="1"/>
  <c r="HY86" i="1"/>
  <c r="HY83" i="1"/>
  <c r="HY80" i="1"/>
  <c r="HY82" i="1"/>
  <c r="HY71" i="1"/>
  <c r="HY74" i="1"/>
  <c r="HY77" i="1"/>
  <c r="HY72" i="1"/>
  <c r="HY76" i="1"/>
  <c r="HY69" i="1"/>
  <c r="HY75" i="1"/>
  <c r="HY73" i="1"/>
  <c r="HY85" i="1"/>
  <c r="HY84" i="1"/>
  <c r="HY79" i="1"/>
  <c r="HY78" i="1"/>
  <c r="HY89" i="1"/>
  <c r="HY93" i="1"/>
  <c r="HY55" i="1"/>
  <c r="HY68" i="1"/>
  <c r="HY66" i="1"/>
  <c r="HY67" i="1"/>
  <c r="HY64" i="1"/>
  <c r="HY60" i="1"/>
  <c r="HY61" i="1"/>
  <c r="HY63" i="1"/>
  <c r="HY62" i="1"/>
  <c r="HY59" i="1"/>
  <c r="HY56" i="1"/>
  <c r="HY57" i="1"/>
  <c r="HY54" i="1"/>
  <c r="HY58" i="1"/>
  <c r="HY46" i="1"/>
  <c r="HY50" i="1"/>
  <c r="HZ17" i="1"/>
  <c r="HZ81" i="1" l="1"/>
  <c r="HZ87" i="1"/>
  <c r="HZ70" i="1"/>
  <c r="HZ65" i="1"/>
  <c r="HZ84" i="1"/>
  <c r="HZ83" i="1"/>
  <c r="HZ85" i="1"/>
  <c r="HZ79" i="1"/>
  <c r="HZ72" i="1"/>
  <c r="HZ77" i="1"/>
  <c r="HZ69" i="1"/>
  <c r="HZ76" i="1"/>
  <c r="HZ74" i="1"/>
  <c r="HZ71" i="1"/>
  <c r="HZ75" i="1"/>
  <c r="HZ82" i="1"/>
  <c r="HZ86" i="1"/>
  <c r="HZ89" i="1"/>
  <c r="HZ80" i="1"/>
  <c r="HZ78" i="1"/>
  <c r="HZ73" i="1"/>
  <c r="HZ88" i="1"/>
  <c r="HZ93" i="1"/>
  <c r="HZ55" i="1"/>
  <c r="HZ66" i="1"/>
  <c r="HZ67" i="1"/>
  <c r="HZ68" i="1"/>
  <c r="HZ64" i="1"/>
  <c r="HZ61" i="1"/>
  <c r="HZ60" i="1"/>
  <c r="HZ63" i="1"/>
  <c r="HZ59" i="1"/>
  <c r="HZ62" i="1"/>
  <c r="HZ57" i="1"/>
  <c r="HZ56" i="1"/>
  <c r="HZ54" i="1"/>
  <c r="HZ58" i="1"/>
  <c r="HZ46" i="1"/>
  <c r="HZ50" i="1"/>
  <c r="IA17" i="1"/>
  <c r="IA81" i="1" l="1"/>
  <c r="IA87" i="1"/>
  <c r="IA70" i="1"/>
  <c r="IA65" i="1"/>
  <c r="IA89" i="1"/>
  <c r="IA88" i="1"/>
  <c r="IA86" i="1"/>
  <c r="IA83" i="1"/>
  <c r="IA84" i="1"/>
  <c r="IA78" i="1"/>
  <c r="IA74" i="1"/>
  <c r="IA77" i="1"/>
  <c r="IA72" i="1"/>
  <c r="IA69" i="1"/>
  <c r="IA76" i="1"/>
  <c r="IA75" i="1"/>
  <c r="IA82" i="1"/>
  <c r="IA73" i="1"/>
  <c r="IA71" i="1"/>
  <c r="IA85" i="1"/>
  <c r="IA80" i="1"/>
  <c r="IA79" i="1"/>
  <c r="IA93" i="1"/>
  <c r="IA55" i="1"/>
  <c r="IA68" i="1"/>
  <c r="IA64" i="1"/>
  <c r="IA66" i="1"/>
  <c r="IA67" i="1"/>
  <c r="IA60" i="1"/>
  <c r="IA63" i="1"/>
  <c r="IA61" i="1"/>
  <c r="IA59" i="1"/>
  <c r="IA62" i="1"/>
  <c r="IA57" i="1"/>
  <c r="IA56" i="1"/>
  <c r="IA54" i="1"/>
  <c r="IA58" i="1"/>
  <c r="IA46" i="1"/>
  <c r="IA50" i="1"/>
  <c r="IB17" i="1"/>
  <c r="IA32" i="1"/>
  <c r="IB81" i="1" l="1"/>
  <c r="IB87" i="1"/>
  <c r="IB70" i="1"/>
  <c r="IB65" i="1"/>
  <c r="IB89" i="1"/>
  <c r="IB88" i="1"/>
  <c r="IB86" i="1"/>
  <c r="IB80" i="1"/>
  <c r="IB78" i="1"/>
  <c r="IB79" i="1"/>
  <c r="IB72" i="1"/>
  <c r="IB74" i="1"/>
  <c r="IB77" i="1"/>
  <c r="IB69" i="1"/>
  <c r="IB76" i="1"/>
  <c r="IB75" i="1"/>
  <c r="IB71" i="1"/>
  <c r="IB82" i="1"/>
  <c r="IB84" i="1"/>
  <c r="IB73" i="1"/>
  <c r="IB85" i="1"/>
  <c r="IB83" i="1"/>
  <c r="IB93" i="1"/>
  <c r="IB55" i="1"/>
  <c r="IB67" i="1"/>
  <c r="IB66" i="1"/>
  <c r="IB64" i="1"/>
  <c r="IB68" i="1"/>
  <c r="IB62" i="1"/>
  <c r="IB60" i="1"/>
  <c r="IB63" i="1"/>
  <c r="IB59" i="1"/>
  <c r="IB61" i="1"/>
  <c r="IB56" i="1"/>
  <c r="IB57" i="1"/>
  <c r="IB54" i="1"/>
  <c r="IB58" i="1"/>
  <c r="IB46" i="1"/>
  <c r="IB50" i="1"/>
  <c r="IC17" i="1"/>
  <c r="IB32" i="1"/>
  <c r="IC81" i="1" l="1"/>
  <c r="IC87" i="1"/>
  <c r="IC70" i="1"/>
  <c r="IC65" i="1"/>
  <c r="IC88" i="1"/>
  <c r="IC86" i="1"/>
  <c r="IC84" i="1"/>
  <c r="IC80" i="1"/>
  <c r="IC79" i="1"/>
  <c r="IC78" i="1"/>
  <c r="IC72" i="1"/>
  <c r="IC75" i="1"/>
  <c r="IC74" i="1"/>
  <c r="IC71" i="1"/>
  <c r="IC76" i="1"/>
  <c r="IC69" i="1"/>
  <c r="IC77" i="1"/>
  <c r="IC73" i="1"/>
  <c r="IC82" i="1"/>
  <c r="IC85" i="1"/>
  <c r="IC83" i="1"/>
  <c r="IC89" i="1"/>
  <c r="IC93" i="1"/>
  <c r="IC55" i="1"/>
  <c r="IC67" i="1"/>
  <c r="IC64" i="1"/>
  <c r="IC66" i="1"/>
  <c r="IC68" i="1"/>
  <c r="IC62" i="1"/>
  <c r="IC61" i="1"/>
  <c r="IC60" i="1"/>
  <c r="IC59" i="1"/>
  <c r="IC63" i="1"/>
  <c r="IC57" i="1"/>
  <c r="IC56" i="1"/>
  <c r="IC54" i="1"/>
  <c r="IC58" i="1"/>
  <c r="IC46" i="1"/>
  <c r="IC50" i="1"/>
  <c r="ID17" i="1"/>
  <c r="IC32" i="1"/>
  <c r="ID81" i="1" l="1"/>
  <c r="ID87" i="1"/>
  <c r="ID70" i="1"/>
  <c r="ID65" i="1"/>
  <c r="ID89" i="1"/>
  <c r="ID88" i="1"/>
  <c r="ID84" i="1"/>
  <c r="ID80" i="1"/>
  <c r="ID78" i="1"/>
  <c r="ID74" i="1"/>
  <c r="ID77" i="1"/>
  <c r="ID72" i="1"/>
  <c r="ID75" i="1"/>
  <c r="ID69" i="1"/>
  <c r="ID73" i="1"/>
  <c r="ID76" i="1"/>
  <c r="ID79" i="1"/>
  <c r="ID71" i="1"/>
  <c r="ID86" i="1"/>
  <c r="ID83" i="1"/>
  <c r="ID85" i="1"/>
  <c r="ID82" i="1"/>
  <c r="ID93" i="1"/>
  <c r="ID55" i="1"/>
  <c r="ID64" i="1"/>
  <c r="ID68" i="1"/>
  <c r="ID66" i="1"/>
  <c r="ID67" i="1"/>
  <c r="ID60" i="1"/>
  <c r="ID63" i="1"/>
  <c r="ID62" i="1"/>
  <c r="ID61" i="1"/>
  <c r="ID59" i="1"/>
  <c r="ID57" i="1"/>
  <c r="ID56" i="1"/>
  <c r="ID54" i="1"/>
  <c r="ID58" i="1"/>
  <c r="ID46" i="1"/>
  <c r="ID50" i="1"/>
  <c r="IE17" i="1"/>
  <c r="ID32" i="1"/>
  <c r="IE81" i="1" l="1"/>
  <c r="IE87" i="1"/>
  <c r="IE70" i="1"/>
  <c r="IE65" i="1"/>
  <c r="IE89" i="1"/>
  <c r="IE80" i="1"/>
  <c r="IE78" i="1"/>
  <c r="IE79" i="1"/>
  <c r="IE82" i="1"/>
  <c r="IE83" i="1"/>
  <c r="IE74" i="1"/>
  <c r="IE75" i="1"/>
  <c r="IE71" i="1"/>
  <c r="IE72" i="1"/>
  <c r="IE73" i="1"/>
  <c r="IE76" i="1"/>
  <c r="IE69" i="1"/>
  <c r="IE88" i="1"/>
  <c r="IE86" i="1"/>
  <c r="IE77" i="1"/>
  <c r="IE85" i="1"/>
  <c r="IE84" i="1"/>
  <c r="IE93" i="1"/>
  <c r="IE55" i="1"/>
  <c r="IE64" i="1"/>
  <c r="IE66" i="1"/>
  <c r="IE68" i="1"/>
  <c r="IE67" i="1"/>
  <c r="IE63" i="1"/>
  <c r="IE59" i="1"/>
  <c r="IE62" i="1"/>
  <c r="IE61" i="1"/>
  <c r="IE60" i="1"/>
  <c r="IE56" i="1"/>
  <c r="IE57" i="1"/>
  <c r="IE54" i="1"/>
  <c r="IE58" i="1"/>
  <c r="IE46" i="1"/>
  <c r="IE50" i="1"/>
  <c r="IF17" i="1"/>
  <c r="IE32" i="1"/>
  <c r="IF81" i="1" l="1"/>
  <c r="IF87" i="1"/>
  <c r="IF70" i="1"/>
  <c r="IF65" i="1"/>
  <c r="IF89" i="1"/>
  <c r="IF88" i="1"/>
  <c r="IF86" i="1"/>
  <c r="IF83" i="1"/>
  <c r="IF80" i="1"/>
  <c r="IF78" i="1"/>
  <c r="IF74" i="1"/>
  <c r="IF69" i="1"/>
  <c r="IF77" i="1"/>
  <c r="IF76" i="1"/>
  <c r="IF73" i="1"/>
  <c r="IF75" i="1"/>
  <c r="IF72" i="1"/>
  <c r="IF71" i="1"/>
  <c r="IF84" i="1"/>
  <c r="IF79" i="1"/>
  <c r="IF82" i="1"/>
  <c r="IF85" i="1"/>
  <c r="IF93" i="1"/>
  <c r="IF55" i="1"/>
  <c r="IF68" i="1"/>
  <c r="IF64" i="1"/>
  <c r="IF66" i="1"/>
  <c r="IF67" i="1"/>
  <c r="IF62" i="1"/>
  <c r="IF59" i="1"/>
  <c r="IF61" i="1"/>
  <c r="IF63" i="1"/>
  <c r="IF60" i="1"/>
  <c r="IF57" i="1"/>
  <c r="IF56" i="1"/>
  <c r="IF54" i="1"/>
  <c r="IF58" i="1"/>
  <c r="IF46" i="1"/>
  <c r="IF50" i="1"/>
  <c r="IG17" i="1"/>
  <c r="IF32" i="1"/>
  <c r="IG81" i="1" l="1"/>
  <c r="IG87" i="1"/>
  <c r="IG70" i="1"/>
  <c r="IG65" i="1"/>
  <c r="IG88" i="1"/>
  <c r="IG86" i="1"/>
  <c r="IG80" i="1"/>
  <c r="IG75" i="1"/>
  <c r="IG74" i="1"/>
  <c r="IG73" i="1"/>
  <c r="IG69" i="1"/>
  <c r="IG71" i="1"/>
  <c r="IG77" i="1"/>
  <c r="IG76" i="1"/>
  <c r="IG72" i="1"/>
  <c r="IG79" i="1"/>
  <c r="IG78" i="1"/>
  <c r="IG82" i="1"/>
  <c r="IG85" i="1"/>
  <c r="IG83" i="1"/>
  <c r="IG84" i="1"/>
  <c r="IG89" i="1"/>
  <c r="IG93" i="1"/>
  <c r="IG55" i="1"/>
  <c r="IG68" i="1"/>
  <c r="IG67" i="1"/>
  <c r="IG64" i="1"/>
  <c r="IG66" i="1"/>
  <c r="IG60" i="1"/>
  <c r="IG61" i="1"/>
  <c r="IG63" i="1"/>
  <c r="IG62" i="1"/>
  <c r="IG59" i="1"/>
  <c r="IG56" i="1"/>
  <c r="IG57" i="1"/>
  <c r="IG54" i="1"/>
  <c r="IG58" i="1"/>
  <c r="IG46" i="1"/>
  <c r="IG50" i="1"/>
  <c r="IH17" i="1"/>
  <c r="IG32" i="1"/>
  <c r="IH81" i="1" l="1"/>
  <c r="IH87" i="1"/>
  <c r="IH70" i="1"/>
  <c r="IH65" i="1"/>
  <c r="IH71" i="1"/>
  <c r="IH72" i="1"/>
  <c r="IH73" i="1"/>
  <c r="IH69" i="1"/>
  <c r="IH76" i="1"/>
  <c r="IH75" i="1"/>
  <c r="IH77" i="1"/>
  <c r="IH74" i="1"/>
  <c r="IH85" i="1"/>
  <c r="IH86" i="1"/>
  <c r="IH79" i="1"/>
  <c r="IH82" i="1"/>
  <c r="IH83" i="1"/>
  <c r="IH84" i="1"/>
  <c r="IH78" i="1"/>
  <c r="IH88" i="1"/>
  <c r="IH80" i="1"/>
  <c r="IH89" i="1"/>
  <c r="IH93" i="1"/>
  <c r="IH55" i="1"/>
  <c r="IH68" i="1"/>
  <c r="IH67" i="1"/>
  <c r="IH64" i="1"/>
  <c r="IH66" i="1"/>
  <c r="IH60" i="1"/>
  <c r="IH62" i="1"/>
  <c r="IH63" i="1"/>
  <c r="IH59" i="1"/>
  <c r="IH61" i="1"/>
  <c r="IH57" i="1"/>
  <c r="IH56" i="1"/>
  <c r="IH54" i="1"/>
  <c r="IH58" i="1"/>
  <c r="IH46" i="1"/>
  <c r="IH50" i="1"/>
  <c r="II17" i="1"/>
  <c r="IH32" i="1"/>
  <c r="II81" i="1" l="1"/>
  <c r="II87" i="1"/>
  <c r="II70" i="1"/>
  <c r="II65" i="1"/>
  <c r="II89" i="1"/>
  <c r="II88" i="1"/>
  <c r="II86" i="1"/>
  <c r="II84" i="1"/>
  <c r="II83" i="1"/>
  <c r="II78" i="1"/>
  <c r="II74" i="1"/>
  <c r="II72" i="1"/>
  <c r="II69" i="1"/>
  <c r="II73" i="1"/>
  <c r="II76" i="1"/>
  <c r="II77" i="1"/>
  <c r="II75" i="1"/>
  <c r="II85" i="1"/>
  <c r="II71" i="1"/>
  <c r="II79" i="1"/>
  <c r="II80" i="1"/>
  <c r="II82" i="1"/>
  <c r="II93" i="1"/>
  <c r="II55" i="1"/>
  <c r="II68" i="1"/>
  <c r="II64" i="1"/>
  <c r="II67" i="1"/>
  <c r="II66" i="1"/>
  <c r="II60" i="1"/>
  <c r="II63" i="1"/>
  <c r="II59" i="1"/>
  <c r="II61" i="1"/>
  <c r="II62" i="1"/>
  <c r="II57" i="1"/>
  <c r="II56" i="1"/>
  <c r="II54" i="1"/>
  <c r="II58" i="1"/>
  <c r="II46" i="1"/>
  <c r="II50" i="1"/>
  <c r="IJ17" i="1"/>
  <c r="II32" i="1"/>
  <c r="IJ81" i="1" l="1"/>
  <c r="IJ87" i="1"/>
  <c r="IJ70" i="1"/>
  <c r="IJ65" i="1"/>
  <c r="IJ89" i="1"/>
  <c r="IJ88" i="1"/>
  <c r="IJ86" i="1"/>
  <c r="IJ84" i="1"/>
  <c r="IJ85" i="1"/>
  <c r="IJ83" i="1"/>
  <c r="IJ80" i="1"/>
  <c r="IJ78" i="1"/>
  <c r="IJ79" i="1"/>
  <c r="IJ74" i="1"/>
  <c r="IJ76" i="1"/>
  <c r="IJ72" i="1"/>
  <c r="IJ75" i="1"/>
  <c r="IJ69" i="1"/>
  <c r="IJ77" i="1"/>
  <c r="IJ73" i="1"/>
  <c r="IJ71" i="1"/>
  <c r="IJ82" i="1"/>
  <c r="IJ93" i="1"/>
  <c r="IJ55" i="1"/>
  <c r="IJ66" i="1"/>
  <c r="IJ67" i="1"/>
  <c r="IJ64" i="1"/>
  <c r="IJ68" i="1"/>
  <c r="IJ62" i="1"/>
  <c r="IJ60" i="1"/>
  <c r="IJ63" i="1"/>
  <c r="IJ59" i="1"/>
  <c r="IJ61" i="1"/>
  <c r="IJ57" i="1"/>
  <c r="IJ56" i="1"/>
  <c r="IJ54" i="1"/>
  <c r="IJ58" i="1"/>
  <c r="IJ46" i="1"/>
  <c r="IJ50" i="1"/>
  <c r="IK17" i="1"/>
  <c r="IJ32" i="1"/>
  <c r="IK81" i="1" l="1"/>
  <c r="IK87" i="1"/>
  <c r="IK70" i="1"/>
  <c r="IK65" i="1"/>
  <c r="IK88" i="1"/>
  <c r="IK86" i="1"/>
  <c r="IK83" i="1"/>
  <c r="IK85" i="1"/>
  <c r="IK80" i="1"/>
  <c r="IK78" i="1"/>
  <c r="IK74" i="1"/>
  <c r="IK72" i="1"/>
  <c r="IK77" i="1"/>
  <c r="IK79" i="1"/>
  <c r="IK76" i="1"/>
  <c r="IK69" i="1"/>
  <c r="IK71" i="1"/>
  <c r="IK82" i="1"/>
  <c r="IK75" i="1"/>
  <c r="IK73" i="1"/>
  <c r="IK89" i="1"/>
  <c r="IK84" i="1"/>
  <c r="IK93" i="1"/>
  <c r="IK55" i="1"/>
  <c r="IK64" i="1"/>
  <c r="IK67" i="1"/>
  <c r="IK66" i="1"/>
  <c r="IK68" i="1"/>
  <c r="IK62" i="1"/>
  <c r="IK60" i="1"/>
  <c r="IK61" i="1"/>
  <c r="IK59" i="1"/>
  <c r="IK63" i="1"/>
  <c r="IK57" i="1"/>
  <c r="IK56" i="1"/>
  <c r="IK54" i="1"/>
  <c r="IK58" i="1"/>
  <c r="IK46" i="1"/>
  <c r="IK50" i="1"/>
  <c r="IL17" i="1"/>
  <c r="IK32" i="1"/>
  <c r="IL81" i="1" l="1"/>
  <c r="IL87" i="1"/>
  <c r="IL70" i="1"/>
  <c r="IL65" i="1"/>
  <c r="IL89" i="1"/>
  <c r="IL88" i="1"/>
  <c r="IL84" i="1"/>
  <c r="IL78" i="1"/>
  <c r="IL82" i="1"/>
  <c r="IL80" i="1"/>
  <c r="IL79" i="1"/>
  <c r="IL74" i="1"/>
  <c r="IL72" i="1"/>
  <c r="IL76" i="1"/>
  <c r="IL75" i="1"/>
  <c r="IL77" i="1"/>
  <c r="IL71" i="1"/>
  <c r="IL69" i="1"/>
  <c r="IL73" i="1"/>
  <c r="IL86" i="1"/>
  <c r="IL83" i="1"/>
  <c r="IL85" i="1"/>
  <c r="IL93" i="1"/>
  <c r="IL55" i="1"/>
  <c r="IL64" i="1"/>
  <c r="IL67" i="1"/>
  <c r="IL66" i="1"/>
  <c r="IL68" i="1"/>
  <c r="IL60" i="1"/>
  <c r="IL61" i="1"/>
  <c r="IL63" i="1"/>
  <c r="IL62" i="1"/>
  <c r="IL59" i="1"/>
  <c r="IL57" i="1"/>
  <c r="IL56" i="1"/>
  <c r="IL54" i="1"/>
  <c r="IL58" i="1"/>
  <c r="IL46" i="1"/>
  <c r="IL50" i="1"/>
  <c r="IM17" i="1"/>
  <c r="IL32" i="1"/>
  <c r="IM81" i="1" l="1"/>
  <c r="IM87" i="1"/>
  <c r="IM70" i="1"/>
  <c r="IM65" i="1"/>
  <c r="IM89" i="1"/>
  <c r="IM80" i="1"/>
  <c r="IM78" i="1"/>
  <c r="IM74" i="1"/>
  <c r="IM71" i="1"/>
  <c r="IM72" i="1"/>
  <c r="IM77" i="1"/>
  <c r="IM73" i="1"/>
  <c r="IM76" i="1"/>
  <c r="IM79" i="1"/>
  <c r="IM69" i="1"/>
  <c r="IM75" i="1"/>
  <c r="IM85" i="1"/>
  <c r="IM83" i="1"/>
  <c r="IM86" i="1"/>
  <c r="IM84" i="1"/>
  <c r="IM82" i="1"/>
  <c r="IM88" i="1"/>
  <c r="IM93" i="1"/>
  <c r="IM55" i="1"/>
  <c r="IM68" i="1"/>
  <c r="IM64" i="1"/>
  <c r="IM66" i="1"/>
  <c r="IM67" i="1"/>
  <c r="IM62" i="1"/>
  <c r="IM60" i="1"/>
  <c r="IM61" i="1"/>
  <c r="IM59" i="1"/>
  <c r="IM63" i="1"/>
  <c r="IM57" i="1"/>
  <c r="IM56" i="1"/>
  <c r="IM54" i="1"/>
  <c r="IM58" i="1"/>
  <c r="IM46" i="1"/>
  <c r="IM50" i="1"/>
  <c r="IN17" i="1"/>
  <c r="IM32" i="1"/>
  <c r="IN81" i="1" l="1"/>
  <c r="IN87" i="1"/>
  <c r="IN70" i="1"/>
  <c r="IN65" i="1"/>
  <c r="IN89" i="1"/>
  <c r="IN86" i="1"/>
  <c r="IN88" i="1"/>
  <c r="IN84" i="1"/>
  <c r="IN83" i="1"/>
  <c r="IN80" i="1"/>
  <c r="IN79" i="1"/>
  <c r="IN78" i="1"/>
  <c r="IN74" i="1"/>
  <c r="IN72" i="1"/>
  <c r="IN71" i="1"/>
  <c r="IN77" i="1"/>
  <c r="IN73" i="1"/>
  <c r="IN75" i="1"/>
  <c r="IN76" i="1"/>
  <c r="IN69" i="1"/>
  <c r="IN85" i="1"/>
  <c r="IN82" i="1"/>
  <c r="IN93" i="1"/>
  <c r="IN55" i="1"/>
  <c r="IN67" i="1"/>
  <c r="IN64" i="1"/>
  <c r="IN66" i="1"/>
  <c r="IN68" i="1"/>
  <c r="IN62" i="1"/>
  <c r="IN63" i="1"/>
  <c r="IN61" i="1"/>
  <c r="IN59" i="1"/>
  <c r="IN60" i="1"/>
  <c r="IN57" i="1"/>
  <c r="IN56" i="1"/>
  <c r="IN54" i="1"/>
  <c r="IN58" i="1"/>
  <c r="IN46" i="1"/>
  <c r="IN50" i="1"/>
  <c r="IO17" i="1"/>
  <c r="IN32" i="1"/>
  <c r="IO81" i="1" l="1"/>
  <c r="IO87" i="1"/>
  <c r="IO70" i="1"/>
  <c r="IO65" i="1"/>
  <c r="IO88" i="1"/>
  <c r="IO86" i="1"/>
  <c r="IO80" i="1"/>
  <c r="IO75" i="1"/>
  <c r="IO74" i="1"/>
  <c r="IO69" i="1"/>
  <c r="IO72" i="1"/>
  <c r="IO79" i="1"/>
  <c r="IO77" i="1"/>
  <c r="IO71" i="1"/>
  <c r="IO76" i="1"/>
  <c r="IO73" i="1"/>
  <c r="IO89" i="1"/>
  <c r="IO82" i="1"/>
  <c r="IO78" i="1"/>
  <c r="IO85" i="1"/>
  <c r="IO84" i="1"/>
  <c r="IO83" i="1"/>
  <c r="IO93" i="1"/>
  <c r="IO55" i="1"/>
  <c r="IO67" i="1"/>
  <c r="IO66" i="1"/>
  <c r="IO64" i="1"/>
  <c r="IO68" i="1"/>
  <c r="IO61" i="1"/>
  <c r="IO63" i="1"/>
  <c r="IO62" i="1"/>
  <c r="IO59" i="1"/>
  <c r="IO60" i="1"/>
  <c r="IO56" i="1"/>
  <c r="IO57" i="1"/>
  <c r="IO54" i="1"/>
  <c r="IO58" i="1"/>
  <c r="IO46" i="1"/>
  <c r="IO50" i="1"/>
  <c r="IP17" i="1"/>
  <c r="IO32" i="1"/>
  <c r="IP81" i="1" l="1"/>
  <c r="IP87" i="1"/>
  <c r="IP70" i="1"/>
  <c r="IP65" i="1"/>
  <c r="IP75" i="1"/>
  <c r="IP71" i="1"/>
  <c r="IP79" i="1"/>
  <c r="IP69" i="1"/>
  <c r="IP76" i="1"/>
  <c r="IP73" i="1"/>
  <c r="IP72" i="1"/>
  <c r="IP77" i="1"/>
  <c r="IP74" i="1"/>
  <c r="IP80" i="1"/>
  <c r="IP84" i="1"/>
  <c r="IP89" i="1"/>
  <c r="IP78" i="1"/>
  <c r="IP83" i="1"/>
  <c r="IP82" i="1"/>
  <c r="IP86" i="1"/>
  <c r="IP85" i="1"/>
  <c r="IP88" i="1"/>
  <c r="IP93" i="1"/>
  <c r="IP55" i="1"/>
  <c r="IP68" i="1"/>
  <c r="IP64" i="1"/>
  <c r="IP66" i="1"/>
  <c r="IP67" i="1"/>
  <c r="IP60" i="1"/>
  <c r="IP59" i="1"/>
  <c r="IP62" i="1"/>
  <c r="IP61" i="1"/>
  <c r="IP63" i="1"/>
  <c r="IP57" i="1"/>
  <c r="IP56" i="1"/>
  <c r="IP54" i="1"/>
  <c r="IP58" i="1"/>
  <c r="IP46" i="1"/>
  <c r="IP50" i="1"/>
  <c r="IQ17" i="1"/>
  <c r="IP32" i="1"/>
  <c r="IQ81" i="1" l="1"/>
  <c r="IQ87" i="1"/>
  <c r="IQ70" i="1"/>
  <c r="IQ65" i="1"/>
  <c r="IQ89" i="1"/>
  <c r="IQ86" i="1"/>
  <c r="IQ88" i="1"/>
  <c r="IQ83" i="1"/>
  <c r="IQ78" i="1"/>
  <c r="IQ71" i="1"/>
  <c r="IQ74" i="1"/>
  <c r="IQ69" i="1"/>
  <c r="IQ72" i="1"/>
  <c r="IQ73" i="1"/>
  <c r="IQ77" i="1"/>
  <c r="IQ79" i="1"/>
  <c r="IQ76" i="1"/>
  <c r="IQ75" i="1"/>
  <c r="IQ82" i="1"/>
  <c r="IQ80" i="1"/>
  <c r="IQ84" i="1"/>
  <c r="IQ85" i="1"/>
  <c r="IQ93" i="1"/>
  <c r="IQ55" i="1"/>
  <c r="IQ68" i="1"/>
  <c r="IQ67" i="1"/>
  <c r="IQ64" i="1"/>
  <c r="IQ66" i="1"/>
  <c r="IQ60" i="1"/>
  <c r="IQ63" i="1"/>
  <c r="IQ61" i="1"/>
  <c r="IQ59" i="1"/>
  <c r="IQ62" i="1"/>
  <c r="IQ57" i="1"/>
  <c r="IQ56" i="1"/>
  <c r="IQ54" i="1"/>
  <c r="IQ58" i="1"/>
  <c r="IQ46" i="1"/>
  <c r="IQ50" i="1"/>
  <c r="IR17" i="1"/>
  <c r="IQ32" i="1"/>
  <c r="IR81" i="1" l="1"/>
  <c r="IR87" i="1"/>
  <c r="IR70" i="1"/>
  <c r="IR65" i="1"/>
  <c r="IR89" i="1"/>
  <c r="IR88" i="1"/>
  <c r="IR86" i="1"/>
  <c r="IR85" i="1"/>
  <c r="IR84" i="1"/>
  <c r="IR83" i="1"/>
  <c r="IR80" i="1"/>
  <c r="IR78" i="1"/>
  <c r="IR74" i="1"/>
  <c r="IR75" i="1"/>
  <c r="IR72" i="1"/>
  <c r="IR76" i="1"/>
  <c r="IR69" i="1"/>
  <c r="IR73" i="1"/>
  <c r="IR71" i="1"/>
  <c r="IR77" i="1"/>
  <c r="IR79" i="1"/>
  <c r="IR82" i="1"/>
  <c r="IR93" i="1"/>
  <c r="IR55" i="1"/>
  <c r="IR66" i="1"/>
  <c r="IR64" i="1"/>
  <c r="IR67" i="1"/>
  <c r="IR68" i="1"/>
  <c r="IR60" i="1"/>
  <c r="IR62" i="1"/>
  <c r="IR59" i="1"/>
  <c r="IR63" i="1"/>
  <c r="IR61" i="1"/>
  <c r="IR57" i="1"/>
  <c r="IR56" i="1"/>
  <c r="IR54" i="1"/>
  <c r="IR58" i="1"/>
  <c r="IR46" i="1"/>
  <c r="IR50" i="1"/>
  <c r="IS17" i="1"/>
  <c r="IR32" i="1"/>
  <c r="IS81" i="1" l="1"/>
  <c r="IS87" i="1"/>
  <c r="IS70" i="1"/>
  <c r="IS65" i="1"/>
  <c r="IS88" i="1"/>
  <c r="IS86" i="1"/>
  <c r="IS84" i="1"/>
  <c r="IS80" i="1"/>
  <c r="IS78" i="1"/>
  <c r="IS77" i="1"/>
  <c r="IS74" i="1"/>
  <c r="IS72" i="1"/>
  <c r="IS76" i="1"/>
  <c r="IS71" i="1"/>
  <c r="IS69" i="1"/>
  <c r="IS75" i="1"/>
  <c r="IS73" i="1"/>
  <c r="IS82" i="1"/>
  <c r="IS89" i="1"/>
  <c r="IS85" i="1"/>
  <c r="IS79" i="1"/>
  <c r="IS83" i="1"/>
  <c r="IS93" i="1"/>
  <c r="IS55" i="1"/>
  <c r="IS68" i="1"/>
  <c r="IS64" i="1"/>
  <c r="IS66" i="1"/>
  <c r="IS67" i="1"/>
  <c r="IS62" i="1"/>
  <c r="IS63" i="1"/>
  <c r="IS59" i="1"/>
  <c r="IS61" i="1"/>
  <c r="IS60" i="1"/>
  <c r="IS57" i="1"/>
  <c r="IS56" i="1"/>
  <c r="IS54" i="1"/>
  <c r="IS58" i="1"/>
  <c r="IS46" i="1"/>
  <c r="IS50" i="1"/>
  <c r="IT17" i="1"/>
  <c r="IS32" i="1"/>
  <c r="IT81" i="1" l="1"/>
  <c r="IT87" i="1"/>
  <c r="IT70" i="1"/>
  <c r="IT65" i="1"/>
  <c r="IT88" i="1"/>
  <c r="IT89" i="1"/>
  <c r="IT80" i="1"/>
  <c r="IT78" i="1"/>
  <c r="IT79" i="1"/>
  <c r="IT72" i="1"/>
  <c r="IT74" i="1"/>
  <c r="IT73" i="1"/>
  <c r="IT75" i="1"/>
  <c r="IT76" i="1"/>
  <c r="IT71" i="1"/>
  <c r="IT77" i="1"/>
  <c r="IT84" i="1"/>
  <c r="IT83" i="1"/>
  <c r="IT85" i="1"/>
  <c r="IT86" i="1"/>
  <c r="IT82" i="1"/>
  <c r="IT69" i="1"/>
  <c r="IT93" i="1"/>
  <c r="IT55" i="1"/>
  <c r="IT66" i="1"/>
  <c r="IT64" i="1"/>
  <c r="IT67" i="1"/>
  <c r="IT68" i="1"/>
  <c r="IT60" i="1"/>
  <c r="IT63" i="1"/>
  <c r="IT59" i="1"/>
  <c r="IT61" i="1"/>
  <c r="IT62" i="1"/>
  <c r="IT56" i="1"/>
  <c r="IT57" i="1"/>
  <c r="IT54" i="1"/>
  <c r="IT58" i="1"/>
  <c r="IT46" i="1"/>
  <c r="IT50" i="1"/>
  <c r="IU17" i="1"/>
  <c r="IT32" i="1"/>
  <c r="IU81" i="1" l="1"/>
  <c r="IU87" i="1"/>
  <c r="IU70" i="1"/>
  <c r="IU65" i="1"/>
  <c r="IU89" i="1"/>
  <c r="IU83" i="1"/>
  <c r="IU80" i="1"/>
  <c r="IU79" i="1"/>
  <c r="IU78" i="1"/>
  <c r="IU74" i="1"/>
  <c r="IU73" i="1"/>
  <c r="IU76" i="1"/>
  <c r="IU69" i="1"/>
  <c r="IU75" i="1"/>
  <c r="IU71" i="1"/>
  <c r="IU72" i="1"/>
  <c r="IU88" i="1"/>
  <c r="IU82" i="1"/>
  <c r="IU85" i="1"/>
  <c r="IU86" i="1"/>
  <c r="IU84" i="1"/>
  <c r="IU77" i="1"/>
  <c r="IU93" i="1"/>
  <c r="IU55" i="1"/>
  <c r="IU68" i="1"/>
  <c r="IU64" i="1"/>
  <c r="IU67" i="1"/>
  <c r="IU66" i="1"/>
  <c r="IU60" i="1"/>
  <c r="IU61" i="1"/>
  <c r="IU62" i="1"/>
  <c r="IU59" i="1"/>
  <c r="IU63" i="1"/>
  <c r="IU57" i="1"/>
  <c r="IU56" i="1"/>
  <c r="IU54" i="1"/>
  <c r="IU58" i="1"/>
  <c r="IU46" i="1"/>
  <c r="IU50" i="1"/>
  <c r="IV17" i="1"/>
  <c r="IU32" i="1"/>
  <c r="IV81" i="1" l="1"/>
  <c r="IV87" i="1"/>
  <c r="IV70" i="1"/>
  <c r="IV65" i="1"/>
  <c r="IV88" i="1"/>
  <c r="IV89" i="1"/>
  <c r="IV86" i="1"/>
  <c r="IV84" i="1"/>
  <c r="IV80" i="1"/>
  <c r="IV78" i="1"/>
  <c r="IV74" i="1"/>
  <c r="IV72" i="1"/>
  <c r="IV71" i="1"/>
  <c r="IV73" i="1"/>
  <c r="IV75" i="1"/>
  <c r="IV69" i="1"/>
  <c r="IV76" i="1"/>
  <c r="IV77" i="1"/>
  <c r="IV83" i="1"/>
  <c r="IV82" i="1"/>
  <c r="IV79" i="1"/>
  <c r="IV85" i="1"/>
  <c r="IV93" i="1"/>
  <c r="IV55" i="1"/>
  <c r="IV64" i="1"/>
  <c r="IV68" i="1"/>
  <c r="IV66" i="1"/>
  <c r="IV67" i="1"/>
  <c r="IV62" i="1"/>
  <c r="IV60" i="1"/>
  <c r="IV59" i="1"/>
  <c r="IV61" i="1"/>
  <c r="IV63" i="1"/>
  <c r="IV57" i="1"/>
  <c r="IV56" i="1"/>
  <c r="IV54" i="1"/>
  <c r="IV58" i="1"/>
  <c r="IV46" i="1"/>
  <c r="IV50" i="1"/>
  <c r="IW17" i="1"/>
  <c r="IV32" i="1"/>
  <c r="IW81" i="1" l="1"/>
  <c r="IW87" i="1"/>
  <c r="IW70" i="1"/>
  <c r="IW65" i="1"/>
  <c r="IW88" i="1"/>
  <c r="IW86" i="1"/>
  <c r="IW84" i="1"/>
  <c r="IW80" i="1"/>
  <c r="IW83" i="1"/>
  <c r="IW74" i="1"/>
  <c r="IW72" i="1"/>
  <c r="IW69" i="1"/>
  <c r="IW71" i="1"/>
  <c r="IW73" i="1"/>
  <c r="IW75" i="1"/>
  <c r="IW76" i="1"/>
  <c r="IW77" i="1"/>
  <c r="IW79" i="1"/>
  <c r="IW89" i="1"/>
  <c r="IW85" i="1"/>
  <c r="IW78" i="1"/>
  <c r="IW82" i="1"/>
  <c r="IW93" i="1"/>
  <c r="IW55" i="1"/>
  <c r="IW68" i="1"/>
  <c r="IW66" i="1"/>
  <c r="IW67" i="1"/>
  <c r="IW64" i="1"/>
  <c r="IW59" i="1"/>
  <c r="IW60" i="1"/>
  <c r="IW61" i="1"/>
  <c r="IW63" i="1"/>
  <c r="IW62" i="1"/>
  <c r="IW57" i="1"/>
  <c r="IW56" i="1"/>
  <c r="IW54" i="1"/>
  <c r="IW58" i="1"/>
  <c r="IW46" i="1"/>
  <c r="IW50" i="1"/>
  <c r="IX17" i="1"/>
  <c r="IW32" i="1"/>
  <c r="IX81" i="1" l="1"/>
  <c r="IX87" i="1"/>
  <c r="IX70" i="1"/>
  <c r="IX65" i="1"/>
  <c r="IX79" i="1"/>
  <c r="IX77" i="1"/>
  <c r="IX75" i="1"/>
  <c r="IX69" i="1"/>
  <c r="IX71" i="1"/>
  <c r="IX73" i="1"/>
  <c r="IX74" i="1"/>
  <c r="IX76" i="1"/>
  <c r="IX72" i="1"/>
  <c r="IX78" i="1"/>
  <c r="IX84" i="1"/>
  <c r="IX80" i="1"/>
  <c r="IX89" i="1"/>
  <c r="IX82" i="1"/>
  <c r="IX86" i="1"/>
  <c r="IX83" i="1"/>
  <c r="IX85" i="1"/>
  <c r="IX88" i="1"/>
  <c r="IX93" i="1"/>
  <c r="IX55" i="1"/>
  <c r="IX67" i="1"/>
  <c r="IX64" i="1"/>
  <c r="IX66" i="1"/>
  <c r="IX68" i="1"/>
  <c r="IX63" i="1"/>
  <c r="IX61" i="1"/>
  <c r="IX59" i="1"/>
  <c r="IX62" i="1"/>
  <c r="IX60" i="1"/>
  <c r="IX57" i="1"/>
  <c r="IX56" i="1"/>
  <c r="IX54" i="1"/>
  <c r="IX58" i="1"/>
  <c r="IX46" i="1"/>
  <c r="IX50" i="1"/>
  <c r="IY17" i="1"/>
  <c r="IX32" i="1"/>
  <c r="D4" i="4"/>
  <c r="D4" i="7"/>
  <c r="D4" i="6"/>
  <c r="D4" i="8"/>
  <c r="KU32" i="1"/>
  <c r="KT32" i="1"/>
  <c r="KS32" i="1"/>
  <c r="KR23" i="1"/>
  <c r="EG5" i="1"/>
  <c r="EG98" i="1" s="1"/>
  <c r="AE39" i="1"/>
  <c r="AE40" i="1" s="1"/>
  <c r="AE41" i="1" s="1"/>
  <c r="AE42" i="1" s="1"/>
  <c r="AE37" i="1"/>
  <c r="AP38" i="1"/>
  <c r="LX38" i="1" s="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V22" i="1"/>
  <c r="X22" i="1"/>
  <c r="W22" i="1"/>
  <c r="U22" i="1"/>
  <c r="P22" i="1"/>
  <c r="O22" i="1"/>
  <c r="N22" i="1"/>
  <c r="L22" i="1"/>
  <c r="K22" i="1"/>
  <c r="J22" i="1"/>
  <c r="I22" i="1"/>
  <c r="BY32" i="1"/>
  <c r="BX98" i="1"/>
  <c r="CH5" i="1"/>
  <c r="CH98" i="1" s="1"/>
  <c r="CG5" i="1"/>
  <c r="CG98" i="1" s="1"/>
  <c r="CF5" i="1"/>
  <c r="CF98" i="1" s="1"/>
  <c r="CE5" i="1"/>
  <c r="CE98" i="1" s="1"/>
  <c r="CD5" i="1"/>
  <c r="CD98" i="1" s="1"/>
  <c r="CC5" i="1"/>
  <c r="CC98" i="1" s="1"/>
  <c r="CB5" i="1"/>
  <c r="CA5" i="1"/>
  <c r="BZ5" i="1"/>
  <c r="BY5" i="1"/>
  <c r="BY98" i="1" s="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K5" i="1"/>
  <c r="KK98" i="1" s="1"/>
  <c r="KR81" i="1" l="1"/>
  <c r="KR87" i="1"/>
  <c r="KR70" i="1"/>
  <c r="KR65" i="1"/>
  <c r="KR76" i="1"/>
  <c r="KR86" i="1"/>
  <c r="KR79" i="1"/>
  <c r="KR80" i="1"/>
  <c r="KR83" i="1"/>
  <c r="KR72" i="1"/>
  <c r="KR82" i="1"/>
  <c r="KR77" i="1"/>
  <c r="KR88" i="1"/>
  <c r="KR69" i="1"/>
  <c r="KR84" i="1"/>
  <c r="KR74" i="1"/>
  <c r="KR85" i="1"/>
  <c r="KR73" i="1"/>
  <c r="KR78" i="1"/>
  <c r="KR75" i="1"/>
  <c r="KR71" i="1"/>
  <c r="KR89" i="1"/>
  <c r="KR93" i="1"/>
  <c r="KR55" i="1"/>
  <c r="KR64" i="1"/>
  <c r="KR68" i="1"/>
  <c r="KR66" i="1"/>
  <c r="KR67" i="1"/>
  <c r="KR62" i="1"/>
  <c r="KR60" i="1"/>
  <c r="KR61" i="1"/>
  <c r="KR63" i="1"/>
  <c r="KR59" i="1"/>
  <c r="KR56" i="1"/>
  <c r="KR57" i="1"/>
  <c r="KR54" i="1"/>
  <c r="KR58" i="1"/>
  <c r="KR46" i="1"/>
  <c r="KR50" i="1"/>
  <c r="SS22" i="1"/>
  <c r="QI22" i="1"/>
  <c r="NY22" i="1"/>
  <c r="EG22" i="1"/>
  <c r="EG25" i="1" s="1"/>
  <c r="BZ98" i="1"/>
  <c r="BZ22" i="1"/>
  <c r="BZ25" i="1" s="1"/>
  <c r="CA98" i="1"/>
  <c r="CA22" i="1"/>
  <c r="CA25" i="1" s="1"/>
  <c r="CB98" i="1"/>
  <c r="CB22" i="1"/>
  <c r="CB25" i="1" s="1"/>
  <c r="BY22" i="1"/>
  <c r="BY25" i="1" s="1"/>
  <c r="CE22" i="1"/>
  <c r="CE25" i="1" s="1"/>
  <c r="CF22" i="1"/>
  <c r="CF25" i="1" s="1"/>
  <c r="CG22" i="1"/>
  <c r="CG25" i="1" s="1"/>
  <c r="CC22" i="1"/>
  <c r="CC25" i="1" s="1"/>
  <c r="CD22" i="1"/>
  <c r="CD25" i="1" s="1"/>
  <c r="CH22" i="1"/>
  <c r="CH25" i="1" s="1"/>
  <c r="KK22" i="1"/>
  <c r="KK25" i="1" s="1"/>
  <c r="AJ163" i="4" l="1"/>
  <c r="AI163" i="4"/>
  <c r="AH163" i="4"/>
  <c r="AG163" i="4"/>
  <c r="LY5" i="1" l="1"/>
  <c r="LY98" i="1" s="1"/>
  <c r="LY22" i="1" l="1"/>
  <c r="LY25" i="1" s="1"/>
  <c r="U39" i="1" l="1"/>
  <c r="U40" i="1" l="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U41" i="1" l="1"/>
  <c r="I758" i="4"/>
  <c r="E110" i="8"/>
  <c r="E109" i="8"/>
  <c r="E110" i="7"/>
  <c r="E109" i="7"/>
  <c r="E110" i="6"/>
  <c r="E109" i="6"/>
  <c r="E108" i="8"/>
  <c r="E108" i="7"/>
  <c r="E108" i="6"/>
  <c r="DM39" i="1"/>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I5" i="1"/>
  <c r="MI98" i="1" s="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O5" i="1"/>
  <c r="BO98" i="1" s="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BI23" i="1"/>
  <c r="BE23" i="1"/>
  <c r="DN42" i="1"/>
  <c r="DM42" i="1"/>
  <c r="C42" i="1"/>
  <c r="A42" i="1"/>
  <c r="KR5" i="1"/>
  <c r="KR22" i="1" s="1"/>
  <c r="KR25" i="1" s="1"/>
  <c r="CK5" i="1"/>
  <c r="CK22" i="1" s="1"/>
  <c r="P39" i="1"/>
  <c r="M39" i="1"/>
  <c r="K39" i="1"/>
  <c r="K40" i="1" s="1"/>
  <c r="K41" i="1" s="1"/>
  <c r="J39" i="1"/>
  <c r="J40" i="1" s="1"/>
  <c r="J41" i="1" s="1"/>
  <c r="AL38" i="1" l="1"/>
  <c r="R356" i="4"/>
  <c r="AW14" i="4"/>
  <c r="AW15" i="4"/>
  <c r="BA15" i="4" s="1"/>
  <c r="AP15" i="4" s="1"/>
  <c r="P15" i="7"/>
  <c r="AH15" i="7" s="1"/>
  <c r="P15" i="8"/>
  <c r="AH15" i="8" s="1"/>
  <c r="Q15" i="6"/>
  <c r="AI15" i="6" s="1"/>
  <c r="Q15" i="7"/>
  <c r="AI15" i="7" s="1"/>
  <c r="Q15" i="8"/>
  <c r="AI15" i="8" s="1"/>
  <c r="O15" i="6"/>
  <c r="AG15" i="6" s="1"/>
  <c r="O15" i="8"/>
  <c r="AG15" i="8" s="1"/>
  <c r="O15" i="7"/>
  <c r="AG15" i="7" s="1"/>
  <c r="P15" i="6"/>
  <c r="AH15" i="6" s="1"/>
  <c r="P40" i="1"/>
  <c r="KW39" i="1"/>
  <c r="KV39" i="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M40" i="1"/>
  <c r="D215" i="4"/>
  <c r="D214" i="4"/>
  <c r="AW18" i="4"/>
  <c r="AW19" i="4" s="1"/>
  <c r="BA19" i="4" s="1"/>
  <c r="AP19" i="4" s="1"/>
  <c r="R355" i="4"/>
  <c r="U42" i="1"/>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4" i="4"/>
  <c r="AP14" i="4" s="1"/>
  <c r="AY14" i="4"/>
  <c r="AN14" i="4" s="1"/>
  <c r="AX14" i="4"/>
  <c r="AM14" i="4" s="1"/>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4" i="4"/>
  <c r="AO14"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MI22" i="1"/>
  <c r="MI25" i="1" s="1"/>
  <c r="BO22" i="1"/>
  <c r="BO25" i="1" s="1"/>
  <c r="K739" i="7"/>
  <c r="K740" i="7" s="1"/>
  <c r="O738" i="7"/>
  <c r="K736" i="6"/>
  <c r="K737" i="6" s="1"/>
  <c r="K738" i="6" s="1"/>
  <c r="K739" i="6" s="1"/>
  <c r="K740" i="6" s="1"/>
  <c r="O735" i="6"/>
  <c r="H735" i="8"/>
  <c r="O734" i="8"/>
  <c r="H736" i="7"/>
  <c r="O735" i="7"/>
  <c r="O739" i="8"/>
  <c r="H740" i="7"/>
  <c r="O738" i="8"/>
  <c r="H740" i="8"/>
  <c r="H739" i="6"/>
  <c r="J42" i="1"/>
  <c r="K42" i="1"/>
  <c r="AZ15" i="4" l="1"/>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KW40" i="1"/>
  <c r="KV40" i="1"/>
  <c r="AW23" i="4"/>
  <c r="AW24" i="4" s="1"/>
  <c r="AW20" i="4"/>
  <c r="BA18" i="4"/>
  <c r="AP18" i="4" s="1"/>
  <c r="AZ18" i="4"/>
  <c r="AO18" i="4" s="1"/>
  <c r="AY18" i="4"/>
  <c r="AN18" i="4" s="1"/>
  <c r="CR38" i="1"/>
  <c r="CT38" i="1"/>
  <c r="CS38" i="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A24" i="4" l="1"/>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P41" i="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M41" i="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KW41" i="1"/>
  <c r="KV41" i="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P42" i="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M42" i="1"/>
  <c r="C38" i="4" l="1"/>
  <c r="U38" i="4" s="1"/>
  <c r="D38" i="4"/>
  <c r="V38" i="4" s="1"/>
  <c r="E38" i="4"/>
  <c r="W38" i="4" s="1"/>
  <c r="KW42" i="1"/>
  <c r="KV42" i="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K98" i="1" l="1"/>
  <c r="KR98" i="1"/>
  <c r="D81" i="4" l="1"/>
  <c r="D85" i="4" s="1"/>
  <c r="D80" i="4"/>
  <c r="D84" i="4" s="1"/>
  <c r="D79" i="4"/>
  <c r="D78" i="4"/>
  <c r="G330" i="6"/>
  <c r="F330" i="6"/>
  <c r="E330" i="6"/>
  <c r="D330" i="6"/>
  <c r="C330" i="6"/>
  <c r="F325" i="6"/>
  <c r="E325" i="6"/>
  <c r="D325" i="6"/>
  <c r="C325" i="6"/>
  <c r="CT5" i="1"/>
  <c r="CS5" i="1"/>
  <c r="CR5" i="1"/>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F37" i="1"/>
  <c r="AG37" i="1"/>
  <c r="DN41" i="1"/>
  <c r="DM41" i="1"/>
  <c r="C41" i="1"/>
  <c r="A41" i="1"/>
  <c r="I41" i="3"/>
  <c r="I38" i="3"/>
  <c r="I37" i="3"/>
  <c r="I36" i="3"/>
  <c r="I33" i="3"/>
  <c r="DN39" i="1"/>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R22" i="1"/>
  <c r="CS22" i="1"/>
  <c r="CR98" i="1"/>
  <c r="CT22" i="1"/>
  <c r="CS98" i="1"/>
  <c r="CT98"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C40" i="1"/>
  <c r="C39" i="1"/>
  <c r="DB5" i="1"/>
  <c r="DB98" i="1" s="1"/>
  <c r="DA5" i="1"/>
  <c r="DA98" i="1" s="1"/>
  <c r="CW5" i="1"/>
  <c r="CW98" i="1" s="1"/>
  <c r="CV5" i="1"/>
  <c r="CV98" i="1" s="1"/>
  <c r="CX5" i="1"/>
  <c r="CU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O38" i="1"/>
  <c r="AN38" i="1"/>
  <c r="V39" i="1"/>
  <c r="V40" i="1" s="1"/>
  <c r="X39" i="1"/>
  <c r="W39" i="1"/>
  <c r="W40" i="1" s="1"/>
  <c r="AC39" i="1"/>
  <c r="N39" i="1"/>
  <c r="O39" i="1"/>
  <c r="D375" i="4"/>
  <c r="LC5" i="1"/>
  <c r="LC98" i="1" s="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F5" i="1"/>
  <c r="MH5" i="1"/>
  <c r="MH98" i="1" s="1"/>
  <c r="MG5" i="1"/>
  <c r="MG98" i="1" s="1"/>
  <c r="ND5" i="1"/>
  <c r="ND98" i="1" s="1"/>
  <c r="NC5" i="1"/>
  <c r="NC98" i="1" s="1"/>
  <c r="CJ5" i="1"/>
  <c r="CJ22" i="1" s="1"/>
  <c r="A94" i="1"/>
  <c r="A95" i="1"/>
  <c r="A96" i="1"/>
  <c r="A97" i="1"/>
  <c r="A98"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MS5" i="1"/>
  <c r="MS98" i="1" s="1"/>
  <c r="NB98" i="1"/>
  <c r="MT98" i="1"/>
  <c r="KQ98" i="1"/>
  <c r="JA98" i="1"/>
  <c r="DR98" i="1"/>
  <c r="BL98" i="1"/>
  <c r="CI98" i="1"/>
  <c r="BD98" i="1"/>
  <c r="AU98"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K5" i="1"/>
  <c r="BK98" i="1" s="1"/>
  <c r="BJ5" i="1"/>
  <c r="BJ98" i="1" s="1"/>
  <c r="JE39" i="1" l="1"/>
  <c r="MO39" i="1"/>
  <c r="MP39" i="1"/>
  <c r="MQ39" i="1"/>
  <c r="MR39" i="1"/>
  <c r="MN39" i="1"/>
  <c r="MM39" i="1"/>
  <c r="R88" i="4"/>
  <c r="AL39" i="1"/>
  <c r="SS39" i="1"/>
  <c r="NY39" i="1"/>
  <c r="QI39" i="1"/>
  <c r="MS32" i="1"/>
  <c r="MS38" i="1"/>
  <c r="AC40" i="1"/>
  <c r="MS39" i="1"/>
  <c r="KU39" i="1"/>
  <c r="KT39" i="1"/>
  <c r="KS39" i="1"/>
  <c r="X40" i="1"/>
  <c r="MZ39" i="1"/>
  <c r="AP39" i="1"/>
  <c r="CM40" i="1"/>
  <c r="N40" i="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O40" i="1"/>
  <c r="AC166" i="4"/>
  <c r="DA22" i="1"/>
  <c r="DA25" i="1" s="1"/>
  <c r="DB22" i="1"/>
  <c r="DB25" i="1" s="1"/>
  <c r="CV22" i="1"/>
  <c r="CW22" i="1"/>
  <c r="CU98" i="1"/>
  <c r="CX98" i="1"/>
  <c r="CX22" i="1"/>
  <c r="CU22" i="1"/>
  <c r="AD161" i="4"/>
  <c r="R166" i="4"/>
  <c r="T166" i="4"/>
  <c r="U166" i="4"/>
  <c r="V166" i="4"/>
  <c r="Z166" i="4"/>
  <c r="W161" i="4"/>
  <c r="AE161" i="4"/>
  <c r="AC161" i="4"/>
  <c r="LC22" i="1"/>
  <c r="LC25" i="1" s="1"/>
  <c r="BD18" i="4"/>
  <c r="AS18" i="4" s="1"/>
  <c r="BC18" i="4"/>
  <c r="AR18" i="4" s="1"/>
  <c r="BF18" i="4"/>
  <c r="AU18" i="4" s="1"/>
  <c r="BF17" i="4"/>
  <c r="AU17" i="4" s="1"/>
  <c r="BD17" i="4"/>
  <c r="AS17" i="4" s="1"/>
  <c r="O17" i="4" s="1"/>
  <c r="BC17" i="4"/>
  <c r="AR17" i="4" s="1"/>
  <c r="BC12" i="4"/>
  <c r="AR12" i="4" s="1"/>
  <c r="MF22" i="1"/>
  <c r="MF98" i="1"/>
  <c r="MH22" i="1"/>
  <c r="MG22" i="1"/>
  <c r="NC22" i="1"/>
  <c r="NC25" i="1" s="1"/>
  <c r="ND22" i="1"/>
  <c r="ND25"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J98"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MS22" i="1"/>
  <c r="MS25" i="1" s="1"/>
  <c r="JI38" i="1"/>
  <c r="BK22" i="1"/>
  <c r="BJ22" i="1"/>
  <c r="BJ25" i="1" s="1"/>
  <c r="JE40" i="1" l="1"/>
  <c r="MQ40" i="1"/>
  <c r="MO40" i="1"/>
  <c r="MR40" i="1"/>
  <c r="MP40" i="1"/>
  <c r="MM40" i="1"/>
  <c r="MN40" i="1"/>
  <c r="AL40" i="1"/>
  <c r="NY40" i="1"/>
  <c r="QI40" i="1"/>
  <c r="SS40" i="1"/>
  <c r="AH17" i="4"/>
  <c r="AF235" i="7"/>
  <c r="AG17" i="4"/>
  <c r="AF235" i="8"/>
  <c r="Q16" i="4"/>
  <c r="AU368" i="6" s="1"/>
  <c r="MS40" i="1"/>
  <c r="P16" i="4"/>
  <c r="MF25" i="1"/>
  <c r="MF23" i="1"/>
  <c r="MG25" i="1"/>
  <c r="MG23" i="1"/>
  <c r="MH25" i="1"/>
  <c r="MH23" i="1"/>
  <c r="MZ40" i="1"/>
  <c r="KU40" i="1"/>
  <c r="KT40" i="1"/>
  <c r="KS40" i="1"/>
  <c r="P13" i="4"/>
  <c r="Q13" i="4"/>
  <c r="P14" i="4"/>
  <c r="AT368" i="7" s="1"/>
  <c r="P12" i="4"/>
  <c r="AH12" i="4" s="1"/>
  <c r="AP40" i="1"/>
  <c r="CT39" i="1"/>
  <c r="CS39" i="1"/>
  <c r="CR39" i="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H16" i="4"/>
  <c r="AU368" i="8"/>
  <c r="AG16" i="4"/>
  <c r="S18" i="4"/>
  <c r="AL236" i="7" s="1"/>
  <c r="P18" i="4"/>
  <c r="D18" i="4"/>
  <c r="G18" i="4"/>
  <c r="J18" i="4"/>
  <c r="M18" i="4"/>
  <c r="W41" i="1"/>
  <c r="V41" i="1"/>
  <c r="C740" i="4"/>
  <c r="V740" i="4"/>
  <c r="C736" i="4"/>
  <c r="V736" i="4"/>
  <c r="MH81" i="1" l="1"/>
  <c r="MH87" i="1"/>
  <c r="MG81" i="1"/>
  <c r="MG87" i="1"/>
  <c r="MF81" i="1"/>
  <c r="MF87" i="1"/>
  <c r="MG70" i="1"/>
  <c r="MF70" i="1"/>
  <c r="MH70" i="1"/>
  <c r="MG65" i="1"/>
  <c r="MH65" i="1"/>
  <c r="MF65" i="1"/>
  <c r="MH78" i="1"/>
  <c r="MH80" i="1"/>
  <c r="MH84" i="1"/>
  <c r="MH85" i="1"/>
  <c r="MH76" i="1"/>
  <c r="MH77" i="1"/>
  <c r="MH89" i="1"/>
  <c r="MH83" i="1"/>
  <c r="MH71" i="1"/>
  <c r="MH73" i="1"/>
  <c r="MH74" i="1"/>
  <c r="MH72" i="1"/>
  <c r="MH82" i="1"/>
  <c r="MH86" i="1"/>
  <c r="MH88" i="1"/>
  <c r="MH79" i="1"/>
  <c r="MH75" i="1"/>
  <c r="MH69" i="1"/>
  <c r="MF76" i="1"/>
  <c r="MF69" i="1"/>
  <c r="MF75" i="1"/>
  <c r="MF82" i="1"/>
  <c r="MF85" i="1"/>
  <c r="MF79" i="1"/>
  <c r="MF89" i="1"/>
  <c r="MF84" i="1"/>
  <c r="MF83" i="1"/>
  <c r="MF77" i="1"/>
  <c r="MF78" i="1"/>
  <c r="MF86" i="1"/>
  <c r="MF72" i="1"/>
  <c r="MF88" i="1"/>
  <c r="MF71" i="1"/>
  <c r="MF73" i="1"/>
  <c r="MF80" i="1"/>
  <c r="MF74" i="1"/>
  <c r="MG79" i="1"/>
  <c r="MG83" i="1"/>
  <c r="MG71" i="1"/>
  <c r="MG78" i="1"/>
  <c r="MG73" i="1"/>
  <c r="MG85" i="1"/>
  <c r="MG80" i="1"/>
  <c r="MG84" i="1"/>
  <c r="MG76" i="1"/>
  <c r="MG74" i="1"/>
  <c r="MG72" i="1"/>
  <c r="MG88" i="1"/>
  <c r="MG89" i="1"/>
  <c r="MG69" i="1"/>
  <c r="MG77" i="1"/>
  <c r="MG86" i="1"/>
  <c r="MG75" i="1"/>
  <c r="MG82" i="1"/>
  <c r="MH93" i="1"/>
  <c r="MH55" i="1"/>
  <c r="MG93" i="1"/>
  <c r="MG55" i="1"/>
  <c r="MF93" i="1"/>
  <c r="MF55" i="1"/>
  <c r="MG68" i="1"/>
  <c r="MG66" i="1"/>
  <c r="MG67" i="1"/>
  <c r="MG64" i="1"/>
  <c r="MH66" i="1"/>
  <c r="MH67" i="1"/>
  <c r="MH64" i="1"/>
  <c r="MH68" i="1"/>
  <c r="MF68" i="1"/>
  <c r="MF64" i="1"/>
  <c r="MF66" i="1"/>
  <c r="MF67" i="1"/>
  <c r="MH60" i="1"/>
  <c r="MH63" i="1"/>
  <c r="MH61" i="1"/>
  <c r="MH59" i="1"/>
  <c r="MH62" i="1"/>
  <c r="MG61" i="1"/>
  <c r="MG62" i="1"/>
  <c r="MG60" i="1"/>
  <c r="MG63" i="1"/>
  <c r="MG59" i="1"/>
  <c r="MF63" i="1"/>
  <c r="MF61" i="1"/>
  <c r="MF62" i="1"/>
  <c r="MF60" i="1"/>
  <c r="MF59" i="1"/>
  <c r="MH56" i="1"/>
  <c r="MH57" i="1"/>
  <c r="MG57" i="1"/>
  <c r="MG56" i="1"/>
  <c r="MF56" i="1"/>
  <c r="MF57" i="1"/>
  <c r="MH54" i="1"/>
  <c r="MH58" i="1"/>
  <c r="MG54" i="1"/>
  <c r="MG58" i="1"/>
  <c r="MF54" i="1"/>
  <c r="MF58" i="1"/>
  <c r="MH46" i="1"/>
  <c r="MH50" i="1"/>
  <c r="MG46" i="1"/>
  <c r="MG50" i="1"/>
  <c r="MF46" i="1"/>
  <c r="MF50"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CT40" i="1"/>
  <c r="CS40" i="1"/>
  <c r="CR40" i="1"/>
  <c r="AS369" i="8"/>
  <c r="AT369" i="8" s="1"/>
  <c r="AU369" i="8" s="1"/>
  <c r="AV369" i="8" s="1"/>
  <c r="AW369" i="8" s="1"/>
  <c r="AX369" i="8" s="1"/>
  <c r="AS369" i="7"/>
  <c r="AT369" i="7" s="1"/>
  <c r="AU369" i="7" s="1"/>
  <c r="AV369" i="7" s="1"/>
  <c r="AW369" i="7" s="1"/>
  <c r="AX369" i="7" s="1"/>
  <c r="AR369" i="8"/>
  <c r="V42" i="1"/>
  <c r="W42" i="1"/>
  <c r="BC5" i="1"/>
  <c r="BC98" i="1" s="1"/>
  <c r="AS369" i="4" l="1"/>
  <c r="AT369" i="4" s="1"/>
  <c r="AU369" i="4" s="1"/>
  <c r="AV369" i="4" s="1"/>
  <c r="AW369" i="4" s="1"/>
  <c r="AX369" i="4" s="1"/>
  <c r="AF238" i="8"/>
  <c r="AR369" i="6"/>
  <c r="AC41" i="1"/>
  <c r="AR369" i="4"/>
  <c r="X41" i="1"/>
  <c r="CM41" i="1"/>
  <c r="N41" i="1"/>
  <c r="O41" i="1"/>
  <c r="BC22" i="1"/>
  <c r="BC23" i="1" s="1"/>
  <c r="BC81" i="1" l="1"/>
  <c r="BC87" i="1"/>
  <c r="BC70" i="1"/>
  <c r="BC65" i="1"/>
  <c r="BC55" i="1"/>
  <c r="BC78" i="1"/>
  <c r="BC80" i="1"/>
  <c r="BC69" i="1"/>
  <c r="BC73" i="1"/>
  <c r="BC84" i="1"/>
  <c r="BC82" i="1"/>
  <c r="BC83" i="1"/>
  <c r="BC77" i="1"/>
  <c r="BC72" i="1"/>
  <c r="BC71" i="1"/>
  <c r="BC85" i="1"/>
  <c r="BC86" i="1"/>
  <c r="BC89" i="1"/>
  <c r="BC76" i="1"/>
  <c r="BC88" i="1"/>
  <c r="BC75" i="1"/>
  <c r="BC79" i="1"/>
  <c r="BC74" i="1"/>
  <c r="BC68" i="1"/>
  <c r="BC66" i="1"/>
  <c r="BC64" i="1"/>
  <c r="BC67" i="1"/>
  <c r="BC62" i="1"/>
  <c r="BC63" i="1"/>
  <c r="BC61" i="1"/>
  <c r="BC60" i="1"/>
  <c r="BC59" i="1"/>
  <c r="BC56" i="1"/>
  <c r="BC57" i="1"/>
  <c r="BC54" i="1"/>
  <c r="BC58" i="1"/>
  <c r="BC46" i="1"/>
  <c r="BC50" i="1"/>
  <c r="JE41" i="1"/>
  <c r="MR41" i="1"/>
  <c r="MM41" i="1"/>
  <c r="MP41" i="1"/>
  <c r="MQ41" i="1"/>
  <c r="MN41" i="1"/>
  <c r="MO41" i="1"/>
  <c r="AL41" i="1"/>
  <c r="SS41" i="1"/>
  <c r="NY41" i="1"/>
  <c r="QI41" i="1"/>
  <c r="MS41" i="1"/>
  <c r="KU41" i="1"/>
  <c r="KT41" i="1"/>
  <c r="KS41" i="1"/>
  <c r="MZ41" i="1"/>
  <c r="AP41" i="1"/>
  <c r="AN41" i="1"/>
  <c r="JI41" i="1"/>
  <c r="ME41" i="1"/>
  <c r="MD41" i="1"/>
  <c r="JC41" i="1"/>
  <c r="MB41" i="1"/>
  <c r="AO41" i="1"/>
  <c r="MC41" i="1"/>
  <c r="AC42" i="1" l="1"/>
  <c r="X42" i="1"/>
  <c r="CT41" i="1"/>
  <c r="CS41" i="1"/>
  <c r="CR41" i="1"/>
  <c r="CM42" i="1"/>
  <c r="N42" i="1"/>
  <c r="O42"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F5" i="1"/>
  <c r="EF98" i="1" s="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AG39" i="1"/>
  <c r="AG40" i="1" s="1"/>
  <c r="AG41" i="1" s="1"/>
  <c r="AF39" i="1"/>
  <c r="AF40" i="1" s="1"/>
  <c r="AF41" i="1" s="1"/>
  <c r="N324" i="4"/>
  <c r="M324" i="4"/>
  <c r="L324" i="4"/>
  <c r="K324" i="4"/>
  <c r="N323" i="4"/>
  <c r="M323" i="4"/>
  <c r="L323" i="4"/>
  <c r="K323" i="4"/>
  <c r="N322" i="4"/>
  <c r="M322" i="4"/>
  <c r="L322" i="4"/>
  <c r="K322" i="4"/>
  <c r="J324" i="4"/>
  <c r="I324" i="4"/>
  <c r="H324" i="4"/>
  <c r="G324" i="4"/>
  <c r="J323" i="4"/>
  <c r="I323" i="4"/>
  <c r="H323" i="4"/>
  <c r="G323" i="4"/>
  <c r="J322" i="4"/>
  <c r="I322" i="4"/>
  <c r="H322" i="4"/>
  <c r="G322" i="4"/>
  <c r="JE42" i="1" l="1"/>
  <c r="MR42" i="1"/>
  <c r="MQ42" i="1"/>
  <c r="MP42" i="1"/>
  <c r="MO42" i="1"/>
  <c r="MN42" i="1"/>
  <c r="MM42" i="1"/>
  <c r="ME42" i="1"/>
  <c r="MD42" i="1"/>
  <c r="MC42" i="1"/>
  <c r="MB42" i="1"/>
  <c r="AL42" i="1"/>
  <c r="M15" i="7"/>
  <c r="M15" i="8"/>
  <c r="N15" i="6"/>
  <c r="N15" i="7"/>
  <c r="N15" i="8"/>
  <c r="L15" i="8"/>
  <c r="L15" i="6"/>
  <c r="L15" i="7"/>
  <c r="M15" i="6"/>
  <c r="N15" i="4"/>
  <c r="AF15" i="4" s="1"/>
  <c r="M15" i="4"/>
  <c r="AE15" i="4" s="1"/>
  <c r="L15" i="4"/>
  <c r="AD15" i="4" s="1"/>
  <c r="SS42" i="1"/>
  <c r="NY42" i="1"/>
  <c r="QI42" i="1"/>
  <c r="G109" i="4"/>
  <c r="F109" i="4"/>
  <c r="E109" i="4"/>
  <c r="MS42" i="1"/>
  <c r="KU42" i="1"/>
  <c r="KT42" i="1"/>
  <c r="KS42" i="1"/>
  <c r="MZ42" i="1"/>
  <c r="AP42" i="1"/>
  <c r="JI42" i="1"/>
  <c r="AO42" i="1"/>
  <c r="JC42" i="1"/>
  <c r="AN42" i="1"/>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F22" i="1"/>
  <c r="EF25" i="1" s="1"/>
  <c r="I205" i="4"/>
  <c r="LF39" i="1"/>
  <c r="A29" i="1"/>
  <c r="A28" i="1"/>
  <c r="CO5" i="1"/>
  <c r="CN5" i="1"/>
  <c r="CN98" i="1" s="1"/>
  <c r="AE17" i="4" l="1"/>
  <c r="Z235" i="7"/>
  <c r="Z239" i="7" s="1"/>
  <c r="AF17" i="4"/>
  <c r="Z235" i="6"/>
  <c r="Z235" i="4"/>
  <c r="AF238" i="7"/>
  <c r="AF239" i="7"/>
  <c r="AD17" i="4"/>
  <c r="Z235" i="8"/>
  <c r="G110" i="4"/>
  <c r="F110" i="4"/>
  <c r="E110" i="4"/>
  <c r="LF40" i="1"/>
  <c r="LE39" i="1" a="1"/>
  <c r="LE39" i="1" s="1"/>
  <c r="IZ38" i="1"/>
  <c r="IZ41" i="1"/>
  <c r="IZ42" i="1"/>
  <c r="IZ32" i="1"/>
  <c r="CT42" i="1"/>
  <c r="CS42" i="1"/>
  <c r="CR42" i="1"/>
  <c r="AL372" i="6"/>
  <c r="AZ372" i="6" s="1"/>
  <c r="AS372" i="6"/>
  <c r="AS373" i="6" s="1"/>
  <c r="AL370" i="6"/>
  <c r="AZ370" i="6" s="1"/>
  <c r="AS370" i="6"/>
  <c r="AS371" i="6" s="1"/>
  <c r="AK372" i="6"/>
  <c r="AY372" i="6" s="1"/>
  <c r="AR372" i="6"/>
  <c r="AR373" i="6" s="1"/>
  <c r="AK370" i="7"/>
  <c r="AY370" i="7" s="1"/>
  <c r="BF370" i="7" s="1"/>
  <c r="BM370" i="7" s="1"/>
  <c r="AR370" i="7"/>
  <c r="AR371" i="7" s="1"/>
  <c r="AG42" i="1"/>
  <c r="AF42" i="1"/>
  <c r="AF13" i="4"/>
  <c r="AE13" i="4"/>
  <c r="AD13" i="4"/>
  <c r="AM368" i="8"/>
  <c r="AE16" i="4"/>
  <c r="AN368" i="7"/>
  <c r="AD16" i="4"/>
  <c r="AN368" i="8"/>
  <c r="AF16" i="4"/>
  <c r="AN368" i="6"/>
  <c r="AN368" i="4"/>
  <c r="AK368" i="6"/>
  <c r="AL368" i="6"/>
  <c r="AM368" i="7"/>
  <c r="CO22" i="1"/>
  <c r="CO98"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N22" i="1"/>
  <c r="DO5" i="1"/>
  <c r="DO98" i="1" s="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Q5" i="1"/>
  <c r="CQ98" i="1" s="1"/>
  <c r="A40" i="1"/>
  <c r="A39" i="1"/>
  <c r="AS43" i="1"/>
  <c r="A43" i="1"/>
  <c r="ME38" i="1"/>
  <c r="MD38" i="1"/>
  <c r="MC38" i="1"/>
  <c r="MB38" i="1"/>
  <c r="A38" i="1"/>
  <c r="A37" i="1"/>
  <c r="A36" i="1"/>
  <c r="M142" i="8"/>
  <c r="M142" i="7"/>
  <c r="M142" i="6"/>
  <c r="M141" i="8"/>
  <c r="M141" i="7"/>
  <c r="M141" i="6"/>
  <c r="MR5" i="1"/>
  <c r="MR98" i="1" s="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S35" i="1"/>
  <c r="A35" i="1"/>
  <c r="G41" i="3"/>
  <c r="G38" i="3"/>
  <c r="G37" i="3"/>
  <c r="G36" i="3"/>
  <c r="G3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T24" i="1"/>
  <c r="AT23" i="1"/>
  <c r="AT22" i="1"/>
  <c r="CO25" i="1" l="1"/>
  <c r="CO23"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LE40" i="1" a="1"/>
  <c r="LE40" i="1"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JI39" i="1"/>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B39" i="1"/>
  <c r="A393" i="4"/>
  <c r="DO22" i="1"/>
  <c r="DO25" i="1" s="1"/>
  <c r="CQ22" i="1"/>
  <c r="MR22" i="1"/>
  <c r="MR25"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O81" i="1" l="1"/>
  <c r="CO87" i="1"/>
  <c r="CO70" i="1"/>
  <c r="CO65" i="1"/>
  <c r="CO75" i="1"/>
  <c r="CO71" i="1"/>
  <c r="CO89" i="1"/>
  <c r="CO74" i="1"/>
  <c r="CO82" i="1"/>
  <c r="CO76" i="1"/>
  <c r="CO72" i="1"/>
  <c r="CO77" i="1"/>
  <c r="CO88" i="1"/>
  <c r="CO73" i="1"/>
  <c r="CO86" i="1"/>
  <c r="CO78" i="1"/>
  <c r="CO83" i="1"/>
  <c r="CO69" i="1"/>
  <c r="CO84" i="1"/>
  <c r="CO85" i="1"/>
  <c r="CO79" i="1"/>
  <c r="CO80" i="1"/>
  <c r="CO93" i="1"/>
  <c r="CO55" i="1"/>
  <c r="CO68" i="1"/>
  <c r="CO66" i="1"/>
  <c r="CO67" i="1"/>
  <c r="CO64" i="1"/>
  <c r="CO61" i="1"/>
  <c r="CO60" i="1"/>
  <c r="CO62" i="1"/>
  <c r="CO63" i="1"/>
  <c r="CO59" i="1"/>
  <c r="CO56" i="1"/>
  <c r="CO57" i="1"/>
  <c r="CO54" i="1"/>
  <c r="CO58" i="1"/>
  <c r="CO46" i="1"/>
  <c r="CO50" i="1"/>
  <c r="DF39" i="1"/>
  <c r="DL39" i="1" s="1"/>
  <c r="AZ39" i="1"/>
  <c r="AY39" i="1"/>
  <c r="CP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LD39" i="1"/>
  <c r="LC39" i="1"/>
  <c r="LB39" i="1"/>
  <c r="LA39" i="1"/>
  <c r="KY39" i="1"/>
  <c r="KZ39" i="1"/>
  <c r="KX39" i="1"/>
  <c r="MA39" i="1"/>
  <c r="LV39" i="1"/>
  <c r="LU39" i="1"/>
  <c r="LT39" i="1"/>
  <c r="LS39" i="1"/>
  <c r="LR39" i="1"/>
  <c r="LQ39" i="1"/>
  <c r="LY39" i="1"/>
  <c r="LX39" i="1" s="1"/>
  <c r="MI39" i="1"/>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MH39" i="1"/>
  <c r="D376" i="4"/>
  <c r="C376" i="4" s="1"/>
  <c r="MF39" i="1"/>
  <c r="U231" i="7"/>
  <c r="JI40" i="1"/>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ML39" i="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4" i="1"/>
  <c r="Q231" i="8" l="1"/>
  <c r="Q231" i="7"/>
  <c r="U235" i="8"/>
  <c r="U236" i="8"/>
  <c r="AA231" i="7"/>
  <c r="U235" i="7"/>
  <c r="U236" i="7"/>
  <c r="LF41" i="1"/>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B40" i="1"/>
  <c r="IZ39" i="1"/>
  <c r="MC39" i="1"/>
  <c r="MB39" i="1"/>
  <c r="ME39" i="1"/>
  <c r="AO39" i="1"/>
  <c r="MD39" i="1"/>
  <c r="AN39" i="1"/>
  <c r="IZ40" i="1"/>
  <c r="MC40" i="1"/>
  <c r="AO40" i="1"/>
  <c r="AN40" i="1"/>
  <c r="ME40" i="1"/>
  <c r="MD40" i="1"/>
  <c r="MB40" i="1"/>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AZ40" i="1" l="1"/>
  <c r="AY40" i="1"/>
  <c r="CP40" i="1"/>
  <c r="V235" i="7"/>
  <c r="V236" i="7"/>
  <c r="AA235" i="7"/>
  <c r="AA236" i="7"/>
  <c r="V235" i="8"/>
  <c r="V236" i="8"/>
  <c r="AA235" i="8"/>
  <c r="AA236" i="8"/>
  <c r="AG231" i="7"/>
  <c r="AH231" i="7" s="1"/>
  <c r="AB231" i="7"/>
  <c r="AD231" i="7" s="1"/>
  <c r="W231" i="8"/>
  <c r="X231" i="7"/>
  <c r="Y231" i="7" s="1"/>
  <c r="W231" i="7"/>
  <c r="U238" i="7"/>
  <c r="U238" i="8"/>
  <c r="LE41" i="1" a="1"/>
  <c r="LE41" i="1" s="1"/>
  <c r="LD40" i="1"/>
  <c r="LC40" i="1"/>
  <c r="LB40" i="1"/>
  <c r="LA40" i="1"/>
  <c r="KY40" i="1"/>
  <c r="KZ40" i="1"/>
  <c r="KX40" i="1"/>
  <c r="MA40" i="1"/>
  <c r="LR40" i="1"/>
  <c r="LQ40" i="1"/>
  <c r="LV40" i="1"/>
  <c r="LU40" i="1"/>
  <c r="LT40" i="1"/>
  <c r="LS40" i="1"/>
  <c r="AP373" i="4"/>
  <c r="LY40" i="1"/>
  <c r="LX40" i="1" s="1"/>
  <c r="MI40" i="1"/>
  <c r="U239" i="8"/>
  <c r="U239" i="7"/>
  <c r="AL372" i="4"/>
  <c r="AZ372" i="4" s="1"/>
  <c r="BG372" i="4" s="1"/>
  <c r="BN372" i="4" s="1"/>
  <c r="BU372" i="4" s="1"/>
  <c r="CB372" i="4" s="1"/>
  <c r="CI372" i="4" s="1"/>
  <c r="AS372" i="4"/>
  <c r="AS373" i="4" s="1"/>
  <c r="AB231" i="8"/>
  <c r="AG231" i="8"/>
  <c r="AQ39" i="1"/>
  <c r="X231" i="8"/>
  <c r="Q377" i="4"/>
  <c r="MH40" i="1"/>
  <c r="D378" i="4"/>
  <c r="C378" i="4" s="1"/>
  <c r="MF40" i="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ML40" i="1"/>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AQ40" i="1"/>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E5" i="1"/>
  <c r="MD5" i="1"/>
  <c r="MC5" i="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X239" i="7" l="1"/>
  <c r="Y238" i="7"/>
  <c r="X238" i="8"/>
  <c r="X238" i="7"/>
  <c r="AB238" i="7"/>
  <c r="AB239" i="7"/>
  <c r="AD236" i="8"/>
  <c r="AD235" i="8"/>
  <c r="AI231" i="8"/>
  <c r="AE236" i="7"/>
  <c r="AE238" i="7" s="1"/>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M41" i="1"/>
  <c r="JF41" i="1" s="1"/>
  <c r="AM42" i="1"/>
  <c r="AM40" i="1"/>
  <c r="JF40" i="1" s="1"/>
  <c r="AM38" i="1"/>
  <c r="JF38" i="1" s="1"/>
  <c r="AM39" i="1"/>
  <c r="JF39" i="1" s="1"/>
  <c r="AK243" i="6"/>
  <c r="AR243" i="6" s="1"/>
  <c r="AK244" i="6"/>
  <c r="AR244" i="6" s="1"/>
  <c r="AK242" i="6"/>
  <c r="AR242" i="6" s="1"/>
  <c r="AK241" i="6"/>
  <c r="AR241" i="6" s="1"/>
  <c r="X239" i="8"/>
  <c r="Y239" i="7"/>
  <c r="AB239" i="8"/>
  <c r="AD239" i="7"/>
  <c r="AE231" i="8"/>
  <c r="AD238" i="8"/>
  <c r="AJ231" i="8"/>
  <c r="AK231" i="7"/>
  <c r="Y238" i="8"/>
  <c r="C250" i="6"/>
  <c r="C250" i="7"/>
  <c r="C250" i="4"/>
  <c r="BB151" i="8"/>
  <c r="BC148" i="8"/>
  <c r="BC149" i="8" s="1"/>
  <c r="BC150" i="8" s="1"/>
  <c r="B41" i="1"/>
  <c r="D380" i="4"/>
  <c r="C380" i="4" s="1"/>
  <c r="MC98" i="1"/>
  <c r="MC22" i="1"/>
  <c r="MC25" i="1" s="1"/>
  <c r="MD98" i="1"/>
  <c r="MD22" i="1"/>
  <c r="MD25" i="1" s="1"/>
  <c r="ME98" i="1"/>
  <c r="ME22" i="1"/>
  <c r="ME25"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A5" i="1"/>
  <c r="LA98" i="1" s="1"/>
  <c r="KY5" i="1"/>
  <c r="KY98" i="1" s="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F42" i="1" l="1"/>
  <c r="LD42" i="1"/>
  <c r="LC42" i="1"/>
  <c r="LB42" i="1"/>
  <c r="LA42" i="1"/>
  <c r="KY42" i="1"/>
  <c r="KG38" i="1"/>
  <c r="KF38" i="1"/>
  <c r="KH38" i="1"/>
  <c r="KI38" i="1"/>
  <c r="AZ41" i="1"/>
  <c r="AY41" i="1"/>
  <c r="KI39" i="1"/>
  <c r="KH39" i="1"/>
  <c r="KG39" i="1"/>
  <c r="KF39" i="1"/>
  <c r="KI40" i="1"/>
  <c r="KH40" i="1"/>
  <c r="KG40" i="1"/>
  <c r="KF40" i="1"/>
  <c r="KI42" i="1"/>
  <c r="KH42" i="1"/>
  <c r="KG42" i="1"/>
  <c r="KF42" i="1"/>
  <c r="KI41" i="1"/>
  <c r="KH41" i="1"/>
  <c r="KG41" i="1"/>
  <c r="KF41" i="1"/>
  <c r="FA4" i="1"/>
  <c r="FI4" i="1"/>
  <c r="E231" i="4"/>
  <c r="J15" i="7"/>
  <c r="J15" i="8"/>
  <c r="K15" i="6"/>
  <c r="K15" i="7"/>
  <c r="K15" i="8"/>
  <c r="I15" i="6"/>
  <c r="I15" i="8"/>
  <c r="I15" i="7"/>
  <c r="J15" i="6"/>
  <c r="K15" i="4"/>
  <c r="AC15" i="4" s="1"/>
  <c r="J15" i="4"/>
  <c r="AB15" i="4" s="1"/>
  <c r="I15" i="4"/>
  <c r="AA15" i="4" s="1"/>
  <c r="E231" i="6"/>
  <c r="CP41" i="1"/>
  <c r="AC239" i="8"/>
  <c r="F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LD41" i="1"/>
  <c r="LC41" i="1"/>
  <c r="LB41" i="1"/>
  <c r="LA41" i="1"/>
  <c r="KY41" i="1"/>
  <c r="KZ41" i="1"/>
  <c r="KX41" i="1"/>
  <c r="MA41" i="1"/>
  <c r="LV41" i="1"/>
  <c r="LU41" i="1"/>
  <c r="LT41" i="1"/>
  <c r="LS41" i="1"/>
  <c r="LR41" i="1"/>
  <c r="LQ41" i="1"/>
  <c r="LY41" i="1"/>
  <c r="LX41" i="1" s="1"/>
  <c r="U237" i="8"/>
  <c r="V237" i="8"/>
  <c r="AA237" i="8"/>
  <c r="AA237" i="7"/>
  <c r="U237" i="7"/>
  <c r="X237" i="7"/>
  <c r="V237" i="7"/>
  <c r="AB237" i="7"/>
  <c r="Y239" i="8"/>
  <c r="Y237" i="8"/>
  <c r="AB237" i="8"/>
  <c r="AE239" i="7"/>
  <c r="AE237" i="7"/>
  <c r="Y237" i="7"/>
  <c r="AD237" i="8"/>
  <c r="AD239" i="8"/>
  <c r="X237" i="8"/>
  <c r="AN17" i="6"/>
  <c r="P16" i="6"/>
  <c r="AM17" i="6"/>
  <c r="O16" i="6"/>
  <c r="AO17" i="6"/>
  <c r="Q16" i="6"/>
  <c r="MI41" i="1"/>
  <c r="AK231" i="8"/>
  <c r="BC151" i="8"/>
  <c r="BD148" i="8"/>
  <c r="BD149" i="8" s="1"/>
  <c r="BD150" i="8" s="1"/>
  <c r="AQ41" i="1"/>
  <c r="D22" i="1"/>
  <c r="D23" i="1" s="1"/>
  <c r="D98" i="1"/>
  <c r="ML41" i="1"/>
  <c r="MH41" i="1"/>
  <c r="LP41" i="1"/>
  <c r="MF41" i="1"/>
  <c r="LZ41" i="1"/>
  <c r="LW4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A22" i="1"/>
  <c r="LA25" i="1" s="1"/>
  <c r="KY22" i="1"/>
  <c r="KY25"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LB5" i="1"/>
  <c r="D81" i="1" l="1"/>
  <c r="D87" i="1"/>
  <c r="D70" i="1"/>
  <c r="D65" i="1"/>
  <c r="D80" i="1"/>
  <c r="D85" i="1"/>
  <c r="D69" i="1"/>
  <c r="D89" i="1"/>
  <c r="D82" i="1"/>
  <c r="D73" i="1"/>
  <c r="D83" i="1"/>
  <c r="D86" i="1"/>
  <c r="D74" i="1"/>
  <c r="D78" i="1"/>
  <c r="D77" i="1"/>
  <c r="D75" i="1"/>
  <c r="D76" i="1"/>
  <c r="D88" i="1"/>
  <c r="D79" i="1"/>
  <c r="D71" i="1"/>
  <c r="D84" i="1"/>
  <c r="D72" i="1"/>
  <c r="D93" i="1"/>
  <c r="D55" i="1"/>
  <c r="D64" i="1"/>
  <c r="D68" i="1"/>
  <c r="D67" i="1"/>
  <c r="D66" i="1"/>
  <c r="D61" i="1"/>
  <c r="D63" i="1"/>
  <c r="D60" i="1"/>
  <c r="D59" i="1"/>
  <c r="D62" i="1"/>
  <c r="D56" i="1"/>
  <c r="D57" i="1"/>
  <c r="D54" i="1"/>
  <c r="D58" i="1"/>
  <c r="D46" i="1"/>
  <c r="D50" i="1"/>
  <c r="EZ4" i="1"/>
  <c r="D15" i="7"/>
  <c r="D15" i="8"/>
  <c r="E15" i="6"/>
  <c r="E15" i="7"/>
  <c r="E15" i="8"/>
  <c r="C15" i="6"/>
  <c r="C15" i="8"/>
  <c r="C15" i="7"/>
  <c r="D15" i="6"/>
  <c r="E15" i="4"/>
  <c r="W15" i="4" s="1"/>
  <c r="D15" i="4"/>
  <c r="C15" i="4"/>
  <c r="H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TZ4" i="1" s="1"/>
  <c r="S15" i="4"/>
  <c r="AK15" i="4" s="1"/>
  <c r="RP4" i="1" s="1"/>
  <c r="R15" i="4"/>
  <c r="AJ15" i="4" s="1"/>
  <c r="FB4" i="1"/>
  <c r="FJ4" i="1"/>
  <c r="FC4" i="1"/>
  <c r="FK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LO41" i="1" a="1"/>
  <c r="LO41" i="1" s="1"/>
  <c r="LN41" i="1" s="1" a="1"/>
  <c r="LN41" i="1" s="1"/>
  <c r="C36" i="4"/>
  <c r="BD236" i="8" s="1"/>
  <c r="C30" i="4"/>
  <c r="AY235" i="8" s="1"/>
  <c r="E30" i="4"/>
  <c r="E41" i="4"/>
  <c r="E35" i="4"/>
  <c r="D26" i="4"/>
  <c r="AT236" i="7" s="1"/>
  <c r="D40" i="4"/>
  <c r="BI235" i="7" s="1"/>
  <c r="E32" i="4"/>
  <c r="W32" i="4" s="1"/>
  <c r="C40" i="4"/>
  <c r="BI235" i="8" s="1"/>
  <c r="D22" i="4"/>
  <c r="C20" i="4"/>
  <c r="D36" i="4"/>
  <c r="BD236" i="7" s="1"/>
  <c r="C35" i="4"/>
  <c r="BD235" i="8" s="1"/>
  <c r="E37" i="4"/>
  <c r="W37" i="4" s="1"/>
  <c r="UW4" i="1" s="1"/>
  <c r="C22" i="4"/>
  <c r="C31" i="4"/>
  <c r="AY236" i="8" s="1"/>
  <c r="D42" i="4"/>
  <c r="V42" i="4" s="1"/>
  <c r="SR4" i="1" s="1"/>
  <c r="E20" i="4"/>
  <c r="C37" i="4"/>
  <c r="U37" i="4" s="1"/>
  <c r="QC4" i="1" s="1"/>
  <c r="C27" i="4"/>
  <c r="C25" i="4"/>
  <c r="AT235" i="8" s="1"/>
  <c r="E25" i="4"/>
  <c r="C42" i="4"/>
  <c r="U42" i="4" s="1"/>
  <c r="QH4" i="1" s="1"/>
  <c r="D27" i="4"/>
  <c r="D32" i="4"/>
  <c r="V32" i="4" s="1"/>
  <c r="D41" i="4"/>
  <c r="BI236" i="7" s="1"/>
  <c r="E22" i="4"/>
  <c r="E42" i="4"/>
  <c r="W42" i="4" s="1"/>
  <c r="VB4" i="1" s="1"/>
  <c r="D25" i="4"/>
  <c r="AT235" i="7" s="1"/>
  <c r="C41" i="4"/>
  <c r="BI236" i="8" s="1"/>
  <c r="E40" i="4"/>
  <c r="D21" i="4"/>
  <c r="E21" i="4"/>
  <c r="C21" i="4"/>
  <c r="C26" i="4"/>
  <c r="AT236" i="8" s="1"/>
  <c r="D20" i="4"/>
  <c r="E31" i="4"/>
  <c r="E36" i="4"/>
  <c r="D30" i="4"/>
  <c r="AY235" i="7" s="1"/>
  <c r="D31" i="4"/>
  <c r="AY236" i="7" s="1"/>
  <c r="E27" i="4"/>
  <c r="E26" i="4"/>
  <c r="D37" i="4"/>
  <c r="V37" i="4" s="1"/>
  <c r="SM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TY4" i="1" s="1"/>
  <c r="R13" i="4"/>
  <c r="S14" i="8"/>
  <c r="S14" i="7"/>
  <c r="S14" i="6"/>
  <c r="S14" i="4"/>
  <c r="R14" i="8"/>
  <c r="R14" i="7"/>
  <c r="R14" i="6"/>
  <c r="T16" i="4"/>
  <c r="R14" i="4"/>
  <c r="S16" i="4"/>
  <c r="T17" i="4"/>
  <c r="R16" i="4"/>
  <c r="AJ236" i="8" s="1"/>
  <c r="T12" i="4"/>
  <c r="AL12" i="4" s="1"/>
  <c r="TX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B42" i="1"/>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OY4" i="1" s="1"/>
  <c r="AK11" i="4"/>
  <c r="RM4" i="1" s="1"/>
  <c r="AL11" i="4"/>
  <c r="TW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B22" i="1"/>
  <c r="LB98"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W42" i="1" l="1"/>
  <c r="J236" i="6"/>
  <c r="J238" i="6" s="1"/>
  <c r="D236" i="7"/>
  <c r="D236" i="8"/>
  <c r="MA42" i="1"/>
  <c r="LZ42" i="1"/>
  <c r="LV42" i="1"/>
  <c r="LU42" i="1"/>
  <c r="LT42" i="1"/>
  <c r="LS42" i="1"/>
  <c r="LR42" i="1"/>
  <c r="LQ42" i="1"/>
  <c r="LP42" i="1"/>
  <c r="ML42" i="1"/>
  <c r="MI42" i="1"/>
  <c r="MH42" i="1"/>
  <c r="MG42" i="1"/>
  <c r="MF42" i="1"/>
  <c r="AZ42" i="1"/>
  <c r="AY42" i="1"/>
  <c r="F235" i="4"/>
  <c r="E236" i="4"/>
  <c r="TA4" i="1"/>
  <c r="QD4" i="1"/>
  <c r="SN4" i="1"/>
  <c r="UX4" i="1"/>
  <c r="PB4" i="1"/>
  <c r="PF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B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CP42" i="1"/>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M238" i="8" s="1"/>
  <c r="N235" i="7"/>
  <c r="M236" i="7"/>
  <c r="AL17" i="4"/>
  <c r="UB4" i="1" s="1"/>
  <c r="K236" i="6"/>
  <c r="K235" i="6"/>
  <c r="AA231" i="4"/>
  <c r="U235" i="4"/>
  <c r="U236" i="4"/>
  <c r="N235" i="8"/>
  <c r="M236" i="8"/>
  <c r="AJ236" i="7"/>
  <c r="AK235" i="7"/>
  <c r="AJ14" i="4"/>
  <c r="AI236" i="8"/>
  <c r="AJ235" i="8"/>
  <c r="T239" i="4"/>
  <c r="T238" i="4"/>
  <c r="T237" i="4"/>
  <c r="W14" i="4"/>
  <c r="AT235" i="6"/>
  <c r="AT235" i="4"/>
  <c r="T239" i="6"/>
  <c r="T238" i="6"/>
  <c r="T237" i="6"/>
  <c r="AT239" i="8"/>
  <c r="FZ4" i="1" s="1"/>
  <c r="AT238" i="8"/>
  <c r="FY4" i="1" s="1"/>
  <c r="AT237" i="8"/>
  <c r="AK14" i="4"/>
  <c r="RO4" i="1" s="1"/>
  <c r="AJ235" i="7"/>
  <c r="AI236" i="7"/>
  <c r="W20" i="4"/>
  <c r="O238" i="8"/>
  <c r="O239" i="8"/>
  <c r="O237" i="8"/>
  <c r="U14" i="4"/>
  <c r="OA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H235" i="8"/>
  <c r="BI237" i="8"/>
  <c r="BI238" i="8"/>
  <c r="BI239" i="8"/>
  <c r="V14" i="4"/>
  <c r="Z12" i="4"/>
  <c r="SY4" i="1" s="1"/>
  <c r="I236" i="4"/>
  <c r="I236" i="6"/>
  <c r="AJ17" i="4"/>
  <c r="PH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E4" i="1" s="1"/>
  <c r="AY238" i="8"/>
  <c r="GD4" i="1" s="1"/>
  <c r="AY237" i="8"/>
  <c r="O238" i="7"/>
  <c r="O239" i="7"/>
  <c r="O237" i="7"/>
  <c r="U24" i="4"/>
  <c r="AS236" i="8"/>
  <c r="V24" i="4"/>
  <c r="AS236" i="7"/>
  <c r="W24" i="4"/>
  <c r="AS236" i="6"/>
  <c r="AS236" i="4"/>
  <c r="Y17" i="4"/>
  <c r="X17" i="4"/>
  <c r="OJ4" i="1" s="1"/>
  <c r="BC236" i="8"/>
  <c r="BH236" i="8"/>
  <c r="BC236" i="7"/>
  <c r="P238" i="8"/>
  <c r="BC235" i="7"/>
  <c r="BA236" i="7"/>
  <c r="U34" i="4"/>
  <c r="BH235" i="8"/>
  <c r="BF236" i="8"/>
  <c r="Y12" i="4"/>
  <c r="QO4" i="1" s="1"/>
  <c r="BE236" i="6"/>
  <c r="AX235" i="7"/>
  <c r="AV236" i="7"/>
  <c r="V34" i="4"/>
  <c r="BH235" i="7"/>
  <c r="BF236" i="7"/>
  <c r="AZ236" i="6"/>
  <c r="BC236" i="6"/>
  <c r="BC236" i="4"/>
  <c r="BH236" i="6"/>
  <c r="BH236" i="4"/>
  <c r="W34" i="4"/>
  <c r="BH235" i="6"/>
  <c r="BH235" i="4"/>
  <c r="BF236" i="6"/>
  <c r="BF236" i="4"/>
  <c r="BJ236" i="6"/>
  <c r="X12" i="4"/>
  <c r="OF4" i="1" s="1"/>
  <c r="AX235" i="8"/>
  <c r="AV236" i="8"/>
  <c r="BC235" i="6"/>
  <c r="BC235" i="4"/>
  <c r="BA236" i="6"/>
  <c r="BA236" i="4"/>
  <c r="BC235" i="8"/>
  <c r="BA236" i="8"/>
  <c r="AU241" i="4"/>
  <c r="BA241" i="4" s="1"/>
  <c r="BG241" i="4" s="1"/>
  <c r="AS241" i="4"/>
  <c r="AY241" i="4" s="1"/>
  <c r="W19" i="4"/>
  <c r="V19" i="4"/>
  <c r="RT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E4" i="1"/>
  <c r="OL4" i="1"/>
  <c r="OK4" i="1"/>
  <c r="CW38" i="1"/>
  <c r="CW39" i="1"/>
  <c r="CW40" i="1"/>
  <c r="CW41" i="1"/>
  <c r="CW42" i="1"/>
  <c r="CV39" i="1"/>
  <c r="CV38" i="1"/>
  <c r="CV40" i="1"/>
  <c r="CV41" i="1"/>
  <c r="CV42" i="1"/>
  <c r="CU38" i="1"/>
  <c r="CU39" i="1"/>
  <c r="CU40" i="1"/>
  <c r="CU41" i="1"/>
  <c r="CU42" i="1"/>
  <c r="V25" i="4"/>
  <c r="AR236" i="7"/>
  <c r="V41" i="4"/>
  <c r="SQ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G4" i="1" s="1"/>
  <c r="BJ236" i="8"/>
  <c r="W26" i="4"/>
  <c r="AU236" i="4"/>
  <c r="W36" i="4"/>
  <c r="BE236" i="4"/>
  <c r="W31" i="4"/>
  <c r="AZ236" i="4"/>
  <c r="W41" i="4"/>
  <c r="VA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NZ4" i="1" s="1"/>
  <c r="AR235" i="8"/>
  <c r="BG235" i="8"/>
  <c r="BB235" i="8"/>
  <c r="AW235" i="8"/>
  <c r="W16" i="4"/>
  <c r="SW4" i="1" s="1"/>
  <c r="AU235" i="7"/>
  <c r="BJ235" i="7"/>
  <c r="BE235" i="7"/>
  <c r="AZ235" i="7"/>
  <c r="V16" i="4"/>
  <c r="QM4" i="1" s="1"/>
  <c r="BJ235" i="8"/>
  <c r="BE235" i="8"/>
  <c r="AZ235" i="8"/>
  <c r="AU235" i="8"/>
  <c r="W17" i="4"/>
  <c r="SX4" i="1" s="1"/>
  <c r="BK235" i="6"/>
  <c r="BK238" i="6" s="1"/>
  <c r="BK235" i="4"/>
  <c r="BK238" i="4" s="1"/>
  <c r="BF235" i="6"/>
  <c r="BF235" i="4"/>
  <c r="BA235" i="6"/>
  <c r="BA238" i="6" s="1"/>
  <c r="BA235" i="4"/>
  <c r="AV235" i="6"/>
  <c r="AV235" i="4"/>
  <c r="V17" i="4"/>
  <c r="RS4" i="1" s="1"/>
  <c r="BK235" i="7"/>
  <c r="BK238" i="7" s="1"/>
  <c r="BF235" i="7"/>
  <c r="BA235" i="7"/>
  <c r="BA238" i="7" s="1"/>
  <c r="AV235" i="7"/>
  <c r="AV238" i="7" s="1"/>
  <c r="U17" i="4"/>
  <c r="AQ238" i="8"/>
  <c r="BK235" i="8"/>
  <c r="BK238" i="8" s="1"/>
  <c r="BF235" i="8"/>
  <c r="BF238" i="8" s="1"/>
  <c r="BA235" i="8"/>
  <c r="AV235" i="8"/>
  <c r="U16" i="4"/>
  <c r="OC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N4" i="1" s="1"/>
  <c r="AB242" i="4"/>
  <c r="AB231" i="6"/>
  <c r="AG231" i="6"/>
  <c r="AB243" i="4"/>
  <c r="AJ12" i="4"/>
  <c r="AK17" i="4"/>
  <c r="RR4" i="1" s="1"/>
  <c r="AB231" i="4"/>
  <c r="AG231" i="4"/>
  <c r="AA242" i="4"/>
  <c r="AA243" i="4"/>
  <c r="AE369" i="4"/>
  <c r="AE373" i="4" s="1"/>
  <c r="AE369" i="7"/>
  <c r="AF369" i="7" s="1"/>
  <c r="AF371" i="7" s="1"/>
  <c r="AY368" i="7"/>
  <c r="AE369" i="8"/>
  <c r="AF369" i="8" s="1"/>
  <c r="Z13" i="4"/>
  <c r="F238" i="6"/>
  <c r="AK13" i="4"/>
  <c r="AJ13" i="4"/>
  <c r="AL13" i="4"/>
  <c r="Y13" i="4"/>
  <c r="X13" i="4"/>
  <c r="Y368" i="8"/>
  <c r="U11" i="4"/>
  <c r="NY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A4" i="1" s="1"/>
  <c r="BB368" i="6"/>
  <c r="BB368" i="4"/>
  <c r="AK16" i="4"/>
  <c r="RQ4" i="1" s="1"/>
  <c r="BB368" i="7"/>
  <c r="AJ16" i="4"/>
  <c r="BB368" i="8"/>
  <c r="AD369" i="8"/>
  <c r="AD373" i="8" s="1"/>
  <c r="W368" i="6"/>
  <c r="Z16" i="4"/>
  <c r="TB4" i="1" s="1"/>
  <c r="Z368" i="6"/>
  <c r="Z368" i="4"/>
  <c r="Y16" i="4"/>
  <c r="QR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AG238" i="8"/>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A238" i="4" l="1"/>
  <c r="G238" i="6"/>
  <c r="BE238" i="6"/>
  <c r="R238" i="4"/>
  <c r="P239" i="4"/>
  <c r="BA238" i="8"/>
  <c r="P237" i="4"/>
  <c r="J238" i="8"/>
  <c r="EV4" i="1"/>
  <c r="G238" i="8"/>
  <c r="GJ4" i="1"/>
  <c r="GO4" i="1"/>
  <c r="GN4" i="1"/>
  <c r="AK238" i="8"/>
  <c r="G238" i="7"/>
  <c r="AV238" i="8"/>
  <c r="BF238" i="6"/>
  <c r="AU238" i="6"/>
  <c r="BJ238" i="6"/>
  <c r="AV238" i="4"/>
  <c r="AV238" i="6"/>
  <c r="BF238" i="4"/>
  <c r="LO42" i="1" a="1"/>
  <c r="LO42" i="1" s="1"/>
  <c r="LN42" i="1" s="1" a="1"/>
  <c r="LN42" i="1" s="1"/>
  <c r="LE42" i="1" a="1"/>
  <c r="LE42" i="1" s="1"/>
  <c r="SP4" i="1"/>
  <c r="AK238" i="7"/>
  <c r="QP4" i="1"/>
  <c r="UZ4" i="1"/>
  <c r="QF4" i="1"/>
  <c r="PC4" i="1"/>
  <c r="PG4" i="1"/>
  <c r="PI4" i="1"/>
  <c r="OD4" i="1"/>
  <c r="OZ4" i="1"/>
  <c r="PD4" i="1"/>
  <c r="E237" i="8"/>
  <c r="E238" i="8"/>
  <c r="QN4" i="1"/>
  <c r="PA4" i="1"/>
  <c r="PE4" i="1"/>
  <c r="SZ4" i="1"/>
  <c r="BG148" i="8"/>
  <c r="BF149" i="8"/>
  <c r="BF150" i="8" s="1"/>
  <c r="UY4" i="1"/>
  <c r="SO4" i="1"/>
  <c r="QE4" i="1"/>
  <c r="PK4" i="1"/>
  <c r="PJ4" i="1"/>
  <c r="QQ4" i="1"/>
  <c r="EW4" i="1"/>
  <c r="EU4" i="1"/>
  <c r="EY4" i="1"/>
  <c r="AJ237" i="7"/>
  <c r="ET4" i="1"/>
  <c r="EX4" i="1"/>
  <c r="HH4" i="1"/>
  <c r="F239" i="8"/>
  <c r="F238" i="8"/>
  <c r="F237" i="8"/>
  <c r="AI237" i="8"/>
  <c r="AP238" i="6"/>
  <c r="AQ238" i="4"/>
  <c r="AI239" i="7"/>
  <c r="BB238" i="7"/>
  <c r="E239" i="7"/>
  <c r="EJ4" i="1" s="1"/>
  <c r="BJ238" i="8"/>
  <c r="AI239" i="8"/>
  <c r="AI238" i="8"/>
  <c r="AW238" i="8"/>
  <c r="M238" i="7"/>
  <c r="BD238" i="6"/>
  <c r="IR4" i="1" s="1"/>
  <c r="AP238" i="7"/>
  <c r="BF238" i="7"/>
  <c r="AZ238" i="6"/>
  <c r="E237" i="7"/>
  <c r="AQ238" i="6"/>
  <c r="E238" i="7"/>
  <c r="BD238" i="7"/>
  <c r="GI4" i="1" s="1"/>
  <c r="BD237" i="7"/>
  <c r="N239" i="7"/>
  <c r="N238" i="7"/>
  <c r="N237" i="7"/>
  <c r="H238" i="7"/>
  <c r="H239" i="7"/>
  <c r="H237" i="7"/>
  <c r="H239" i="4"/>
  <c r="H238" i="4"/>
  <c r="H237" i="4"/>
  <c r="N237" i="4"/>
  <c r="N239" i="4"/>
  <c r="N238" i="4"/>
  <c r="H239" i="6"/>
  <c r="H238" i="6"/>
  <c r="H237" i="6"/>
  <c r="GV4" i="1" s="1"/>
  <c r="N239" i="6"/>
  <c r="N238" i="6"/>
  <c r="N237" i="6"/>
  <c r="AY238" i="6"/>
  <c r="IM4" i="1" s="1"/>
  <c r="AY237" i="6"/>
  <c r="AL239" i="8"/>
  <c r="AL238" i="8"/>
  <c r="AL237" i="8"/>
  <c r="AT238" i="4"/>
  <c r="AT237" i="4"/>
  <c r="AY239" i="4"/>
  <c r="AY238" i="4"/>
  <c r="AY237" i="4"/>
  <c r="AT238" i="6"/>
  <c r="IH4" i="1" s="1"/>
  <c r="AT239" i="6"/>
  <c r="II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M4" i="1" s="1"/>
  <c r="W231" i="4"/>
  <c r="V235" i="4"/>
  <c r="V236" i="4"/>
  <c r="V238" i="4" s="1"/>
  <c r="Q236" i="4"/>
  <c r="Q235" i="4"/>
  <c r="BI239" i="6"/>
  <c r="IX4" i="1" s="1"/>
  <c r="BI238" i="6"/>
  <c r="IW4" i="1" s="1"/>
  <c r="BI237" i="6"/>
  <c r="R235" i="6"/>
  <c r="R236" i="6"/>
  <c r="BD239" i="6"/>
  <c r="IS4" i="1" s="1"/>
  <c r="BD237" i="6"/>
  <c r="BI239" i="4"/>
  <c r="BI238" i="4"/>
  <c r="BI237" i="4"/>
  <c r="BD238" i="4"/>
  <c r="BD239" i="4"/>
  <c r="BD237" i="4"/>
  <c r="AT237" i="6"/>
  <c r="N239" i="8"/>
  <c r="N238" i="8"/>
  <c r="N237" i="8"/>
  <c r="AY239" i="6"/>
  <c r="IN4" i="1" s="1"/>
  <c r="AT239" i="4"/>
  <c r="AO238" i="7"/>
  <c r="AA235" i="4"/>
  <c r="AA236" i="4"/>
  <c r="AO239" i="6"/>
  <c r="ID4" i="1" s="1"/>
  <c r="AO238" i="6"/>
  <c r="IC4" i="1" s="1"/>
  <c r="AO237" i="6"/>
  <c r="M236" i="4"/>
  <c r="M235" i="4"/>
  <c r="AO239" i="4"/>
  <c r="AO238" i="4"/>
  <c r="AL239" i="6"/>
  <c r="AL238" i="6"/>
  <c r="AL237" i="6"/>
  <c r="S235" i="4"/>
  <c r="S236" i="4"/>
  <c r="AO238" i="8"/>
  <c r="FT4" i="1" s="1"/>
  <c r="AO239" i="8"/>
  <c r="FU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Q4" i="1" s="1"/>
  <c r="BC238" i="6"/>
  <c r="IP4" i="1" s="1"/>
  <c r="BC237" i="6"/>
  <c r="E239" i="4"/>
  <c r="E238" i="4"/>
  <c r="E237" i="4"/>
  <c r="AX239" i="8"/>
  <c r="AX238" i="8"/>
  <c r="AX237" i="8"/>
  <c r="AS239" i="7"/>
  <c r="AS238" i="7"/>
  <c r="AS237" i="7"/>
  <c r="E239" i="6"/>
  <c r="GS4" i="1" s="1"/>
  <c r="E238" i="6"/>
  <c r="GR4" i="1" s="1"/>
  <c r="E237" i="6"/>
  <c r="K239" i="8"/>
  <c r="K238" i="8"/>
  <c r="K237" i="8"/>
  <c r="BE243" i="4"/>
  <c r="BK243" i="4" s="1"/>
  <c r="BC243" i="4"/>
  <c r="BI243" i="4" s="1"/>
  <c r="AX239" i="6"/>
  <c r="IL4" i="1" s="1"/>
  <c r="AX238" i="6"/>
  <c r="IK4" i="1" s="1"/>
  <c r="AX237" i="6"/>
  <c r="AX239" i="4"/>
  <c r="AX238" i="4"/>
  <c r="AX237" i="4"/>
  <c r="BH239" i="4"/>
  <c r="BH238" i="4"/>
  <c r="BH237" i="4"/>
  <c r="BH239" i="6"/>
  <c r="IV4" i="1" s="1"/>
  <c r="BH238" i="6"/>
  <c r="IU4" i="1" s="1"/>
  <c r="BH237" i="6"/>
  <c r="AS239" i="4"/>
  <c r="AS238" i="4"/>
  <c r="AS237" i="4"/>
  <c r="AS237" i="6"/>
  <c r="AS239" i="6"/>
  <c r="IG4" i="1" s="1"/>
  <c r="AS238" i="6"/>
  <c r="IF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B4" i="1" s="1"/>
  <c r="AN238" i="6"/>
  <c r="IA4" i="1" s="1"/>
  <c r="AN237" i="6"/>
  <c r="K239" i="6"/>
  <c r="K238" i="6"/>
  <c r="K237" i="6"/>
  <c r="AI237" i="7"/>
  <c r="K239" i="7"/>
  <c r="K238" i="7"/>
  <c r="K237" i="7"/>
  <c r="AI238" i="7"/>
  <c r="AU238" i="7"/>
  <c r="AW238" i="4"/>
  <c r="AS239" i="8"/>
  <c r="FX4" i="1" s="1"/>
  <c r="AS238" i="8"/>
  <c r="FW4" i="1" s="1"/>
  <c r="AS237" i="8"/>
  <c r="AZ244" i="4"/>
  <c r="BF244" i="4" s="1"/>
  <c r="AX244" i="4"/>
  <c r="BD244" i="4" s="1"/>
  <c r="BH239" i="8"/>
  <c r="GM4" i="1" s="1"/>
  <c r="BH238" i="8"/>
  <c r="GL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O4" i="1"/>
  <c r="ON4" i="1"/>
  <c r="OM4" i="1"/>
  <c r="OW4" i="1"/>
  <c r="OV4" i="1"/>
  <c r="OU4" i="1"/>
  <c r="OT4" i="1"/>
  <c r="OS4" i="1"/>
  <c r="OR4" i="1"/>
  <c r="OQ4" i="1"/>
  <c r="OP4" i="1"/>
  <c r="QB4" i="1"/>
  <c r="QA4" i="1"/>
  <c r="PZ4" i="1"/>
  <c r="PY4" i="1"/>
  <c r="PX4" i="1"/>
  <c r="PW4" i="1"/>
  <c r="PV4" i="1"/>
  <c r="PU4" i="1"/>
  <c r="PT4" i="1"/>
  <c r="PS4" i="1"/>
  <c r="PR4" i="1"/>
  <c r="PQ4" i="1"/>
  <c r="PP4" i="1"/>
  <c r="PO4" i="1"/>
  <c r="PN4" i="1"/>
  <c r="PM4" i="1"/>
  <c r="PL4" i="1"/>
  <c r="OX4" i="1"/>
  <c r="RX4" i="1"/>
  <c r="RW4" i="1"/>
  <c r="RV4" i="1"/>
  <c r="RU4" i="1"/>
  <c r="RL4" i="1"/>
  <c r="RK4" i="1"/>
  <c r="RJ4" i="1"/>
  <c r="RI4" i="1"/>
  <c r="RH4" i="1"/>
  <c r="RG4" i="1"/>
  <c r="RF4" i="1"/>
  <c r="RE4" i="1"/>
  <c r="RD4" i="1"/>
  <c r="RC4" i="1"/>
  <c r="RB4" i="1"/>
  <c r="RA4" i="1"/>
  <c r="SL4" i="1"/>
  <c r="QZ4" i="1"/>
  <c r="RY4" i="1"/>
  <c r="RZ4" i="1"/>
  <c r="QI4" i="1"/>
  <c r="SA4" i="1"/>
  <c r="QJ4" i="1"/>
  <c r="SB4" i="1"/>
  <c r="QK4" i="1"/>
  <c r="SC4" i="1"/>
  <c r="QL4" i="1"/>
  <c r="SD4" i="1"/>
  <c r="QS4" i="1"/>
  <c r="SE4" i="1"/>
  <c r="QT4" i="1"/>
  <c r="SF4" i="1"/>
  <c r="QU4" i="1"/>
  <c r="SG4" i="1"/>
  <c r="QV4" i="1"/>
  <c r="SH4" i="1"/>
  <c r="QW4" i="1"/>
  <c r="SI4" i="1"/>
  <c r="QX4" i="1"/>
  <c r="SJ4" i="1"/>
  <c r="QY4" i="1"/>
  <c r="SK4" i="1"/>
  <c r="UV4" i="1"/>
  <c r="TP4" i="1"/>
  <c r="TO4" i="1"/>
  <c r="TN4" i="1"/>
  <c r="TM4" i="1"/>
  <c r="TJ4" i="1"/>
  <c r="UF4" i="1"/>
  <c r="TL4" i="1"/>
  <c r="UG4" i="1"/>
  <c r="TQ4" i="1"/>
  <c r="UH4" i="1"/>
  <c r="TR4" i="1"/>
  <c r="TS4" i="1"/>
  <c r="TT4" i="1"/>
  <c r="TU4" i="1"/>
  <c r="TV4" i="1"/>
  <c r="UE4" i="1"/>
  <c r="TK4" i="1"/>
  <c r="TI4" i="1"/>
  <c r="UO4" i="1"/>
  <c r="UT4" i="1"/>
  <c r="TC4" i="1"/>
  <c r="TH4" i="1"/>
  <c r="UN4" i="1"/>
  <c r="US4" i="1"/>
  <c r="SV4" i="1"/>
  <c r="TG4" i="1"/>
  <c r="UM4" i="1"/>
  <c r="UR4" i="1"/>
  <c r="SU4" i="1"/>
  <c r="TF4" i="1"/>
  <c r="UL4" i="1"/>
  <c r="UQ4" i="1"/>
  <c r="ST4" i="1"/>
  <c r="TE4" i="1"/>
  <c r="UK4" i="1"/>
  <c r="UP4" i="1"/>
  <c r="SS4" i="1"/>
  <c r="TD4" i="1"/>
  <c r="UJ4" i="1"/>
  <c r="UI4" i="1"/>
  <c r="UD4" i="1"/>
  <c r="UC4" i="1"/>
  <c r="UU4" i="1"/>
  <c r="OI4" i="1"/>
  <c r="OH4" i="1"/>
  <c r="OG4" i="1"/>
  <c r="AQ239" i="7"/>
  <c r="AQ237" i="7"/>
  <c r="BE239" i="7"/>
  <c r="BE237" i="7"/>
  <c r="BE239" i="4"/>
  <c r="BE237" i="4"/>
  <c r="BJ239" i="7"/>
  <c r="BJ237" i="7"/>
  <c r="BE239" i="6"/>
  <c r="BE237" i="6"/>
  <c r="BJ239" i="4"/>
  <c r="BJ237" i="4"/>
  <c r="AV239" i="4"/>
  <c r="AV237" i="4"/>
  <c r="BJ239" i="6"/>
  <c r="BJ237" i="6"/>
  <c r="AV239" i="6"/>
  <c r="AV237" i="6"/>
  <c r="IJ4" i="1" s="1"/>
  <c r="AP239" i="6"/>
  <c r="AP237" i="6"/>
  <c r="BA239" i="4"/>
  <c r="BA237" i="4"/>
  <c r="BA239" i="6"/>
  <c r="BA237" i="6"/>
  <c r="IO4" i="1" s="1"/>
  <c r="AP239" i="7"/>
  <c r="AP237" i="7"/>
  <c r="AQ239" i="4"/>
  <c r="AQ237" i="4"/>
  <c r="BF239" i="4"/>
  <c r="BF237" i="4"/>
  <c r="AU239" i="7"/>
  <c r="AU237" i="7"/>
  <c r="BF239" i="6"/>
  <c r="BF237" i="6"/>
  <c r="IT4" i="1" s="1"/>
  <c r="BK239" i="4"/>
  <c r="BK237" i="4"/>
  <c r="BK239" i="6"/>
  <c r="BK237" i="6"/>
  <c r="IY4" i="1" s="1"/>
  <c r="AQ239" i="6"/>
  <c r="AQ237" i="6"/>
  <c r="IE4" i="1" s="1"/>
  <c r="AW239" i="7"/>
  <c r="AW237" i="7"/>
  <c r="AU239" i="8"/>
  <c r="AU237" i="8"/>
  <c r="BB239" i="7"/>
  <c r="BB237" i="7"/>
  <c r="AZ239" i="8"/>
  <c r="AZ237" i="8"/>
  <c r="BG239" i="7"/>
  <c r="BG237" i="7"/>
  <c r="BE239" i="8"/>
  <c r="BE237" i="8"/>
  <c r="AM239" i="7"/>
  <c r="AM237" i="7"/>
  <c r="BJ239" i="8"/>
  <c r="BJ237" i="8"/>
  <c r="AR239" i="7"/>
  <c r="AR237" i="7"/>
  <c r="AZ239" i="7"/>
  <c r="AZ237" i="7"/>
  <c r="AV239" i="8"/>
  <c r="AV237" i="8"/>
  <c r="GA4" i="1" s="1"/>
  <c r="AW239" i="8"/>
  <c r="AW237" i="8"/>
  <c r="AR239" i="4"/>
  <c r="AR237" i="4"/>
  <c r="BA239" i="8"/>
  <c r="BA237" i="8"/>
  <c r="AP239" i="8"/>
  <c r="AP237" i="8"/>
  <c r="BB239" i="8"/>
  <c r="BB237" i="8"/>
  <c r="AR239" i="6"/>
  <c r="AR237" i="6"/>
  <c r="BF239" i="8"/>
  <c r="BF237" i="8"/>
  <c r="BG239" i="8"/>
  <c r="BG237" i="8"/>
  <c r="AW239" i="4"/>
  <c r="AW237" i="4"/>
  <c r="BK239" i="8"/>
  <c r="BK237" i="8"/>
  <c r="GP4" i="1" s="1"/>
  <c r="AM239" i="8"/>
  <c r="AM237" i="8"/>
  <c r="AW239" i="6"/>
  <c r="AW237" i="6"/>
  <c r="AQ239" i="8"/>
  <c r="AQ237" i="8"/>
  <c r="FV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AQ42" i="1"/>
  <c r="U239" i="4"/>
  <c r="U237" i="4"/>
  <c r="I237" i="6"/>
  <c r="GW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GY4" i="1" s="1"/>
  <c r="L237" i="6"/>
  <c r="F239" i="6"/>
  <c r="F237" i="6"/>
  <c r="C239" i="6"/>
  <c r="C237" i="6"/>
  <c r="GQ4" i="1" s="1"/>
  <c r="C237" i="4"/>
  <c r="C239" i="4"/>
  <c r="C237" i="8"/>
  <c r="EH4" i="1" s="1"/>
  <c r="C239" i="8"/>
  <c r="R239" i="4"/>
  <c r="R237" i="4"/>
  <c r="G239" i="4"/>
  <c r="G237" i="4"/>
  <c r="L237" i="7"/>
  <c r="L239" i="7"/>
  <c r="L237" i="8"/>
  <c r="L239" i="8"/>
  <c r="EP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G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FS4" i="1" l="1"/>
  <c r="GH4" i="1"/>
  <c r="FR4" i="1"/>
  <c r="EK4" i="1"/>
  <c r="EN4" i="1"/>
  <c r="EL4" i="1"/>
  <c r="GG4" i="1"/>
  <c r="FM4" i="1"/>
  <c r="FN4" i="1"/>
  <c r="GK4" i="1"/>
  <c r="EI4" i="1"/>
  <c r="GF4" i="1"/>
  <c r="GB4" i="1"/>
  <c r="GC4" i="1"/>
  <c r="R238" i="6"/>
  <c r="HB4" i="1" s="1"/>
  <c r="AA239" i="6"/>
  <c r="AA237" i="6"/>
  <c r="EQ4" i="1"/>
  <c r="GX4" i="1"/>
  <c r="FG4" i="1"/>
  <c r="FQ4" i="1"/>
  <c r="FD4" i="1"/>
  <c r="FL4" i="1"/>
  <c r="GZ4" i="1"/>
  <c r="FF4" i="1"/>
  <c r="FP4" i="1"/>
  <c r="GT4" i="1"/>
  <c r="GU4" i="1"/>
  <c r="HI4" i="1"/>
  <c r="FE4" i="1"/>
  <c r="FO4" i="1"/>
  <c r="EO4" i="1"/>
  <c r="HZ4" i="1"/>
  <c r="ER4" i="1"/>
  <c r="HA4" i="1"/>
  <c r="ES4" i="1"/>
  <c r="Q238" i="6"/>
  <c r="HD4" i="1" s="1"/>
  <c r="AA239" i="4"/>
  <c r="Q239" i="6"/>
  <c r="HE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C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HU4" i="1"/>
  <c r="W239" i="4"/>
  <c r="AD238" i="4"/>
  <c r="X238" i="6"/>
  <c r="AC239" i="4"/>
  <c r="W239" i="6"/>
  <c r="X238" i="4"/>
  <c r="W238" i="4"/>
  <c r="AC239" i="6"/>
  <c r="HQ4" i="1" s="1"/>
  <c r="W237" i="4"/>
  <c r="W237" i="6"/>
  <c r="W238" i="6"/>
  <c r="AC237" i="6"/>
  <c r="AC238" i="6"/>
  <c r="HP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G4" i="1" s="1"/>
  <c r="X237" i="6"/>
  <c r="AH237" i="4"/>
  <c r="AH239" i="4"/>
  <c r="AH239" i="6"/>
  <c r="AH237" i="6"/>
  <c r="BA371" i="7"/>
  <c r="BA373" i="7"/>
  <c r="AK231" i="4"/>
  <c r="AK231" i="6"/>
  <c r="JB42" i="1"/>
  <c r="BB373" i="8"/>
  <c r="BC369" i="8"/>
  <c r="BD369" i="8" s="1"/>
  <c r="BL154" i="4"/>
  <c r="AG154" i="4"/>
  <c r="AV154" i="4"/>
  <c r="R154" i="4"/>
  <c r="BA371" i="8"/>
  <c r="BA373" i="8"/>
  <c r="JB41" i="1"/>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JB38" i="1"/>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F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JB40" i="1"/>
  <c r="JB39" i="1"/>
  <c r="JC38" i="1"/>
  <c r="JC40" i="1"/>
  <c r="JC39" i="1"/>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F4" i="1"/>
  <c r="HL4" i="1"/>
  <c r="HJ4" i="1"/>
  <c r="HR4" i="1"/>
  <c r="HK4" i="1"/>
  <c r="HS4" i="1"/>
  <c r="HM4" i="1"/>
  <c r="AI238" i="4"/>
  <c r="AJ238" i="6"/>
  <c r="AJ238" i="4"/>
  <c r="AI239" i="6"/>
  <c r="HW4" i="1" s="1"/>
  <c r="AI239" i="4"/>
  <c r="AI237" i="6"/>
  <c r="AI237" i="4"/>
  <c r="AK236" i="6"/>
  <c r="AK235" i="6"/>
  <c r="AK236" i="4"/>
  <c r="AK235" i="4"/>
  <c r="AI238" i="6"/>
  <c r="HV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MZ33" i="1"/>
  <c r="A33" i="1"/>
  <c r="D58" i="3"/>
  <c r="D57" i="3"/>
  <c r="D56" i="3"/>
  <c r="D38" i="3"/>
  <c r="D37" i="3"/>
  <c r="D33" i="3"/>
  <c r="A27" i="1"/>
  <c r="T373" i="6" l="1"/>
  <c r="U369" i="6"/>
  <c r="HO4" i="1"/>
  <c r="HY4" i="1"/>
  <c r="HN4" i="1"/>
  <c r="HX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IZ5" i="1"/>
  <c r="IZ98" i="1" s="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IZ22" i="1"/>
  <c r="IZ25"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A5" i="1"/>
  <c r="MZ5" i="1"/>
  <c r="MY5" i="1"/>
  <c r="KV5" i="1"/>
  <c r="KV98" i="1" s="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MZ22" i="1"/>
  <c r="MZ25" i="1" s="1"/>
  <c r="MZ98" i="1"/>
  <c r="MY22" i="1"/>
  <c r="MY25" i="1" s="1"/>
  <c r="MY98" i="1"/>
  <c r="NA22" i="1"/>
  <c r="NA25" i="1" s="1"/>
  <c r="NA98"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2" i="1"/>
  <c r="A30" i="1"/>
  <c r="B33" i="1" l="1"/>
  <c r="B34"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LZ25" i="1"/>
  <c r="MB5" i="1"/>
  <c r="LZ5" i="1"/>
  <c r="LZ98" i="1" s="1"/>
  <c r="LX5" i="1"/>
  <c r="LW5" i="1"/>
  <c r="LF5" i="1"/>
  <c r="LF98" i="1" s="1"/>
  <c r="LP5" i="1"/>
  <c r="LP98" i="1" s="1"/>
  <c r="N34" i="1" l="1"/>
  <c r="O34" i="1"/>
  <c r="P34" i="1"/>
  <c r="P33" i="1"/>
  <c r="N33" i="1"/>
  <c r="O33" i="1"/>
  <c r="Q34" i="1"/>
  <c r="T34" i="1"/>
  <c r="S34" i="1"/>
  <c r="R34" i="1"/>
  <c r="T33" i="1"/>
  <c r="S33" i="1"/>
  <c r="R33" i="1"/>
  <c r="Q33" i="1"/>
  <c r="AC33" i="1"/>
  <c r="U33" i="1"/>
  <c r="L33" i="1"/>
  <c r="M33" i="1"/>
  <c r="K33" i="1"/>
  <c r="BY33" i="1" s="1"/>
  <c r="J33" i="1"/>
  <c r="I33" i="1"/>
  <c r="U34" i="1"/>
  <c r="L34" i="1"/>
  <c r="M34" i="1"/>
  <c r="K34" i="1"/>
  <c r="BY34" i="1" s="1"/>
  <c r="J34" i="1"/>
  <c r="I34" i="1"/>
  <c r="AC34"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B98" i="1"/>
  <c r="MB22" i="1"/>
  <c r="E411" i="4"/>
  <c r="LW22" i="1"/>
  <c r="LW25" i="1" s="1"/>
  <c r="LW98" i="1"/>
  <c r="LX22" i="1"/>
  <c r="LX25" i="1" s="1"/>
  <c r="LX98"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F22" i="1"/>
  <c r="LP22" i="1"/>
  <c r="CM34" i="1" l="1"/>
  <c r="CM33" i="1"/>
  <c r="KV33" i="1"/>
  <c r="KW33" i="1"/>
  <c r="BF33" i="1"/>
  <c r="BG33" i="1"/>
  <c r="BE33" i="1"/>
  <c r="BJ33" i="1"/>
  <c r="BH33" i="1"/>
  <c r="BI33" i="1"/>
  <c r="BH34" i="1"/>
  <c r="BG34" i="1"/>
  <c r="BI34" i="1"/>
  <c r="BF34" i="1"/>
  <c r="BE34" i="1"/>
  <c r="BJ34" i="1"/>
  <c r="GO33" i="1"/>
  <c r="GN33" i="1"/>
  <c r="GM33" i="1"/>
  <c r="IX33" i="1"/>
  <c r="GL33" i="1"/>
  <c r="IW33" i="1"/>
  <c r="GK33" i="1"/>
  <c r="IV33" i="1"/>
  <c r="GJ33" i="1"/>
  <c r="IU33" i="1"/>
  <c r="GI33" i="1"/>
  <c r="IT33" i="1"/>
  <c r="GH33" i="1"/>
  <c r="IS33" i="1"/>
  <c r="GG33" i="1"/>
  <c r="IR33" i="1"/>
  <c r="GF33" i="1"/>
  <c r="IQ33" i="1"/>
  <c r="GE33" i="1"/>
  <c r="IP33" i="1"/>
  <c r="GD33" i="1"/>
  <c r="IO33" i="1"/>
  <c r="GC33" i="1"/>
  <c r="IN33" i="1"/>
  <c r="GB33" i="1"/>
  <c r="IM33" i="1"/>
  <c r="GA33" i="1"/>
  <c r="IL33" i="1"/>
  <c r="FZ33" i="1"/>
  <c r="IK33" i="1"/>
  <c r="FY33" i="1"/>
  <c r="IJ33" i="1"/>
  <c r="FX33" i="1"/>
  <c r="II33" i="1"/>
  <c r="FW33" i="1"/>
  <c r="IH33" i="1"/>
  <c r="FV33" i="1"/>
  <c r="IG33" i="1"/>
  <c r="FU33" i="1"/>
  <c r="IF33" i="1"/>
  <c r="FT33" i="1"/>
  <c r="IE33" i="1"/>
  <c r="FS33" i="1"/>
  <c r="ID33" i="1"/>
  <c r="FR33" i="1"/>
  <c r="IC33" i="1"/>
  <c r="IB33" i="1"/>
  <c r="IA33" i="1"/>
  <c r="IC34" i="1"/>
  <c r="IB34" i="1"/>
  <c r="IA34" i="1"/>
  <c r="GO34" i="1"/>
  <c r="GN34" i="1"/>
  <c r="GM34" i="1"/>
  <c r="IX34" i="1"/>
  <c r="GL34" i="1"/>
  <c r="IW34" i="1"/>
  <c r="GK34" i="1"/>
  <c r="IV34" i="1"/>
  <c r="GJ34" i="1"/>
  <c r="IU34" i="1"/>
  <c r="GI34" i="1"/>
  <c r="IT34" i="1"/>
  <c r="GH34" i="1"/>
  <c r="IS34" i="1"/>
  <c r="GG34" i="1"/>
  <c r="IR34" i="1"/>
  <c r="GF34" i="1"/>
  <c r="IQ34" i="1"/>
  <c r="GE34" i="1"/>
  <c r="IP34" i="1"/>
  <c r="GD34" i="1"/>
  <c r="IO34" i="1"/>
  <c r="GC34" i="1"/>
  <c r="IN34" i="1"/>
  <c r="GB34" i="1"/>
  <c r="IM34" i="1"/>
  <c r="GA34" i="1"/>
  <c r="IL34" i="1"/>
  <c r="FZ34" i="1"/>
  <c r="IK34" i="1"/>
  <c r="FY34" i="1"/>
  <c r="IJ34" i="1"/>
  <c r="FX34" i="1"/>
  <c r="IE34" i="1"/>
  <c r="FS34" i="1"/>
  <c r="II34" i="1"/>
  <c r="FW34" i="1"/>
  <c r="IH34" i="1"/>
  <c r="FV34" i="1"/>
  <c r="IG34" i="1"/>
  <c r="FU34" i="1"/>
  <c r="IF34" i="1"/>
  <c r="FT34" i="1"/>
  <c r="ID34" i="1"/>
  <c r="FR34" i="1"/>
  <c r="KW34" i="1"/>
  <c r="KV34" i="1"/>
  <c r="VB33" i="1"/>
  <c r="VA33" i="1"/>
  <c r="SR33" i="1"/>
  <c r="SQ33" i="1"/>
  <c r="QH33" i="1"/>
  <c r="QG33" i="1"/>
  <c r="VB34" i="1"/>
  <c r="VA34" i="1"/>
  <c r="SR34" i="1"/>
  <c r="SQ34" i="1"/>
  <c r="QH34" i="1"/>
  <c r="QG34" i="1"/>
  <c r="UZ33" i="1"/>
  <c r="UY33" i="1"/>
  <c r="UX33" i="1"/>
  <c r="UW33" i="1"/>
  <c r="SP33" i="1"/>
  <c r="SO33" i="1"/>
  <c r="SN33" i="1"/>
  <c r="SM33" i="1"/>
  <c r="QF33" i="1"/>
  <c r="QE33" i="1"/>
  <c r="QD33" i="1"/>
  <c r="QC33" i="1"/>
  <c r="UW34" i="1"/>
  <c r="UZ34" i="1"/>
  <c r="UY34" i="1"/>
  <c r="UX34" i="1"/>
  <c r="SP34" i="1"/>
  <c r="SO34" i="1"/>
  <c r="SN34" i="1"/>
  <c r="SM34" i="1"/>
  <c r="QF34" i="1"/>
  <c r="QE34" i="1"/>
  <c r="QD34" i="1"/>
  <c r="QC34" i="1"/>
  <c r="MS33" i="1"/>
  <c r="SJ34" i="1"/>
  <c r="SD34" i="1"/>
  <c r="UM34" i="1"/>
  <c r="UT34" i="1"/>
  <c r="RV34" i="1"/>
  <c r="SC34" i="1"/>
  <c r="UL34" i="1"/>
  <c r="US34" i="1"/>
  <c r="RU34" i="1"/>
  <c r="SB34" i="1"/>
  <c r="UO34" i="1"/>
  <c r="UR34" i="1"/>
  <c r="UK34" i="1"/>
  <c r="SA34" i="1"/>
  <c r="RT34" i="1"/>
  <c r="UN34" i="1"/>
  <c r="UJ34" i="1"/>
  <c r="QB34" i="1"/>
  <c r="RS34" i="1"/>
  <c r="QA34" i="1"/>
  <c r="UI34" i="1"/>
  <c r="PZ34" i="1"/>
  <c r="UH34" i="1"/>
  <c r="PY34" i="1"/>
  <c r="RW34" i="1"/>
  <c r="PX34" i="1"/>
  <c r="UG34" i="1"/>
  <c r="PW34" i="1"/>
  <c r="RY34" i="1"/>
  <c r="PV34" i="1"/>
  <c r="KS34" i="1"/>
  <c r="UU34" i="1"/>
  <c r="UF34" i="1"/>
  <c r="PU34" i="1"/>
  <c r="KT34" i="1"/>
  <c r="UE34" i="1"/>
  <c r="PT34" i="1"/>
  <c r="KU34" i="1"/>
  <c r="UP34" i="1"/>
  <c r="PS34" i="1"/>
  <c r="IZ34" i="1"/>
  <c r="UD34" i="1"/>
  <c r="PR34" i="1"/>
  <c r="UC34" i="1"/>
  <c r="PQ34" i="1"/>
  <c r="RX34" i="1"/>
  <c r="PP34" i="1"/>
  <c r="RZ34" i="1"/>
  <c r="PO34" i="1"/>
  <c r="SL34" i="1"/>
  <c r="PN34" i="1"/>
  <c r="SK34" i="1"/>
  <c r="PM34" i="1"/>
  <c r="SI34" i="1"/>
  <c r="PL34" i="1"/>
  <c r="UQ34" i="1"/>
  <c r="PK34" i="1"/>
  <c r="SH34" i="1"/>
  <c r="PJ34" i="1"/>
  <c r="SG34" i="1"/>
  <c r="PI34" i="1"/>
  <c r="SF34" i="1"/>
  <c r="UV34" i="1"/>
  <c r="SE34" i="1"/>
  <c r="US33" i="1"/>
  <c r="RS33" i="1"/>
  <c r="SE33" i="1"/>
  <c r="UI33" i="1"/>
  <c r="UL33" i="1"/>
  <c r="UH33" i="1"/>
  <c r="RX33" i="1"/>
  <c r="UC33" i="1"/>
  <c r="SL33" i="1"/>
  <c r="UG33" i="1"/>
  <c r="SK33" i="1"/>
  <c r="UF33" i="1"/>
  <c r="SJ33" i="1"/>
  <c r="UE33" i="1"/>
  <c r="SI33" i="1"/>
  <c r="UD33" i="1"/>
  <c r="SH33" i="1"/>
  <c r="PP33" i="1"/>
  <c r="SG33" i="1"/>
  <c r="PO33" i="1"/>
  <c r="UJ33" i="1"/>
  <c r="SF33" i="1"/>
  <c r="PN33" i="1"/>
  <c r="UV33" i="1"/>
  <c r="PM33" i="1"/>
  <c r="SD33" i="1"/>
  <c r="PL33" i="1"/>
  <c r="UU33" i="1"/>
  <c r="PK33" i="1"/>
  <c r="SC33" i="1"/>
  <c r="PJ33" i="1"/>
  <c r="UT33" i="1"/>
  <c r="PI33" i="1"/>
  <c r="SB33" i="1"/>
  <c r="QB33" i="1"/>
  <c r="UR33" i="1"/>
  <c r="PY33" i="1"/>
  <c r="SA33" i="1"/>
  <c r="PW33" i="1"/>
  <c r="UQ33" i="1"/>
  <c r="PV33" i="1"/>
  <c r="RZ33" i="1"/>
  <c r="PU33" i="1"/>
  <c r="UP33" i="1"/>
  <c r="PT33" i="1"/>
  <c r="KS33" i="1"/>
  <c r="RY33" i="1"/>
  <c r="PS33" i="1"/>
  <c r="IZ33" i="1"/>
  <c r="UO33" i="1"/>
  <c r="QA33" i="1"/>
  <c r="RW33" i="1"/>
  <c r="PZ33" i="1"/>
  <c r="KT33" i="1"/>
  <c r="UN33" i="1"/>
  <c r="PX33" i="1"/>
  <c r="KU33" i="1"/>
  <c r="RV33" i="1"/>
  <c r="PR33" i="1"/>
  <c r="UM33" i="1"/>
  <c r="PQ33" i="1"/>
  <c r="RU33" i="1"/>
  <c r="UK33" i="1"/>
  <c r="RT33" i="1"/>
  <c r="MS3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B25" i="1"/>
  <c r="LF25"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M5" i="1"/>
  <c r="CM98" i="1" s="1"/>
  <c r="CL5" i="1"/>
  <c r="CL98" i="1" s="1"/>
  <c r="CP5" i="1"/>
  <c r="E415" i="4" l="1"/>
  <c r="R415" i="4" s="1"/>
  <c r="CP22" i="1"/>
  <c r="CP98" i="1"/>
  <c r="F416" i="4"/>
  <c r="P400" i="4"/>
  <c r="C401" i="4"/>
  <c r="T416" i="4"/>
  <c r="F481" i="4"/>
  <c r="E481" i="4"/>
  <c r="D481" i="4"/>
  <c r="Q481" i="4" s="1"/>
  <c r="G417" i="4"/>
  <c r="D417" i="4"/>
  <c r="Q417" i="4" s="1"/>
  <c r="H417" i="4"/>
  <c r="I417" i="4"/>
  <c r="V417" i="4" s="1"/>
  <c r="S400" i="4"/>
  <c r="B400" i="4"/>
  <c r="R346" i="8"/>
  <c r="Q346" i="8"/>
  <c r="E345" i="8"/>
  <c r="F345" i="8"/>
  <c r="A418" i="4"/>
  <c r="A482" i="4"/>
  <c r="CL22" i="1"/>
  <c r="CM22"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K5" i="1"/>
  <c r="JK98" i="1" s="1"/>
  <c r="NW5" i="1"/>
  <c r="NW98" i="1" l="1"/>
  <c r="NW22"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K22" i="1"/>
  <c r="F61" i="4"/>
  <c r="F56" i="4"/>
  <c r="NO5" i="1"/>
  <c r="NW25" i="1" l="1"/>
  <c r="NW23" i="1"/>
  <c r="E417" i="4"/>
  <c r="R417" i="4" s="1"/>
  <c r="NO98" i="1"/>
  <c r="NO22" i="1"/>
  <c r="NO23" i="1" s="1"/>
  <c r="F418" i="4"/>
  <c r="P402" i="4"/>
  <c r="C403" i="4"/>
  <c r="I419" i="4"/>
  <c r="V419" i="4" s="1"/>
  <c r="H419" i="4"/>
  <c r="U419" i="4" s="1"/>
  <c r="G419" i="4"/>
  <c r="D419" i="4"/>
  <c r="Q419" i="4" s="1"/>
  <c r="F483" i="4"/>
  <c r="E483" i="4"/>
  <c r="D483" i="4"/>
  <c r="Q483" i="4" s="1"/>
  <c r="S402" i="4"/>
  <c r="B402" i="4"/>
  <c r="R348" i="8"/>
  <c r="Q348" i="8"/>
  <c r="E347" i="8"/>
  <c r="F347" i="8"/>
  <c r="A484" i="4"/>
  <c r="A420" i="4"/>
  <c r="JK25" i="1"/>
  <c r="NO81" i="1" l="1"/>
  <c r="NO87" i="1"/>
  <c r="NW81" i="1"/>
  <c r="NW87" i="1"/>
  <c r="NW70" i="1"/>
  <c r="NO70" i="1"/>
  <c r="NO65" i="1"/>
  <c r="NW65" i="1"/>
  <c r="NW85" i="1"/>
  <c r="NW78" i="1"/>
  <c r="NW80" i="1"/>
  <c r="NW74" i="1"/>
  <c r="NW72" i="1"/>
  <c r="NW82" i="1"/>
  <c r="NW88" i="1"/>
  <c r="NW86" i="1"/>
  <c r="NW83" i="1"/>
  <c r="NW77" i="1"/>
  <c r="NW73" i="1"/>
  <c r="NW76" i="1"/>
  <c r="NW71" i="1"/>
  <c r="NW75" i="1"/>
  <c r="NW79" i="1"/>
  <c r="NW69" i="1"/>
  <c r="NW84" i="1"/>
  <c r="NW89" i="1"/>
  <c r="NO89" i="1"/>
  <c r="NO85" i="1"/>
  <c r="NO76" i="1"/>
  <c r="NO75" i="1"/>
  <c r="NO77" i="1"/>
  <c r="NO71" i="1"/>
  <c r="NO72" i="1"/>
  <c r="NO88" i="1"/>
  <c r="NO82" i="1"/>
  <c r="NO83" i="1"/>
  <c r="NO86" i="1"/>
  <c r="NO78" i="1"/>
  <c r="NO80" i="1"/>
  <c r="NO74" i="1"/>
  <c r="NO69" i="1"/>
  <c r="NO84" i="1"/>
  <c r="NO79" i="1"/>
  <c r="NO73" i="1"/>
  <c r="NO93" i="1"/>
  <c r="NO55" i="1"/>
  <c r="NW93" i="1"/>
  <c r="NW55" i="1"/>
  <c r="NO67" i="1"/>
  <c r="NO64" i="1"/>
  <c r="NO66" i="1"/>
  <c r="NO68" i="1"/>
  <c r="NW64" i="1"/>
  <c r="NW67" i="1"/>
  <c r="NW66" i="1"/>
  <c r="NW68" i="1"/>
  <c r="NW62" i="1"/>
  <c r="NW60" i="1"/>
  <c r="NW63" i="1"/>
  <c r="NW61" i="1"/>
  <c r="NW59" i="1"/>
  <c r="NO62" i="1"/>
  <c r="NO60" i="1"/>
  <c r="NO61" i="1"/>
  <c r="NO63" i="1"/>
  <c r="NO59" i="1"/>
  <c r="NO56" i="1"/>
  <c r="NO57" i="1"/>
  <c r="NW57" i="1"/>
  <c r="NW56" i="1"/>
  <c r="NO54" i="1"/>
  <c r="NO58" i="1"/>
  <c r="NW54" i="1"/>
  <c r="NW58" i="1"/>
  <c r="NO46" i="1"/>
  <c r="NO50" i="1"/>
  <c r="NW46" i="1"/>
  <c r="NW50"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O25" i="1"/>
  <c r="E419" i="4" l="1"/>
  <c r="R419" i="4" s="1"/>
  <c r="P404" i="4"/>
  <c r="C405" i="4"/>
  <c r="F420" i="4"/>
  <c r="I421" i="4"/>
  <c r="H421" i="4"/>
  <c r="G421" i="4"/>
  <c r="T421" i="4" s="1"/>
  <c r="D421" i="4"/>
  <c r="Q421" i="4" s="1"/>
  <c r="F485" i="4"/>
  <c r="E485" i="4"/>
  <c r="D485" i="4"/>
  <c r="Q485" i="4" s="1"/>
  <c r="S404" i="4"/>
  <c r="B404" i="4"/>
  <c r="R350" i="8"/>
  <c r="Q350" i="8"/>
  <c r="F349" i="8"/>
  <c r="E349" i="8"/>
  <c r="A422" i="4"/>
  <c r="A486" i="4"/>
  <c r="E420" i="4" l="1"/>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BW5" i="1"/>
  <c r="BW98" i="1" s="1"/>
  <c r="BS5" i="1"/>
  <c r="BS98" i="1" s="1"/>
  <c r="BQ5" i="1"/>
  <c r="BQ98" i="1" s="1"/>
  <c r="BM5" i="1"/>
  <c r="BM98" i="1" s="1"/>
  <c r="E421" i="4" l="1"/>
  <c r="R421" i="4" s="1"/>
  <c r="P406" i="4"/>
  <c r="C407" i="4"/>
  <c r="F422" i="4"/>
  <c r="D487" i="4"/>
  <c r="Q487" i="4" s="1"/>
  <c r="F487" i="4"/>
  <c r="E487" i="4"/>
  <c r="D423" i="4"/>
  <c r="Q423" i="4" s="1"/>
  <c r="I423" i="4"/>
  <c r="V423" i="4" s="1"/>
  <c r="H423" i="4"/>
  <c r="U423" i="4" s="1"/>
  <c r="G423" i="4"/>
  <c r="S406" i="4"/>
  <c r="B406" i="4"/>
  <c r="R352" i="8"/>
  <c r="Q352" i="8"/>
  <c r="F351" i="8"/>
  <c r="E351" i="8"/>
  <c r="A424" i="4"/>
  <c r="A488" i="4"/>
  <c r="BW22" i="1"/>
  <c r="BS22" i="1"/>
  <c r="BQ22" i="1"/>
  <c r="BM22" i="1"/>
  <c r="E422" i="4" l="1"/>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W25" i="1"/>
  <c r="BS25" i="1"/>
  <c r="BM25" i="1"/>
  <c r="BQ25" i="1"/>
  <c r="E423" i="4" l="1"/>
  <c r="C409" i="4"/>
  <c r="P408" i="4"/>
  <c r="F424" i="4"/>
  <c r="F489" i="4"/>
  <c r="E489" i="4"/>
  <c r="D489" i="4"/>
  <c r="Q489" i="4" s="1"/>
  <c r="I425" i="4"/>
  <c r="V425" i="4" s="1"/>
  <c r="H425" i="4"/>
  <c r="U425" i="4" s="1"/>
  <c r="G425" i="4"/>
  <c r="D425" i="4"/>
  <c r="Q425" i="4" s="1"/>
  <c r="R422" i="4"/>
  <c r="S408" i="4"/>
  <c r="B408" i="4"/>
  <c r="Q354" i="8"/>
  <c r="R354" i="8"/>
  <c r="F353" i="8"/>
  <c r="E353" i="8"/>
  <c r="A490" i="4"/>
  <c r="A426" i="4"/>
  <c r="E424" i="4" l="1"/>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E425" i="4" l="1"/>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I5" i="1"/>
  <c r="BI98" i="1" s="1"/>
  <c r="E426" i="4" l="1"/>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I22" i="1"/>
  <c r="E427" i="4" l="1"/>
  <c r="P412" i="4"/>
  <c r="C413" i="4"/>
  <c r="F428" i="4"/>
  <c r="I429" i="4"/>
  <c r="V429" i="4" s="1"/>
  <c r="H429" i="4"/>
  <c r="U429" i="4" s="1"/>
  <c r="G429" i="4"/>
  <c r="T429" i="4" s="1"/>
  <c r="D429" i="4"/>
  <c r="Q429" i="4" s="1"/>
  <c r="F493" i="4"/>
  <c r="E493" i="4"/>
  <c r="D493" i="4"/>
  <c r="Q493" i="4" s="1"/>
  <c r="R426" i="4"/>
  <c r="S412" i="4"/>
  <c r="B412" i="4"/>
  <c r="E360" i="8"/>
  <c r="F360" i="8"/>
  <c r="A430" i="4"/>
  <c r="A494" i="4"/>
  <c r="AS25" i="1"/>
  <c r="E428" i="4" l="1"/>
  <c r="P413" i="4"/>
  <c r="C414" i="4"/>
  <c r="F429" i="4"/>
  <c r="I430" i="4"/>
  <c r="V430" i="4" s="1"/>
  <c r="H430" i="4"/>
  <c r="U430" i="4" s="1"/>
  <c r="G430" i="4"/>
  <c r="T430" i="4" s="1"/>
  <c r="D430" i="4"/>
  <c r="Q430" i="4" s="1"/>
  <c r="F494" i="4"/>
  <c r="E494" i="4"/>
  <c r="D494" i="4"/>
  <c r="Q494" i="4" s="1"/>
  <c r="R427" i="4"/>
  <c r="S413" i="4"/>
  <c r="B413" i="4"/>
  <c r="A431" i="4"/>
  <c r="A495" i="4"/>
  <c r="AT27" i="1"/>
  <c r="AT26" i="1"/>
  <c r="AT25"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L5" i="1"/>
  <c r="ML98" i="1" s="1"/>
  <c r="E444" i="4" l="1"/>
  <c r="F445" i="4"/>
  <c r="P429" i="4"/>
  <c r="C430" i="4"/>
  <c r="U445" i="4"/>
  <c r="I446" i="4"/>
  <c r="V446" i="4" s="1"/>
  <c r="H446" i="4"/>
  <c r="U446" i="4" s="1"/>
  <c r="G446" i="4"/>
  <c r="T446" i="4" s="1"/>
  <c r="D446" i="4"/>
  <c r="Q446" i="4" s="1"/>
  <c r="F510" i="4"/>
  <c r="E510" i="4"/>
  <c r="D510" i="4"/>
  <c r="Q510" i="4" s="1"/>
  <c r="R443" i="4"/>
  <c r="S429" i="4"/>
  <c r="B429" i="4"/>
  <c r="A511" i="4"/>
  <c r="A447" i="4"/>
  <c r="ML22" i="1"/>
  <c r="E445" i="4" l="1"/>
  <c r="F446" i="4"/>
  <c r="P430" i="4"/>
  <c r="C431" i="4"/>
  <c r="F511" i="4"/>
  <c r="E511" i="4"/>
  <c r="D511" i="4"/>
  <c r="Q511" i="4" s="1"/>
  <c r="I447" i="4"/>
  <c r="V447" i="4" s="1"/>
  <c r="H447" i="4"/>
  <c r="U447" i="4" s="1"/>
  <c r="G447" i="4"/>
  <c r="T447" i="4" s="1"/>
  <c r="D447" i="4"/>
  <c r="Q447" i="4" s="1"/>
  <c r="R444" i="4"/>
  <c r="S430" i="4"/>
  <c r="B430" i="4"/>
  <c r="A512" i="4"/>
  <c r="A448" i="4"/>
  <c r="ML25" i="1"/>
  <c r="LE5" i="1"/>
  <c r="LE98" i="1" s="1"/>
  <c r="CZ5" i="1"/>
  <c r="CZ98" i="1" s="1"/>
  <c r="E446" i="4" l="1"/>
  <c r="F447" i="4"/>
  <c r="P431" i="4"/>
  <c r="C432" i="4"/>
  <c r="I448" i="4"/>
  <c r="V448" i="4" s="1"/>
  <c r="H448" i="4"/>
  <c r="U448" i="4" s="1"/>
  <c r="G448" i="4"/>
  <c r="D448" i="4"/>
  <c r="Q448" i="4" s="1"/>
  <c r="F512" i="4"/>
  <c r="E512" i="4"/>
  <c r="D512" i="4"/>
  <c r="Q512" i="4" s="1"/>
  <c r="R445" i="4"/>
  <c r="S431" i="4"/>
  <c r="B431" i="4"/>
  <c r="A449" i="4"/>
  <c r="A513" i="4"/>
  <c r="LE22" i="1"/>
  <c r="CZ22" i="1"/>
  <c r="E447" i="4" l="1"/>
  <c r="F448" i="4"/>
  <c r="P432" i="4"/>
  <c r="C433" i="4"/>
  <c r="T448" i="4"/>
  <c r="G449" i="4"/>
  <c r="D449" i="4"/>
  <c r="Q449" i="4" s="1"/>
  <c r="H449" i="4"/>
  <c r="U449" i="4" s="1"/>
  <c r="I449" i="4"/>
  <c r="V449" i="4" s="1"/>
  <c r="F513" i="4"/>
  <c r="E513" i="4"/>
  <c r="D513" i="4"/>
  <c r="Q513" i="4" s="1"/>
  <c r="R446" i="4"/>
  <c r="S432" i="4"/>
  <c r="B432" i="4"/>
  <c r="A514" i="4"/>
  <c r="A450" i="4"/>
  <c r="LE25" i="1"/>
  <c r="CZ25" i="1"/>
  <c r="E448" i="4" l="1"/>
  <c r="F449" i="4"/>
  <c r="P433" i="4"/>
  <c r="C434" i="4"/>
  <c r="I450" i="4"/>
  <c r="V450" i="4" s="1"/>
  <c r="H450" i="4"/>
  <c r="U450" i="4" s="1"/>
  <c r="G450" i="4"/>
  <c r="T450" i="4" s="1"/>
  <c r="D450" i="4"/>
  <c r="Q450" i="4" s="1"/>
  <c r="F514" i="4"/>
  <c r="E514" i="4"/>
  <c r="D514" i="4"/>
  <c r="Q514" i="4" s="1"/>
  <c r="T449" i="4"/>
  <c r="R447" i="4"/>
  <c r="S433" i="4"/>
  <c r="B433" i="4"/>
  <c r="A515" i="4"/>
  <c r="A451" i="4"/>
  <c r="VC5" i="1"/>
  <c r="VC98" i="1" s="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C25" i="1"/>
  <c r="KX42" i="1" l="1"/>
  <c r="KZ42"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26" i="1"/>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M5" i="1"/>
  <c r="MM98" i="1" s="1"/>
  <c r="EE5" i="1"/>
  <c r="EE98" i="1" s="1"/>
  <c r="I458" i="4" l="1"/>
  <c r="V457" i="4"/>
  <c r="H457" i="4"/>
  <c r="G457" i="4" s="1"/>
  <c r="C456" i="4"/>
  <c r="P456" i="4" s="1"/>
  <c r="P440" i="4"/>
  <c r="C441" i="4"/>
  <c r="F521" i="4"/>
  <c r="E521" i="4"/>
  <c r="D521" i="4"/>
  <c r="Q521" i="4" s="1"/>
  <c r="S440" i="4"/>
  <c r="B440" i="4"/>
  <c r="A522" i="4"/>
  <c r="R469" i="4"/>
  <c r="R472" i="4"/>
  <c r="R466" i="4"/>
  <c r="R475" i="4"/>
  <c r="MM22" i="1"/>
  <c r="EE22"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M25" i="1"/>
  <c r="EE25"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BT5" i="1"/>
  <c r="BT98" i="1" s="1"/>
  <c r="BR5" i="1"/>
  <c r="BR98" i="1" s="1"/>
  <c r="BV5" i="1"/>
  <c r="BV98" i="1" s="1"/>
  <c r="BN5" i="1"/>
  <c r="BN98" i="1" s="1"/>
  <c r="MO25" i="1"/>
  <c r="MN25" i="1"/>
  <c r="A25" i="1"/>
  <c r="B29" i="1" l="1"/>
  <c r="NK29" i="1" s="1"/>
  <c r="B28" i="1"/>
  <c r="NK28" i="1" s="1"/>
  <c r="B460" i="4"/>
  <c r="C461" i="4"/>
  <c r="P461" i="4" s="1"/>
  <c r="H524" i="4"/>
  <c r="I525" i="4"/>
  <c r="G475" i="4"/>
  <c r="P446" i="4"/>
  <c r="C447" i="4"/>
  <c r="F527" i="4"/>
  <c r="E527" i="4"/>
  <c r="D527" i="4"/>
  <c r="Q527" i="4" s="1"/>
  <c r="U462" i="4"/>
  <c r="V463" i="4"/>
  <c r="S446" i="4"/>
  <c r="B446" i="4"/>
  <c r="B38" i="1"/>
  <c r="R496" i="4"/>
  <c r="R499" i="4"/>
  <c r="R493" i="4"/>
  <c r="A528" i="4"/>
  <c r="R490" i="4"/>
  <c r="B32" i="1"/>
  <c r="NK32" i="1" s="1"/>
  <c r="B27" i="1"/>
  <c r="NK27" i="1" s="1"/>
  <c r="B26" i="1"/>
  <c r="NK26" i="1" s="1"/>
  <c r="BT22" i="1"/>
  <c r="BR22" i="1"/>
  <c r="BV22" i="1"/>
  <c r="BN22" i="1"/>
  <c r="BN23" i="1" s="1"/>
  <c r="BN81" i="1" l="1"/>
  <c r="BN87" i="1"/>
  <c r="BN70" i="1"/>
  <c r="BN65" i="1"/>
  <c r="NK34" i="1"/>
  <c r="NK33" i="1"/>
  <c r="BN86" i="1"/>
  <c r="BN79" i="1"/>
  <c r="BN89" i="1"/>
  <c r="BN88" i="1"/>
  <c r="BN69" i="1"/>
  <c r="BN82" i="1"/>
  <c r="BN85" i="1"/>
  <c r="BN83" i="1"/>
  <c r="BN72" i="1"/>
  <c r="BN74" i="1"/>
  <c r="BN71" i="1"/>
  <c r="BN73" i="1"/>
  <c r="BN76" i="1"/>
  <c r="BN77" i="1"/>
  <c r="BN78" i="1"/>
  <c r="BN80" i="1"/>
  <c r="BN75" i="1"/>
  <c r="BN84" i="1"/>
  <c r="NJ38" i="1"/>
  <c r="NJ41" i="1" s="1"/>
  <c r="NK38" i="1"/>
  <c r="LN27" i="1"/>
  <c r="NJ27" i="1"/>
  <c r="LN32" i="1"/>
  <c r="LN34" i="1" s="1"/>
  <c r="NJ32" i="1"/>
  <c r="LN28" i="1"/>
  <c r="NJ28" i="1"/>
  <c r="LN26" i="1"/>
  <c r="NJ26" i="1"/>
  <c r="LN29" i="1"/>
  <c r="NJ29" i="1"/>
  <c r="BN93" i="1"/>
  <c r="BN55" i="1"/>
  <c r="BN67" i="1"/>
  <c r="BN66" i="1"/>
  <c r="BN68" i="1"/>
  <c r="BN64" i="1"/>
  <c r="BN63" i="1"/>
  <c r="BN59" i="1"/>
  <c r="BN60" i="1"/>
  <c r="BN61" i="1"/>
  <c r="BN62" i="1"/>
  <c r="BN56" i="1"/>
  <c r="BN57" i="1"/>
  <c r="BN54" i="1"/>
  <c r="BN58" i="1"/>
  <c r="NM32" i="1"/>
  <c r="NM34" i="1" s="1"/>
  <c r="NL32" i="1"/>
  <c r="NM27" i="1"/>
  <c r="NL27" i="1"/>
  <c r="NM28" i="1"/>
  <c r="NL28" i="1"/>
  <c r="BN46" i="1"/>
  <c r="BN50" i="1"/>
  <c r="NM26" i="1"/>
  <c r="NL26" i="1"/>
  <c r="NM38" i="1"/>
  <c r="NM39" i="1" s="1"/>
  <c r="NL38" i="1"/>
  <c r="NM29" i="1"/>
  <c r="NL29" i="1"/>
  <c r="KL27" i="1"/>
  <c r="NE27" i="1"/>
  <c r="NN27" i="1"/>
  <c r="NF27" i="1"/>
  <c r="NI27" i="1"/>
  <c r="NH27" i="1"/>
  <c r="NG27" i="1"/>
  <c r="NN32" i="1"/>
  <c r="NI32" i="1"/>
  <c r="NH32" i="1"/>
  <c r="NG32" i="1"/>
  <c r="NE32" i="1"/>
  <c r="NF32" i="1"/>
  <c r="NI28" i="1"/>
  <c r="NN28" i="1"/>
  <c r="NH28" i="1"/>
  <c r="NG28" i="1"/>
  <c r="NE28" i="1"/>
  <c r="NF28" i="1"/>
  <c r="NH26" i="1"/>
  <c r="NG26" i="1"/>
  <c r="NE26" i="1"/>
  <c r="NF26" i="1"/>
  <c r="NN26" i="1"/>
  <c r="NI26" i="1"/>
  <c r="JH38" i="1"/>
  <c r="JH41" i="1" s="1"/>
  <c r="NE38" i="1"/>
  <c r="NH38" i="1"/>
  <c r="NG38" i="1"/>
  <c r="NN38" i="1"/>
  <c r="NF38" i="1"/>
  <c r="NI38" i="1"/>
  <c r="NG29" i="1"/>
  <c r="NN29" i="1"/>
  <c r="NF29" i="1"/>
  <c r="NI29" i="1"/>
  <c r="NE29" i="1"/>
  <c r="NH29" i="1"/>
  <c r="D32" i="1"/>
  <c r="D33" i="1" s="1"/>
  <c r="NU32" i="1"/>
  <c r="NQ32" i="1"/>
  <c r="NT32" i="1"/>
  <c r="NV32" i="1"/>
  <c r="NS32" i="1"/>
  <c r="NP32" i="1"/>
  <c r="NR32" i="1"/>
  <c r="NW32" i="1"/>
  <c r="D38" i="1"/>
  <c r="D40" i="1" s="1"/>
  <c r="MJ38" i="1"/>
  <c r="MK38" i="1"/>
  <c r="KL26" i="1"/>
  <c r="AV26" i="1"/>
  <c r="KJ38" i="1"/>
  <c r="KL38" i="1"/>
  <c r="KJ29" i="1"/>
  <c r="KL29" i="1"/>
  <c r="KJ28" i="1"/>
  <c r="KL28" i="1"/>
  <c r="KJ32" i="1"/>
  <c r="KL32" i="1"/>
  <c r="JH26" i="1"/>
  <c r="KJ26" i="1"/>
  <c r="JH27" i="1"/>
  <c r="KJ27" i="1"/>
  <c r="IY32" i="1"/>
  <c r="GP32" i="1"/>
  <c r="DC32" i="1"/>
  <c r="JH32" i="1"/>
  <c r="JH28" i="1"/>
  <c r="ND28" i="1"/>
  <c r="NC28" i="1"/>
  <c r="JH29" i="1"/>
  <c r="ND29" i="1"/>
  <c r="NC29" i="1"/>
  <c r="DC38" i="1"/>
  <c r="DC26" i="1"/>
  <c r="JF26" i="1"/>
  <c r="DC28" i="1"/>
  <c r="JF28" i="1"/>
  <c r="DC29" i="1"/>
  <c r="JF29" i="1"/>
  <c r="DC27" i="1"/>
  <c r="JF27" i="1"/>
  <c r="AZ26" i="1"/>
  <c r="AY26" i="1"/>
  <c r="AZ29" i="1"/>
  <c r="AY29" i="1"/>
  <c r="AZ28" i="1"/>
  <c r="AY28" i="1"/>
  <c r="AZ32" i="1"/>
  <c r="AY32" i="1"/>
  <c r="AZ27" i="1"/>
  <c r="AY27" i="1"/>
  <c r="KH27" i="1"/>
  <c r="KG27" i="1"/>
  <c r="KI27" i="1"/>
  <c r="KF27" i="1"/>
  <c r="KH28" i="1"/>
  <c r="KG28" i="1"/>
  <c r="KI28" i="1"/>
  <c r="KF28" i="1"/>
  <c r="KH26" i="1"/>
  <c r="KG26" i="1"/>
  <c r="KI26" i="1"/>
  <c r="KF26" i="1"/>
  <c r="KH29" i="1"/>
  <c r="KG29" i="1"/>
  <c r="KI29" i="1"/>
  <c r="KF29" i="1"/>
  <c r="UB28" i="1"/>
  <c r="UA28" i="1"/>
  <c r="TZ28" i="1"/>
  <c r="TW28" i="1"/>
  <c r="TY28" i="1"/>
  <c r="TX28" i="1"/>
  <c r="RR28" i="1"/>
  <c r="RQ28" i="1"/>
  <c r="RP28" i="1"/>
  <c r="RO28" i="1"/>
  <c r="RN28" i="1"/>
  <c r="RM28" i="1"/>
  <c r="PD28" i="1"/>
  <c r="PH28" i="1"/>
  <c r="PG28" i="1"/>
  <c r="PF28" i="1"/>
  <c r="PE28" i="1"/>
  <c r="OD28" i="1"/>
  <c r="UB26" i="1"/>
  <c r="UA26" i="1"/>
  <c r="TZ26" i="1"/>
  <c r="TY26" i="1"/>
  <c r="TX26" i="1"/>
  <c r="TW26" i="1"/>
  <c r="RN26" i="1"/>
  <c r="RM26" i="1"/>
  <c r="RQ26" i="1"/>
  <c r="RR26" i="1"/>
  <c r="RP26" i="1"/>
  <c r="RO26" i="1"/>
  <c r="PH26" i="1"/>
  <c r="PG26" i="1"/>
  <c r="PF26" i="1"/>
  <c r="PE26" i="1"/>
  <c r="PD26" i="1"/>
  <c r="OD26" i="1"/>
  <c r="UB29" i="1"/>
  <c r="UA29" i="1"/>
  <c r="TZ29" i="1"/>
  <c r="TY29" i="1"/>
  <c r="TX29" i="1"/>
  <c r="TW29" i="1"/>
  <c r="RR29" i="1"/>
  <c r="RQ29" i="1"/>
  <c r="RP29" i="1"/>
  <c r="RO29" i="1"/>
  <c r="RM29" i="1"/>
  <c r="RN29" i="1"/>
  <c r="PH29" i="1"/>
  <c r="PG29" i="1"/>
  <c r="PF29" i="1"/>
  <c r="PE29" i="1"/>
  <c r="PD29" i="1"/>
  <c r="OD29" i="1"/>
  <c r="UB38" i="1"/>
  <c r="UA38" i="1"/>
  <c r="TZ38" i="1"/>
  <c r="TY38" i="1"/>
  <c r="TX38" i="1"/>
  <c r="TW38" i="1"/>
  <c r="RN38" i="1"/>
  <c r="RM38" i="1"/>
  <c r="RQ38" i="1"/>
  <c r="RR38" i="1"/>
  <c r="RP38" i="1"/>
  <c r="RO38" i="1"/>
  <c r="PH38" i="1"/>
  <c r="PG38" i="1"/>
  <c r="PF38" i="1"/>
  <c r="PE38" i="1"/>
  <c r="PD38" i="1"/>
  <c r="OD38" i="1"/>
  <c r="UA27" i="1"/>
  <c r="TZ27" i="1"/>
  <c r="TY27" i="1"/>
  <c r="UB27" i="1"/>
  <c r="TX27" i="1"/>
  <c r="TW27" i="1"/>
  <c r="RR27" i="1"/>
  <c r="RQ27" i="1"/>
  <c r="RP27" i="1"/>
  <c r="RO27" i="1"/>
  <c r="RN27" i="1"/>
  <c r="RM27" i="1"/>
  <c r="PH27" i="1"/>
  <c r="PG27" i="1"/>
  <c r="PF27" i="1"/>
  <c r="PD27" i="1"/>
  <c r="PE27" i="1"/>
  <c r="OD27" i="1"/>
  <c r="TB27" i="1"/>
  <c r="TA27" i="1"/>
  <c r="SZ27" i="1"/>
  <c r="SY27" i="1"/>
  <c r="SX27" i="1"/>
  <c r="SW27" i="1"/>
  <c r="QR27" i="1"/>
  <c r="QQ27" i="1"/>
  <c r="QP27" i="1"/>
  <c r="QO27" i="1"/>
  <c r="QN27" i="1"/>
  <c r="QM27" i="1"/>
  <c r="PC27" i="1"/>
  <c r="PA27" i="1"/>
  <c r="PB27" i="1"/>
  <c r="OZ27" i="1"/>
  <c r="OY27" i="1"/>
  <c r="OB27" i="1"/>
  <c r="TB26" i="1"/>
  <c r="TA26" i="1"/>
  <c r="SZ26" i="1"/>
  <c r="SY26" i="1"/>
  <c r="SX26" i="1"/>
  <c r="SW26" i="1"/>
  <c r="QQ26" i="1"/>
  <c r="QP26" i="1"/>
  <c r="QO26" i="1"/>
  <c r="QN26" i="1"/>
  <c r="QM26" i="1"/>
  <c r="QR26" i="1"/>
  <c r="PA26" i="1"/>
  <c r="OZ26" i="1"/>
  <c r="OY26" i="1"/>
  <c r="PC26" i="1"/>
  <c r="PB26" i="1"/>
  <c r="OB26" i="1"/>
  <c r="TB38" i="1"/>
  <c r="TA38" i="1"/>
  <c r="SZ38" i="1"/>
  <c r="SY38" i="1"/>
  <c r="SX38" i="1"/>
  <c r="SW38" i="1"/>
  <c r="QQ38" i="1"/>
  <c r="QP38" i="1"/>
  <c r="QO38" i="1"/>
  <c r="QN38" i="1"/>
  <c r="QM38" i="1"/>
  <c r="QR38" i="1"/>
  <c r="PB38" i="1"/>
  <c r="PA38" i="1"/>
  <c r="OZ38" i="1"/>
  <c r="OY38" i="1"/>
  <c r="PC38" i="1"/>
  <c r="OB38" i="1"/>
  <c r="TB28" i="1"/>
  <c r="TA28" i="1"/>
  <c r="SZ28" i="1"/>
  <c r="SY28" i="1"/>
  <c r="SX28" i="1"/>
  <c r="SW28" i="1"/>
  <c r="QQ28" i="1"/>
  <c r="QP28" i="1"/>
  <c r="QO28" i="1"/>
  <c r="QN28" i="1"/>
  <c r="QM28" i="1"/>
  <c r="QR28" i="1"/>
  <c r="PC28" i="1"/>
  <c r="PB28" i="1"/>
  <c r="PA28" i="1"/>
  <c r="OZ28" i="1"/>
  <c r="OY28" i="1"/>
  <c r="OB28" i="1"/>
  <c r="TB29" i="1"/>
  <c r="TA29" i="1"/>
  <c r="SZ29" i="1"/>
  <c r="SY29" i="1"/>
  <c r="SX29" i="1"/>
  <c r="SW29" i="1"/>
  <c r="QR29" i="1"/>
  <c r="QQ29" i="1"/>
  <c r="QP29" i="1"/>
  <c r="QO29" i="1"/>
  <c r="QN29" i="1"/>
  <c r="QM29" i="1"/>
  <c r="PC29" i="1"/>
  <c r="PB29" i="1"/>
  <c r="PA29" i="1"/>
  <c r="OZ29" i="1"/>
  <c r="OY29" i="1"/>
  <c r="OB29" i="1"/>
  <c r="GU26" i="1"/>
  <c r="GS26" i="1"/>
  <c r="GU38" i="1"/>
  <c r="GS38" i="1"/>
  <c r="GU28" i="1"/>
  <c r="GS28" i="1"/>
  <c r="GU29" i="1"/>
  <c r="GS29" i="1"/>
  <c r="GU27" i="1"/>
  <c r="GS27" i="1"/>
  <c r="HV38" i="1"/>
  <c r="HU38" i="1"/>
  <c r="HT38" i="1"/>
  <c r="HS38" i="1"/>
  <c r="HR38" i="1"/>
  <c r="HQ38" i="1"/>
  <c r="HX38" i="1"/>
  <c r="HW38" i="1"/>
  <c r="HZ38" i="1"/>
  <c r="HY38" i="1"/>
  <c r="FQ38" i="1"/>
  <c r="FP38" i="1"/>
  <c r="FO38" i="1"/>
  <c r="FN38" i="1"/>
  <c r="FM38" i="1"/>
  <c r="FL38" i="1"/>
  <c r="FK38" i="1"/>
  <c r="FJ38" i="1"/>
  <c r="FI38" i="1"/>
  <c r="FH38" i="1"/>
  <c r="HZ28" i="1"/>
  <c r="HY28" i="1"/>
  <c r="HX28" i="1"/>
  <c r="HW28" i="1"/>
  <c r="HV28" i="1"/>
  <c r="HU28" i="1"/>
  <c r="HT28" i="1"/>
  <c r="HS28" i="1"/>
  <c r="HR28" i="1"/>
  <c r="HQ28" i="1"/>
  <c r="FQ28" i="1"/>
  <c r="FP28" i="1"/>
  <c r="FO28" i="1"/>
  <c r="FN28" i="1"/>
  <c r="FM28" i="1"/>
  <c r="FL28" i="1"/>
  <c r="FK28" i="1"/>
  <c r="FJ28" i="1"/>
  <c r="FI28" i="1"/>
  <c r="FH28" i="1"/>
  <c r="HX29" i="1"/>
  <c r="HW29" i="1"/>
  <c r="HV29" i="1"/>
  <c r="HU29" i="1"/>
  <c r="HT29" i="1"/>
  <c r="HS29" i="1"/>
  <c r="HR29" i="1"/>
  <c r="HQ29" i="1"/>
  <c r="HZ29" i="1"/>
  <c r="HY29" i="1"/>
  <c r="FQ29" i="1"/>
  <c r="FP29" i="1"/>
  <c r="FN29" i="1"/>
  <c r="FM29" i="1"/>
  <c r="FL29" i="1"/>
  <c r="FK29" i="1"/>
  <c r="FJ29" i="1"/>
  <c r="FI29" i="1"/>
  <c r="FH29" i="1"/>
  <c r="FO29" i="1"/>
  <c r="HV26" i="1"/>
  <c r="HU26" i="1"/>
  <c r="HT26" i="1"/>
  <c r="HS26" i="1"/>
  <c r="HR26" i="1"/>
  <c r="HQ26" i="1"/>
  <c r="HZ26" i="1"/>
  <c r="HY26" i="1"/>
  <c r="HX26" i="1"/>
  <c r="HW26" i="1"/>
  <c r="FQ26" i="1"/>
  <c r="FP26" i="1"/>
  <c r="FO26" i="1"/>
  <c r="FN26" i="1"/>
  <c r="FM26" i="1"/>
  <c r="FL26" i="1"/>
  <c r="FK26" i="1"/>
  <c r="FJ26" i="1"/>
  <c r="FI26" i="1"/>
  <c r="FH26" i="1"/>
  <c r="HZ27" i="1"/>
  <c r="HY27" i="1"/>
  <c r="HX27" i="1"/>
  <c r="HW27" i="1"/>
  <c r="HV27" i="1"/>
  <c r="HU27" i="1"/>
  <c r="HT27" i="1"/>
  <c r="HS27" i="1"/>
  <c r="HR27" i="1"/>
  <c r="HQ27" i="1"/>
  <c r="FQ27" i="1"/>
  <c r="FP27" i="1"/>
  <c r="FO27" i="1"/>
  <c r="FN27" i="1"/>
  <c r="FM27" i="1"/>
  <c r="FL27" i="1"/>
  <c r="FK27" i="1"/>
  <c r="FJ27" i="1"/>
  <c r="FI27" i="1"/>
  <c r="FH27" i="1"/>
  <c r="EL28" i="1"/>
  <c r="EJ28" i="1"/>
  <c r="EL26" i="1"/>
  <c r="EJ26" i="1"/>
  <c r="EL29" i="1"/>
  <c r="EJ29" i="1"/>
  <c r="EL27" i="1"/>
  <c r="EJ27" i="1"/>
  <c r="BC42" i="1"/>
  <c r="EL38" i="1"/>
  <c r="EJ38" i="1"/>
  <c r="DL38" i="1"/>
  <c r="BC26" i="1"/>
  <c r="BB26" i="1"/>
  <c r="BA26" i="1"/>
  <c r="AX26" i="1"/>
  <c r="AW26" i="1"/>
  <c r="BC27" i="1"/>
  <c r="BB27" i="1"/>
  <c r="BA27" i="1"/>
  <c r="AX27" i="1"/>
  <c r="AW27" i="1"/>
  <c r="AV27" i="1"/>
  <c r="OJ38" i="1"/>
  <c r="OL38" i="1"/>
  <c r="SC38" i="1"/>
  <c r="OW38" i="1"/>
  <c r="OA38" i="1"/>
  <c r="QF38" i="1"/>
  <c r="PS38" i="1"/>
  <c r="PP38" i="1"/>
  <c r="QY38" i="1"/>
  <c r="OU38" i="1"/>
  <c r="SJ38" i="1"/>
  <c r="QD38" i="1"/>
  <c r="SN38" i="1"/>
  <c r="QB38" i="1"/>
  <c r="OX38" i="1"/>
  <c r="SL38" i="1"/>
  <c r="RC38" i="1"/>
  <c r="SE38" i="1"/>
  <c r="SH38" i="1"/>
  <c r="PT38" i="1"/>
  <c r="PZ38" i="1"/>
  <c r="RI38" i="1"/>
  <c r="SR38" i="1"/>
  <c r="PJ38" i="1"/>
  <c r="SF38" i="1"/>
  <c r="SG38" i="1"/>
  <c r="RA38" i="1"/>
  <c r="PI38" i="1"/>
  <c r="QT38" i="1"/>
  <c r="RS38" i="1"/>
  <c r="PX38" i="1"/>
  <c r="QJ38" i="1"/>
  <c r="RE38" i="1"/>
  <c r="PM38" i="1"/>
  <c r="RW38" i="1"/>
  <c r="OO38" i="1"/>
  <c r="SB38" i="1"/>
  <c r="RT38" i="1"/>
  <c r="RV38" i="1"/>
  <c r="RD38" i="1"/>
  <c r="QU38" i="1"/>
  <c r="RZ38" i="1"/>
  <c r="PR38" i="1"/>
  <c r="OQ38" i="1"/>
  <c r="QX38" i="1"/>
  <c r="ON38" i="1"/>
  <c r="RH38" i="1"/>
  <c r="SQ38" i="1"/>
  <c r="RL38" i="1"/>
  <c r="OK38" i="1"/>
  <c r="QW38" i="1"/>
  <c r="QE38" i="1"/>
  <c r="OR38" i="1"/>
  <c r="PV38" i="1"/>
  <c r="PW38" i="1"/>
  <c r="QC38" i="1"/>
  <c r="OE38" i="1"/>
  <c r="QH38" i="1"/>
  <c r="SI38" i="1"/>
  <c r="RF38" i="1"/>
  <c r="SK38" i="1"/>
  <c r="QA38" i="1"/>
  <c r="OV38" i="1"/>
  <c r="OG38" i="1"/>
  <c r="SA38" i="1"/>
  <c r="QS38" i="1"/>
  <c r="OM38" i="1"/>
  <c r="OC38" i="1"/>
  <c r="PQ38" i="1"/>
  <c r="OH38" i="1"/>
  <c r="PL38" i="1"/>
  <c r="PN38" i="1"/>
  <c r="PU38" i="1"/>
  <c r="QK38" i="1"/>
  <c r="SP38" i="1"/>
  <c r="OP38" i="1"/>
  <c r="RJ38" i="1"/>
  <c r="RB38" i="1"/>
  <c r="RY38" i="1"/>
  <c r="QZ38" i="1"/>
  <c r="PK38" i="1"/>
  <c r="PO38" i="1"/>
  <c r="RX38" i="1"/>
  <c r="SD38" i="1"/>
  <c r="OS38" i="1"/>
  <c r="OI38" i="1"/>
  <c r="RG38" i="1"/>
  <c r="PY38" i="1"/>
  <c r="NZ38" i="1"/>
  <c r="SM38" i="1"/>
  <c r="QL38" i="1"/>
  <c r="SO38" i="1"/>
  <c r="QG38" i="1"/>
  <c r="OT38" i="1"/>
  <c r="RK38" i="1"/>
  <c r="QV38" i="1"/>
  <c r="RU38" i="1"/>
  <c r="OF38" i="1"/>
  <c r="VB27" i="1"/>
  <c r="VA27" i="1"/>
  <c r="SR27" i="1"/>
  <c r="SQ27" i="1"/>
  <c r="QH27" i="1"/>
  <c r="QG27" i="1"/>
  <c r="VB38" i="1"/>
  <c r="VA38" i="1"/>
  <c r="VB26" i="1"/>
  <c r="VA26" i="1"/>
  <c r="SR26" i="1"/>
  <c r="SQ26" i="1"/>
  <c r="QH26" i="1"/>
  <c r="QG26" i="1"/>
  <c r="VB28" i="1"/>
  <c r="VA28" i="1"/>
  <c r="SR28" i="1"/>
  <c r="SQ28" i="1"/>
  <c r="QH28" i="1"/>
  <c r="QG28" i="1"/>
  <c r="VB29" i="1"/>
  <c r="VA29" i="1"/>
  <c r="SR29" i="1"/>
  <c r="SQ29" i="1"/>
  <c r="QH29" i="1"/>
  <c r="QG29" i="1"/>
  <c r="UZ28" i="1"/>
  <c r="UY28" i="1"/>
  <c r="UX28" i="1"/>
  <c r="UW28" i="1"/>
  <c r="SP28" i="1"/>
  <c r="SO28" i="1"/>
  <c r="SN28" i="1"/>
  <c r="SM28" i="1"/>
  <c r="QF28" i="1"/>
  <c r="QE28" i="1"/>
  <c r="QD28" i="1"/>
  <c r="QC28" i="1"/>
  <c r="UX29" i="1"/>
  <c r="UW29" i="1"/>
  <c r="UZ29" i="1"/>
  <c r="UY29" i="1"/>
  <c r="SP29" i="1"/>
  <c r="SO29" i="1"/>
  <c r="SN29" i="1"/>
  <c r="SM29" i="1"/>
  <c r="QF29" i="1"/>
  <c r="QE29" i="1"/>
  <c r="QD29" i="1"/>
  <c r="QC29" i="1"/>
  <c r="UZ26" i="1"/>
  <c r="UY26" i="1"/>
  <c r="UX26" i="1"/>
  <c r="UW26" i="1"/>
  <c r="SP26" i="1"/>
  <c r="SO26" i="1"/>
  <c r="SN26" i="1"/>
  <c r="SM26" i="1"/>
  <c r="QF26" i="1"/>
  <c r="QE26" i="1"/>
  <c r="QD26" i="1"/>
  <c r="QC26" i="1"/>
  <c r="UZ38" i="1"/>
  <c r="UY38" i="1"/>
  <c r="UX38" i="1"/>
  <c r="UW38" i="1"/>
  <c r="UZ27" i="1"/>
  <c r="UY27" i="1"/>
  <c r="UX27" i="1"/>
  <c r="UW27" i="1"/>
  <c r="SP27" i="1"/>
  <c r="SO27" i="1"/>
  <c r="SN27" i="1"/>
  <c r="SM27" i="1"/>
  <c r="QF27" i="1"/>
  <c r="QE27" i="1"/>
  <c r="QD27" i="1"/>
  <c r="QC27" i="1"/>
  <c r="IN26" i="1"/>
  <c r="GX26" i="1"/>
  <c r="IM26" i="1"/>
  <c r="GW26" i="1"/>
  <c r="IL26" i="1"/>
  <c r="GV26" i="1"/>
  <c r="IK26" i="1"/>
  <c r="GT26" i="1"/>
  <c r="IJ26" i="1"/>
  <c r="GR26" i="1"/>
  <c r="II26" i="1"/>
  <c r="GQ26" i="1"/>
  <c r="IH26" i="1"/>
  <c r="IG26" i="1"/>
  <c r="IF26" i="1"/>
  <c r="IE26" i="1"/>
  <c r="ID26" i="1"/>
  <c r="IC26" i="1"/>
  <c r="IB26" i="1"/>
  <c r="IA26" i="1"/>
  <c r="HP26" i="1"/>
  <c r="HO26" i="1"/>
  <c r="HN26" i="1"/>
  <c r="HM26" i="1"/>
  <c r="HL26" i="1"/>
  <c r="HK26" i="1"/>
  <c r="HJ26" i="1"/>
  <c r="IY26" i="1"/>
  <c r="HI26" i="1"/>
  <c r="IX26" i="1"/>
  <c r="HH26" i="1"/>
  <c r="IW26" i="1"/>
  <c r="HG26" i="1"/>
  <c r="IV26" i="1"/>
  <c r="HF26" i="1"/>
  <c r="IU26" i="1"/>
  <c r="HE26" i="1"/>
  <c r="IT26" i="1"/>
  <c r="HD26" i="1"/>
  <c r="IS26" i="1"/>
  <c r="HC26" i="1"/>
  <c r="IR26" i="1"/>
  <c r="HB26" i="1"/>
  <c r="IQ26" i="1"/>
  <c r="HA26" i="1"/>
  <c r="IP26" i="1"/>
  <c r="GZ26" i="1"/>
  <c r="IO26" i="1"/>
  <c r="GY26" i="1"/>
  <c r="GA26" i="1"/>
  <c r="EI26" i="1"/>
  <c r="FZ26" i="1"/>
  <c r="FY26" i="1"/>
  <c r="FX26" i="1"/>
  <c r="FW26" i="1"/>
  <c r="FV26" i="1"/>
  <c r="FU26" i="1"/>
  <c r="FT26" i="1"/>
  <c r="FS26" i="1"/>
  <c r="FR26" i="1"/>
  <c r="FG26" i="1"/>
  <c r="FF26" i="1"/>
  <c r="FE26" i="1"/>
  <c r="FD26" i="1"/>
  <c r="FC26" i="1"/>
  <c r="EN26" i="1"/>
  <c r="EM26" i="1"/>
  <c r="EK26" i="1"/>
  <c r="GP26" i="1"/>
  <c r="GO26" i="1"/>
  <c r="GN26" i="1"/>
  <c r="GM26" i="1"/>
  <c r="GL26" i="1"/>
  <c r="GK26" i="1"/>
  <c r="GJ26" i="1"/>
  <c r="GI26" i="1"/>
  <c r="GH26" i="1"/>
  <c r="GG26" i="1"/>
  <c r="GF26" i="1"/>
  <c r="GE26" i="1"/>
  <c r="GD26" i="1"/>
  <c r="GC26" i="1"/>
  <c r="GB26" i="1"/>
  <c r="FB26" i="1"/>
  <c r="FA26" i="1"/>
  <c r="EZ26" i="1"/>
  <c r="EY26" i="1"/>
  <c r="EX26" i="1"/>
  <c r="EW26" i="1"/>
  <c r="EV26" i="1"/>
  <c r="EU26" i="1"/>
  <c r="ET26" i="1"/>
  <c r="ES26" i="1"/>
  <c r="ER26" i="1"/>
  <c r="EQ26" i="1"/>
  <c r="EP26" i="1"/>
  <c r="EO26" i="1"/>
  <c r="IW38" i="1"/>
  <c r="HG38" i="1"/>
  <c r="IV38" i="1"/>
  <c r="HF38" i="1"/>
  <c r="IU38" i="1"/>
  <c r="HE38" i="1"/>
  <c r="IT38" i="1"/>
  <c r="HD38" i="1"/>
  <c r="IS38" i="1"/>
  <c r="HC38" i="1"/>
  <c r="IR38" i="1"/>
  <c r="HB38" i="1"/>
  <c r="IQ38" i="1"/>
  <c r="HA38" i="1"/>
  <c r="IP38" i="1"/>
  <c r="GZ38" i="1"/>
  <c r="IO38" i="1"/>
  <c r="GY38" i="1"/>
  <c r="IN38" i="1"/>
  <c r="GX38" i="1"/>
  <c r="IM38" i="1"/>
  <c r="GW38" i="1"/>
  <c r="IL38" i="1"/>
  <c r="GV38" i="1"/>
  <c r="IK38" i="1"/>
  <c r="GT38" i="1"/>
  <c r="IJ38" i="1"/>
  <c r="GR38" i="1"/>
  <c r="II38" i="1"/>
  <c r="GQ38" i="1"/>
  <c r="IH38" i="1"/>
  <c r="IG38" i="1"/>
  <c r="IF38" i="1"/>
  <c r="IE38" i="1"/>
  <c r="ID38" i="1"/>
  <c r="IC38" i="1"/>
  <c r="IB38" i="1"/>
  <c r="IA38" i="1"/>
  <c r="HP38" i="1"/>
  <c r="HO38" i="1"/>
  <c r="HN38" i="1"/>
  <c r="HM38" i="1"/>
  <c r="HL38" i="1"/>
  <c r="HK38" i="1"/>
  <c r="HJ38" i="1"/>
  <c r="IY38" i="1"/>
  <c r="HI38" i="1"/>
  <c r="IX38" i="1"/>
  <c r="HH38" i="1"/>
  <c r="GA38" i="1"/>
  <c r="EI38" i="1"/>
  <c r="FZ38" i="1"/>
  <c r="FY38" i="1"/>
  <c r="FX38" i="1"/>
  <c r="FW38" i="1"/>
  <c r="FV38" i="1"/>
  <c r="FU38" i="1"/>
  <c r="FT38" i="1"/>
  <c r="FS38" i="1"/>
  <c r="FR38" i="1"/>
  <c r="FG38" i="1"/>
  <c r="FF38" i="1"/>
  <c r="FE38" i="1"/>
  <c r="FD38" i="1"/>
  <c r="FC38" i="1"/>
  <c r="GM38" i="1"/>
  <c r="GL38" i="1"/>
  <c r="GK38" i="1"/>
  <c r="GJ38" i="1"/>
  <c r="GI38" i="1"/>
  <c r="GH38" i="1"/>
  <c r="GG38" i="1"/>
  <c r="GF38" i="1"/>
  <c r="GE38" i="1"/>
  <c r="GD38" i="1"/>
  <c r="GC38" i="1"/>
  <c r="GB38" i="1"/>
  <c r="FB38" i="1"/>
  <c r="FA38" i="1"/>
  <c r="EZ38" i="1"/>
  <c r="EY38" i="1"/>
  <c r="EX38" i="1"/>
  <c r="EW38" i="1"/>
  <c r="EV38" i="1"/>
  <c r="EU38" i="1"/>
  <c r="ET38" i="1"/>
  <c r="ES38" i="1"/>
  <c r="ER38" i="1"/>
  <c r="EQ38" i="1"/>
  <c r="EP38" i="1"/>
  <c r="EO38" i="1"/>
  <c r="EN38" i="1"/>
  <c r="EM38" i="1"/>
  <c r="EK38" i="1"/>
  <c r="GP38" i="1"/>
  <c r="GO38" i="1"/>
  <c r="GN38" i="1"/>
  <c r="IL28" i="1"/>
  <c r="GV28" i="1"/>
  <c r="IK28" i="1"/>
  <c r="GT28" i="1"/>
  <c r="IJ28" i="1"/>
  <c r="GR28" i="1"/>
  <c r="II28" i="1"/>
  <c r="GQ28" i="1"/>
  <c r="IH28" i="1"/>
  <c r="IG28" i="1"/>
  <c r="IF28" i="1"/>
  <c r="IE28" i="1"/>
  <c r="ID28" i="1"/>
  <c r="IC28" i="1"/>
  <c r="IB28" i="1"/>
  <c r="IA28" i="1"/>
  <c r="HP28" i="1"/>
  <c r="HO28" i="1"/>
  <c r="HN28" i="1"/>
  <c r="HM28" i="1"/>
  <c r="HL28" i="1"/>
  <c r="HK28" i="1"/>
  <c r="HJ28" i="1"/>
  <c r="IY28" i="1"/>
  <c r="HI28" i="1"/>
  <c r="IX28" i="1"/>
  <c r="HH28" i="1"/>
  <c r="IW28" i="1"/>
  <c r="HG28" i="1"/>
  <c r="IV28" i="1"/>
  <c r="HF28" i="1"/>
  <c r="IU28" i="1"/>
  <c r="HE28" i="1"/>
  <c r="IT28" i="1"/>
  <c r="HD28" i="1"/>
  <c r="IS28" i="1"/>
  <c r="HC28" i="1"/>
  <c r="IR28" i="1"/>
  <c r="HB28" i="1"/>
  <c r="IQ28" i="1"/>
  <c r="HA28" i="1"/>
  <c r="IP28" i="1"/>
  <c r="GZ28" i="1"/>
  <c r="IO28" i="1"/>
  <c r="GY28" i="1"/>
  <c r="IN28" i="1"/>
  <c r="GX28" i="1"/>
  <c r="IM28" i="1"/>
  <c r="GW28" i="1"/>
  <c r="GA28" i="1"/>
  <c r="EI28" i="1"/>
  <c r="FZ28" i="1"/>
  <c r="FY28" i="1"/>
  <c r="FX28" i="1"/>
  <c r="FW28" i="1"/>
  <c r="FV28" i="1"/>
  <c r="FU28" i="1"/>
  <c r="FT28" i="1"/>
  <c r="FS28" i="1"/>
  <c r="FR28" i="1"/>
  <c r="FG28" i="1"/>
  <c r="FF28" i="1"/>
  <c r="FE28" i="1"/>
  <c r="FD28" i="1"/>
  <c r="FC28" i="1"/>
  <c r="FA28" i="1"/>
  <c r="EZ28" i="1"/>
  <c r="EY28" i="1"/>
  <c r="EX28" i="1"/>
  <c r="EW28" i="1"/>
  <c r="EV28" i="1"/>
  <c r="EU28" i="1"/>
  <c r="ET28" i="1"/>
  <c r="ES28" i="1"/>
  <c r="ER28" i="1"/>
  <c r="EQ28" i="1"/>
  <c r="EP28" i="1"/>
  <c r="EO28" i="1"/>
  <c r="EN28" i="1"/>
  <c r="EM28" i="1"/>
  <c r="EK28" i="1"/>
  <c r="GP28" i="1"/>
  <c r="GO28" i="1"/>
  <c r="GN28" i="1"/>
  <c r="GM28" i="1"/>
  <c r="GL28" i="1"/>
  <c r="GK28" i="1"/>
  <c r="GJ28" i="1"/>
  <c r="GI28" i="1"/>
  <c r="GH28" i="1"/>
  <c r="GG28" i="1"/>
  <c r="GF28" i="1"/>
  <c r="GE28" i="1"/>
  <c r="GD28" i="1"/>
  <c r="GC28" i="1"/>
  <c r="GB28" i="1"/>
  <c r="FB28" i="1"/>
  <c r="HK29" i="1"/>
  <c r="HJ29" i="1"/>
  <c r="IY29" i="1"/>
  <c r="HI29" i="1"/>
  <c r="IX29" i="1"/>
  <c r="HH29" i="1"/>
  <c r="IW29" i="1"/>
  <c r="HG29" i="1"/>
  <c r="IV29" i="1"/>
  <c r="HF29" i="1"/>
  <c r="IU29" i="1"/>
  <c r="HE29" i="1"/>
  <c r="IT29" i="1"/>
  <c r="HD29" i="1"/>
  <c r="IS29" i="1"/>
  <c r="HC29" i="1"/>
  <c r="IR29" i="1"/>
  <c r="HB29" i="1"/>
  <c r="IQ29" i="1"/>
  <c r="HA29" i="1"/>
  <c r="IP29" i="1"/>
  <c r="GZ29" i="1"/>
  <c r="IO29" i="1"/>
  <c r="GY29" i="1"/>
  <c r="IN29" i="1"/>
  <c r="GX29" i="1"/>
  <c r="IM29" i="1"/>
  <c r="GW29" i="1"/>
  <c r="IL29" i="1"/>
  <c r="GV29" i="1"/>
  <c r="IK29" i="1"/>
  <c r="GT29" i="1"/>
  <c r="IJ29" i="1"/>
  <c r="GR29" i="1"/>
  <c r="II29" i="1"/>
  <c r="GQ29" i="1"/>
  <c r="IH29" i="1"/>
  <c r="IG29" i="1"/>
  <c r="IF29" i="1"/>
  <c r="IE29" i="1"/>
  <c r="ID29" i="1"/>
  <c r="IC29" i="1"/>
  <c r="IB29" i="1"/>
  <c r="IA29" i="1"/>
  <c r="HP29" i="1"/>
  <c r="HO29" i="1"/>
  <c r="HN29" i="1"/>
  <c r="HM29" i="1"/>
  <c r="HL29" i="1"/>
  <c r="FA29" i="1"/>
  <c r="GP29" i="1"/>
  <c r="EZ29" i="1"/>
  <c r="GO29" i="1"/>
  <c r="EY29" i="1"/>
  <c r="GN29" i="1"/>
  <c r="EX29" i="1"/>
  <c r="GM29" i="1"/>
  <c r="EW29" i="1"/>
  <c r="GL29" i="1"/>
  <c r="EV29" i="1"/>
  <c r="GK29" i="1"/>
  <c r="EU29" i="1"/>
  <c r="GJ29" i="1"/>
  <c r="ET29" i="1"/>
  <c r="GI29" i="1"/>
  <c r="ES29" i="1"/>
  <c r="GH29" i="1"/>
  <c r="ER29" i="1"/>
  <c r="GG29" i="1"/>
  <c r="EQ29" i="1"/>
  <c r="GF29" i="1"/>
  <c r="EP29" i="1"/>
  <c r="GE29" i="1"/>
  <c r="EO29" i="1"/>
  <c r="GD29" i="1"/>
  <c r="EN29" i="1"/>
  <c r="GC29" i="1"/>
  <c r="EM29" i="1"/>
  <c r="FY29" i="1"/>
  <c r="FX29" i="1"/>
  <c r="FW29" i="1"/>
  <c r="FV29" i="1"/>
  <c r="FU29" i="1"/>
  <c r="FT29" i="1"/>
  <c r="FS29" i="1"/>
  <c r="FR29" i="1"/>
  <c r="FG29" i="1"/>
  <c r="FF29" i="1"/>
  <c r="FE29" i="1"/>
  <c r="FD29" i="1"/>
  <c r="FC29" i="1"/>
  <c r="FB29" i="1"/>
  <c r="EK29" i="1"/>
  <c r="EI29" i="1"/>
  <c r="GB29" i="1"/>
  <c r="GA29" i="1"/>
  <c r="FZ29" i="1"/>
  <c r="HM27" i="1"/>
  <c r="HL27" i="1"/>
  <c r="HK27" i="1"/>
  <c r="HJ27" i="1"/>
  <c r="IY27" i="1"/>
  <c r="HI27" i="1"/>
  <c r="IX27" i="1"/>
  <c r="HH27" i="1"/>
  <c r="IW27" i="1"/>
  <c r="HG27" i="1"/>
  <c r="IV27" i="1"/>
  <c r="HF27" i="1"/>
  <c r="IU27" i="1"/>
  <c r="HE27" i="1"/>
  <c r="IT27" i="1"/>
  <c r="HD27" i="1"/>
  <c r="IS27" i="1"/>
  <c r="HC27" i="1"/>
  <c r="IR27" i="1"/>
  <c r="HB27" i="1"/>
  <c r="IQ27" i="1"/>
  <c r="HA27" i="1"/>
  <c r="IP27" i="1"/>
  <c r="GZ27" i="1"/>
  <c r="IO27" i="1"/>
  <c r="GY27" i="1"/>
  <c r="IN27" i="1"/>
  <c r="GX27" i="1"/>
  <c r="IM27" i="1"/>
  <c r="GW27" i="1"/>
  <c r="IL27" i="1"/>
  <c r="GV27" i="1"/>
  <c r="IK27" i="1"/>
  <c r="GT27" i="1"/>
  <c r="IJ27" i="1"/>
  <c r="GR27" i="1"/>
  <c r="II27" i="1"/>
  <c r="GQ27" i="1"/>
  <c r="IH27" i="1"/>
  <c r="IG27" i="1"/>
  <c r="IF27" i="1"/>
  <c r="IE27" i="1"/>
  <c r="ID27" i="1"/>
  <c r="IC27" i="1"/>
  <c r="IB27" i="1"/>
  <c r="IA27" i="1"/>
  <c r="HP27" i="1"/>
  <c r="HO27" i="1"/>
  <c r="HN27" i="1"/>
  <c r="FA27" i="1"/>
  <c r="GP27" i="1"/>
  <c r="EZ27" i="1"/>
  <c r="GO27" i="1"/>
  <c r="EY27" i="1"/>
  <c r="GN27" i="1"/>
  <c r="EX27" i="1"/>
  <c r="GM27" i="1"/>
  <c r="EW27" i="1"/>
  <c r="GL27" i="1"/>
  <c r="EV27" i="1"/>
  <c r="GK27" i="1"/>
  <c r="EU27" i="1"/>
  <c r="GJ27" i="1"/>
  <c r="ET27" i="1"/>
  <c r="GI27" i="1"/>
  <c r="ES27" i="1"/>
  <c r="GH27" i="1"/>
  <c r="ER27" i="1"/>
  <c r="GG27" i="1"/>
  <c r="EQ27" i="1"/>
  <c r="GF27" i="1"/>
  <c r="EP27" i="1"/>
  <c r="GE27" i="1"/>
  <c r="EO27" i="1"/>
  <c r="GD27" i="1"/>
  <c r="EN27" i="1"/>
  <c r="GC27" i="1"/>
  <c r="EM27" i="1"/>
  <c r="FB27" i="1"/>
  <c r="EK27" i="1"/>
  <c r="EI27" i="1"/>
  <c r="GB27" i="1"/>
  <c r="GA27" i="1"/>
  <c r="FZ27" i="1"/>
  <c r="FY27" i="1"/>
  <c r="FX27" i="1"/>
  <c r="FW27" i="1"/>
  <c r="FV27" i="1"/>
  <c r="FU27" i="1"/>
  <c r="FT27" i="1"/>
  <c r="FS27" i="1"/>
  <c r="FR27" i="1"/>
  <c r="FG27" i="1"/>
  <c r="FF27" i="1"/>
  <c r="FE27" i="1"/>
  <c r="FD27" i="1"/>
  <c r="FC27" i="1"/>
  <c r="JG28" i="1"/>
  <c r="US28" i="1"/>
  <c r="UP28" i="1"/>
  <c r="UE28" i="1"/>
  <c r="TG28" i="1"/>
  <c r="TD28" i="1"/>
  <c r="RI28" i="1"/>
  <c r="RF28" i="1"/>
  <c r="PQ28" i="1"/>
  <c r="PN28" i="1"/>
  <c r="OP28" i="1"/>
  <c r="QK28" i="1"/>
  <c r="SC28" i="1"/>
  <c r="TU28" i="1"/>
  <c r="SD28" i="1"/>
  <c r="QL28" i="1"/>
  <c r="OQ28" i="1"/>
  <c r="SE28" i="1"/>
  <c r="TV28" i="1"/>
  <c r="QS28" i="1"/>
  <c r="UC28" i="1"/>
  <c r="OO28" i="1"/>
  <c r="UF28" i="1"/>
  <c r="OV28" i="1"/>
  <c r="OC28" i="1"/>
  <c r="TL28" i="1"/>
  <c r="PT28" i="1"/>
  <c r="PO28" i="1"/>
  <c r="RA28" i="1"/>
  <c r="UM28" i="1"/>
  <c r="UO28" i="1"/>
  <c r="RL28" i="1"/>
  <c r="OW28" i="1"/>
  <c r="TJ28" i="1"/>
  <c r="QX28" i="1"/>
  <c r="UV28" i="1"/>
  <c r="OR28" i="1"/>
  <c r="OI28" i="1"/>
  <c r="PL28" i="1"/>
  <c r="TF28" i="1"/>
  <c r="PY28" i="1"/>
  <c r="QY28" i="1"/>
  <c r="RW28" i="1"/>
  <c r="SJ28" i="1"/>
  <c r="TO28" i="1"/>
  <c r="QT28" i="1"/>
  <c r="RD28" i="1"/>
  <c r="OG28" i="1"/>
  <c r="UK28" i="1"/>
  <c r="PW28" i="1"/>
  <c r="OX28" i="1"/>
  <c r="OS28" i="1"/>
  <c r="RU28" i="1"/>
  <c r="UH28" i="1"/>
  <c r="SV28" i="1"/>
  <c r="OT28" i="1"/>
  <c r="TM28" i="1"/>
  <c r="SF28" i="1"/>
  <c r="OE28" i="1"/>
  <c r="OM28" i="1"/>
  <c r="UI28" i="1"/>
  <c r="PS28" i="1"/>
  <c r="TS28" i="1"/>
  <c r="UN28" i="1"/>
  <c r="RK28" i="1"/>
  <c r="OH28" i="1"/>
  <c r="ON28" i="1"/>
  <c r="TI28" i="1"/>
  <c r="PX28" i="1"/>
  <c r="QJ28" i="1"/>
  <c r="QZ28" i="1"/>
  <c r="UU28" i="1"/>
  <c r="RV28" i="1"/>
  <c r="SB28" i="1"/>
  <c r="TE28" i="1"/>
  <c r="TN28" i="1"/>
  <c r="TT28" i="1"/>
  <c r="SL28" i="1"/>
  <c r="PJ28" i="1"/>
  <c r="SU28" i="1"/>
  <c r="PM28" i="1"/>
  <c r="PU28" i="1"/>
  <c r="UJ28" i="1"/>
  <c r="RS28" i="1"/>
  <c r="RG28" i="1"/>
  <c r="TK28" i="1"/>
  <c r="OU28" i="1"/>
  <c r="PI28" i="1"/>
  <c r="RE28" i="1"/>
  <c r="RH28" i="1"/>
  <c r="RB28" i="1"/>
  <c r="OJ28" i="1"/>
  <c r="QW28" i="1"/>
  <c r="TC28" i="1"/>
  <c r="PZ28" i="1"/>
  <c r="RX28" i="1"/>
  <c r="UQ28" i="1"/>
  <c r="ST28" i="1"/>
  <c r="QU28" i="1"/>
  <c r="TP28" i="1"/>
  <c r="PP28" i="1"/>
  <c r="SI28" i="1"/>
  <c r="QV28" i="1"/>
  <c r="SG28" i="1"/>
  <c r="SA28" i="1"/>
  <c r="UR28" i="1"/>
  <c r="UL28" i="1"/>
  <c r="SH28" i="1"/>
  <c r="NZ28" i="1"/>
  <c r="PR28" i="1"/>
  <c r="OF28" i="1"/>
  <c r="UG28" i="1"/>
  <c r="RJ28" i="1"/>
  <c r="PV28" i="1"/>
  <c r="PK28" i="1"/>
  <c r="TH28" i="1"/>
  <c r="RT28" i="1"/>
  <c r="UT28" i="1"/>
  <c r="UD28" i="1"/>
  <c r="RC28" i="1"/>
  <c r="SK28" i="1"/>
  <c r="OA28" i="1"/>
  <c r="OL28" i="1"/>
  <c r="OK28" i="1"/>
  <c r="TQ28" i="1"/>
  <c r="QA28" i="1"/>
  <c r="RY28" i="1"/>
  <c r="TR28" i="1"/>
  <c r="RZ28" i="1"/>
  <c r="QB28" i="1"/>
  <c r="JG29" i="1"/>
  <c r="UP29" i="1"/>
  <c r="TV29" i="1"/>
  <c r="TU29" i="1"/>
  <c r="TG29" i="1"/>
  <c r="TD29" i="1"/>
  <c r="SD29" i="1"/>
  <c r="SC29" i="1"/>
  <c r="RI29" i="1"/>
  <c r="RF29" i="1"/>
  <c r="QL29" i="1"/>
  <c r="QK29" i="1"/>
  <c r="PQ29" i="1"/>
  <c r="PN29" i="1"/>
  <c r="OP29" i="1"/>
  <c r="OO29" i="1"/>
  <c r="US29" i="1"/>
  <c r="OG29" i="1"/>
  <c r="UU29" i="1"/>
  <c r="PZ29" i="1"/>
  <c r="QJ29" i="1"/>
  <c r="TN29" i="1"/>
  <c r="OH29" i="1"/>
  <c r="RL29" i="1"/>
  <c r="OI29" i="1"/>
  <c r="RS29" i="1"/>
  <c r="OM29" i="1"/>
  <c r="UV29" i="1"/>
  <c r="SA29" i="1"/>
  <c r="TS29" i="1"/>
  <c r="RV29" i="1"/>
  <c r="OC29" i="1"/>
  <c r="RW29" i="1"/>
  <c r="ON29" i="1"/>
  <c r="RX29" i="1"/>
  <c r="OE29" i="1"/>
  <c r="OJ29" i="1"/>
  <c r="TT29" i="1"/>
  <c r="OF29" i="1"/>
  <c r="SB29" i="1"/>
  <c r="TP29" i="1"/>
  <c r="PV29" i="1"/>
  <c r="RT29" i="1"/>
  <c r="RK29" i="1"/>
  <c r="TL29" i="1"/>
  <c r="TO29" i="1"/>
  <c r="PW29" i="1"/>
  <c r="PR29" i="1"/>
  <c r="RU29" i="1"/>
  <c r="PS29" i="1"/>
  <c r="TM29" i="1"/>
  <c r="PT29" i="1"/>
  <c r="PU29" i="1"/>
  <c r="TH29" i="1"/>
  <c r="NZ29" i="1"/>
  <c r="TI29" i="1"/>
  <c r="RJ29" i="1"/>
  <c r="PX29" i="1"/>
  <c r="UT29" i="1"/>
  <c r="TJ29" i="1"/>
  <c r="PY29" i="1"/>
  <c r="TK29" i="1"/>
  <c r="OA29" i="1"/>
  <c r="UE29" i="1"/>
  <c r="PO29" i="1"/>
  <c r="RA29" i="1"/>
  <c r="UM29" i="1"/>
  <c r="UO29" i="1"/>
  <c r="OW29" i="1"/>
  <c r="OT29" i="1"/>
  <c r="QX29" i="1"/>
  <c r="PL29" i="1"/>
  <c r="TF29" i="1"/>
  <c r="QY29" i="1"/>
  <c r="QV29" i="1"/>
  <c r="SJ29" i="1"/>
  <c r="OR29" i="1"/>
  <c r="RD29" i="1"/>
  <c r="SH29" i="1"/>
  <c r="UK29" i="1"/>
  <c r="OX29" i="1"/>
  <c r="UH29" i="1"/>
  <c r="SV29" i="1"/>
  <c r="QT29" i="1"/>
  <c r="UF29" i="1"/>
  <c r="PP29" i="1"/>
  <c r="RB29" i="1"/>
  <c r="UN29" i="1"/>
  <c r="OS29" i="1"/>
  <c r="QZ29" i="1"/>
  <c r="TE29" i="1"/>
  <c r="QU29" i="1"/>
  <c r="UI29" i="1"/>
  <c r="SL29" i="1"/>
  <c r="PJ29" i="1"/>
  <c r="SG29" i="1"/>
  <c r="PM29" i="1"/>
  <c r="UJ29" i="1"/>
  <c r="RG29" i="1"/>
  <c r="OU29" i="1"/>
  <c r="PI29" i="1"/>
  <c r="RE29" i="1"/>
  <c r="RH29" i="1"/>
  <c r="QW29" i="1"/>
  <c r="TC29" i="1"/>
  <c r="UQ29" i="1"/>
  <c r="ST29" i="1"/>
  <c r="SI29" i="1"/>
  <c r="UR29" i="1"/>
  <c r="UL29" i="1"/>
  <c r="UG29" i="1"/>
  <c r="PK29" i="1"/>
  <c r="OQ29" i="1"/>
  <c r="QS29" i="1"/>
  <c r="SF29" i="1"/>
  <c r="SE29" i="1"/>
  <c r="OV29" i="1"/>
  <c r="RC29" i="1"/>
  <c r="UC29" i="1"/>
  <c r="SK29" i="1"/>
  <c r="UD29" i="1"/>
  <c r="SU29" i="1"/>
  <c r="OL29" i="1"/>
  <c r="OK29" i="1"/>
  <c r="TQ29" i="1"/>
  <c r="QA29" i="1"/>
  <c r="RY29" i="1"/>
  <c r="TR29" i="1"/>
  <c r="RZ29" i="1"/>
  <c r="QB29" i="1"/>
  <c r="JG26" i="1"/>
  <c r="US26" i="1"/>
  <c r="UP26" i="1"/>
  <c r="UN26" i="1"/>
  <c r="TL26" i="1"/>
  <c r="TK26" i="1"/>
  <c r="TG26" i="1"/>
  <c r="TD26" i="1"/>
  <c r="RT26" i="1"/>
  <c r="RS26" i="1"/>
  <c r="RI26" i="1"/>
  <c r="RF26" i="1"/>
  <c r="PV26" i="1"/>
  <c r="PU26" i="1"/>
  <c r="PQ26" i="1"/>
  <c r="PN26" i="1"/>
  <c r="PL26" i="1"/>
  <c r="PK26" i="1"/>
  <c r="OF26" i="1"/>
  <c r="OE26" i="1"/>
  <c r="UR26" i="1"/>
  <c r="RA26" i="1"/>
  <c r="TC26" i="1"/>
  <c r="TI26" i="1"/>
  <c r="RW26" i="1"/>
  <c r="UC26" i="1"/>
  <c r="OW26" i="1"/>
  <c r="UU26" i="1"/>
  <c r="TO26" i="1"/>
  <c r="OT26" i="1"/>
  <c r="QX26" i="1"/>
  <c r="OC26" i="1"/>
  <c r="PT26" i="1"/>
  <c r="PO26" i="1"/>
  <c r="UO26" i="1"/>
  <c r="RL26" i="1"/>
  <c r="QY26" i="1"/>
  <c r="QV26" i="1"/>
  <c r="TJ26" i="1"/>
  <c r="OM26" i="1"/>
  <c r="OO26" i="1"/>
  <c r="SJ26" i="1"/>
  <c r="UV26" i="1"/>
  <c r="OJ26" i="1"/>
  <c r="QK26" i="1"/>
  <c r="OR26" i="1"/>
  <c r="PZ26" i="1"/>
  <c r="SA26" i="1"/>
  <c r="SC26" i="1"/>
  <c r="SH26" i="1"/>
  <c r="UK26" i="1"/>
  <c r="TF26" i="1"/>
  <c r="RX26" i="1"/>
  <c r="TS26" i="1"/>
  <c r="TU26" i="1"/>
  <c r="OX26" i="1"/>
  <c r="RC26" i="1"/>
  <c r="TP26" i="1"/>
  <c r="UH26" i="1"/>
  <c r="RD26" i="1"/>
  <c r="QT26" i="1"/>
  <c r="UF26" i="1"/>
  <c r="RB26" i="1"/>
  <c r="OG26" i="1"/>
  <c r="PJ26" i="1"/>
  <c r="SK26" i="1"/>
  <c r="SU26" i="1"/>
  <c r="PW26" i="1"/>
  <c r="OS26" i="1"/>
  <c r="UT26" i="1"/>
  <c r="TV26" i="1"/>
  <c r="QZ26" i="1"/>
  <c r="OA26" i="1"/>
  <c r="PS26" i="1"/>
  <c r="QU26" i="1"/>
  <c r="RK26" i="1"/>
  <c r="SL26" i="1"/>
  <c r="RU26" i="1"/>
  <c r="TM26" i="1"/>
  <c r="SG26" i="1"/>
  <c r="TE26" i="1"/>
  <c r="UJ26" i="1"/>
  <c r="UE26" i="1"/>
  <c r="OQ26" i="1"/>
  <c r="TH26" i="1"/>
  <c r="OU26" i="1"/>
  <c r="PI26" i="1"/>
  <c r="PM26" i="1"/>
  <c r="QS26" i="1"/>
  <c r="OH26" i="1"/>
  <c r="SE26" i="1"/>
  <c r="RG26" i="1"/>
  <c r="PX26" i="1"/>
  <c r="RV26" i="1"/>
  <c r="QW26" i="1"/>
  <c r="RE26" i="1"/>
  <c r="TN26" i="1"/>
  <c r="ON26" i="1"/>
  <c r="RH26" i="1"/>
  <c r="ST26" i="1"/>
  <c r="QJ26" i="1"/>
  <c r="SB26" i="1"/>
  <c r="SI26" i="1"/>
  <c r="TT26" i="1"/>
  <c r="SV26" i="1"/>
  <c r="UQ26" i="1"/>
  <c r="UL26" i="1"/>
  <c r="OI26" i="1"/>
  <c r="PY26" i="1"/>
  <c r="PP26" i="1"/>
  <c r="UG26" i="1"/>
  <c r="SD26" i="1"/>
  <c r="UM26" i="1"/>
  <c r="SF26" i="1"/>
  <c r="OV26" i="1"/>
  <c r="NZ26" i="1"/>
  <c r="UD26" i="1"/>
  <c r="PR26" i="1"/>
  <c r="OP26" i="1"/>
  <c r="UI26" i="1"/>
  <c r="RJ26" i="1"/>
  <c r="QL26" i="1"/>
  <c r="RZ26" i="1"/>
  <c r="OL26" i="1"/>
  <c r="OK26" i="1"/>
  <c r="QA26" i="1"/>
  <c r="RY26" i="1"/>
  <c r="TR26" i="1"/>
  <c r="TQ26" i="1"/>
  <c r="QB26" i="1"/>
  <c r="JG27" i="1"/>
  <c r="US27" i="1"/>
  <c r="UP27" i="1"/>
  <c r="UI27" i="1"/>
  <c r="TG27" i="1"/>
  <c r="TD27" i="1"/>
  <c r="SK27" i="1"/>
  <c r="RI27" i="1"/>
  <c r="RF27" i="1"/>
  <c r="PQ27" i="1"/>
  <c r="PN27" i="1"/>
  <c r="SL27" i="1"/>
  <c r="QZ27" i="1"/>
  <c r="SU27" i="1"/>
  <c r="OT27" i="1"/>
  <c r="QX27" i="1"/>
  <c r="OM27" i="1"/>
  <c r="OP27" i="1"/>
  <c r="OE27" i="1"/>
  <c r="QL27" i="1"/>
  <c r="PO27" i="1"/>
  <c r="RA27" i="1"/>
  <c r="UM27" i="1"/>
  <c r="UO27" i="1"/>
  <c r="PU27" i="1"/>
  <c r="SA27" i="1"/>
  <c r="SD27" i="1"/>
  <c r="OW27" i="1"/>
  <c r="QV27" i="1"/>
  <c r="UJ27" i="1"/>
  <c r="RS27" i="1"/>
  <c r="TS27" i="1"/>
  <c r="TV27" i="1"/>
  <c r="SJ27" i="1"/>
  <c r="TK27" i="1"/>
  <c r="OR27" i="1"/>
  <c r="SH27" i="1"/>
  <c r="PL27" i="1"/>
  <c r="TF27" i="1"/>
  <c r="NZ27" i="1"/>
  <c r="QY27" i="1"/>
  <c r="PR27" i="1"/>
  <c r="UH27" i="1"/>
  <c r="RJ27" i="1"/>
  <c r="OI27" i="1"/>
  <c r="OQ27" i="1"/>
  <c r="QT27" i="1"/>
  <c r="UF27" i="1"/>
  <c r="RD27" i="1"/>
  <c r="TH27" i="1"/>
  <c r="OF27" i="1"/>
  <c r="PY27" i="1"/>
  <c r="QS27" i="1"/>
  <c r="UK27" i="1"/>
  <c r="UT27" i="1"/>
  <c r="PV27" i="1"/>
  <c r="RW27" i="1"/>
  <c r="SE27" i="1"/>
  <c r="OX27" i="1"/>
  <c r="RT27" i="1"/>
  <c r="TO27" i="1"/>
  <c r="UC27" i="1"/>
  <c r="OU27" i="1"/>
  <c r="SV27" i="1"/>
  <c r="TL27" i="1"/>
  <c r="ON27" i="1"/>
  <c r="QU27" i="1"/>
  <c r="UN27" i="1"/>
  <c r="OH27" i="1"/>
  <c r="SG27" i="1"/>
  <c r="TE27" i="1"/>
  <c r="PX27" i="1"/>
  <c r="OA27" i="1"/>
  <c r="RV27" i="1"/>
  <c r="PS27" i="1"/>
  <c r="TN27" i="1"/>
  <c r="PJ27" i="1"/>
  <c r="UE27" i="1"/>
  <c r="RK27" i="1"/>
  <c r="PM27" i="1"/>
  <c r="TI27" i="1"/>
  <c r="UU27" i="1"/>
  <c r="RG27" i="1"/>
  <c r="QJ27" i="1"/>
  <c r="QW27" i="1"/>
  <c r="PI27" i="1"/>
  <c r="RE27" i="1"/>
  <c r="SB27" i="1"/>
  <c r="TT27" i="1"/>
  <c r="RH27" i="1"/>
  <c r="RB27" i="1"/>
  <c r="OC27" i="1"/>
  <c r="PT27" i="1"/>
  <c r="SI27" i="1"/>
  <c r="TC27" i="1"/>
  <c r="RL27" i="1"/>
  <c r="TJ27" i="1"/>
  <c r="UQ27" i="1"/>
  <c r="ST27" i="1"/>
  <c r="UV27" i="1"/>
  <c r="OJ27" i="1"/>
  <c r="PZ27" i="1"/>
  <c r="PP27" i="1"/>
  <c r="UG27" i="1"/>
  <c r="RX27" i="1"/>
  <c r="TP27" i="1"/>
  <c r="UR27" i="1"/>
  <c r="UL27" i="1"/>
  <c r="OO27" i="1"/>
  <c r="SF27" i="1"/>
  <c r="QK27" i="1"/>
  <c r="OV27" i="1"/>
  <c r="SC27" i="1"/>
  <c r="OS27" i="1"/>
  <c r="PK27" i="1"/>
  <c r="TU27" i="1"/>
  <c r="OG27" i="1"/>
  <c r="UD27" i="1"/>
  <c r="PW27" i="1"/>
  <c r="RC27" i="1"/>
  <c r="RU27" i="1"/>
  <c r="TM27" i="1"/>
  <c r="RZ27" i="1"/>
  <c r="OL27" i="1"/>
  <c r="OK27" i="1"/>
  <c r="TQ27" i="1"/>
  <c r="RY27" i="1"/>
  <c r="TR27" i="1"/>
  <c r="QB27" i="1"/>
  <c r="QA27" i="1"/>
  <c r="JG38" i="1"/>
  <c r="TV38" i="1"/>
  <c r="TO38" i="1"/>
  <c r="TP38" i="1"/>
  <c r="TU38" i="1"/>
  <c r="UU38" i="1"/>
  <c r="UD38" i="1"/>
  <c r="TM38" i="1"/>
  <c r="UC38" i="1"/>
  <c r="TN38" i="1"/>
  <c r="TD38" i="1"/>
  <c r="UG38" i="1"/>
  <c r="UQ38" i="1"/>
  <c r="UF38" i="1"/>
  <c r="TE38" i="1"/>
  <c r="TS38" i="1"/>
  <c r="UE38" i="1"/>
  <c r="TG38" i="1"/>
  <c r="UR38" i="1"/>
  <c r="US38" i="1"/>
  <c r="UV38" i="1"/>
  <c r="TI38" i="1"/>
  <c r="TH38" i="1"/>
  <c r="TT38" i="1"/>
  <c r="TK38" i="1"/>
  <c r="UT38" i="1"/>
  <c r="TL38" i="1"/>
  <c r="TF38" i="1"/>
  <c r="TJ38" i="1"/>
  <c r="UL38" i="1"/>
  <c r="UI38" i="1"/>
  <c r="UJ38" i="1"/>
  <c r="UK38" i="1"/>
  <c r="UN38" i="1"/>
  <c r="SU38" i="1"/>
  <c r="UO38" i="1"/>
  <c r="TC38" i="1"/>
  <c r="ST38" i="1"/>
  <c r="SV38" i="1"/>
  <c r="TR38" i="1"/>
  <c r="UH38" i="1"/>
  <c r="UM38" i="1"/>
  <c r="TQ38" i="1"/>
  <c r="UP38" i="1"/>
  <c r="KE28" i="1"/>
  <c r="KD28" i="1"/>
  <c r="KC28" i="1"/>
  <c r="KE29" i="1"/>
  <c r="KD29" i="1"/>
  <c r="KC29" i="1"/>
  <c r="KE38" i="1"/>
  <c r="KD38" i="1"/>
  <c r="KC38" i="1"/>
  <c r="KE26" i="1"/>
  <c r="KD26" i="1"/>
  <c r="KC26" i="1"/>
  <c r="KE27" i="1"/>
  <c r="KD27" i="1"/>
  <c r="KC27" i="1"/>
  <c r="KE32" i="1"/>
  <c r="KD32" i="1"/>
  <c r="KC32" i="1"/>
  <c r="JW26" i="1"/>
  <c r="KA26" i="1"/>
  <c r="KB26" i="1"/>
  <c r="JZ26" i="1"/>
  <c r="JX26" i="1"/>
  <c r="JY26" i="1"/>
  <c r="JV26" i="1"/>
  <c r="JT26" i="1"/>
  <c r="JU26" i="1"/>
  <c r="JW28" i="1"/>
  <c r="KA28" i="1"/>
  <c r="JX28" i="1"/>
  <c r="JY28" i="1"/>
  <c r="KB28" i="1"/>
  <c r="JZ28" i="1"/>
  <c r="JT28" i="1"/>
  <c r="JU28" i="1"/>
  <c r="JV28" i="1"/>
  <c r="KA38" i="1"/>
  <c r="JW38" i="1"/>
  <c r="KB38" i="1"/>
  <c r="JZ38" i="1"/>
  <c r="JY38" i="1"/>
  <c r="JX38" i="1"/>
  <c r="JU38" i="1"/>
  <c r="JT38" i="1"/>
  <c r="JV38" i="1"/>
  <c r="JW29" i="1"/>
  <c r="KA29" i="1"/>
  <c r="JY29" i="1"/>
  <c r="KB29" i="1"/>
  <c r="JZ29" i="1"/>
  <c r="JX29" i="1"/>
  <c r="JV29" i="1"/>
  <c r="JT29" i="1"/>
  <c r="JU29" i="1"/>
  <c r="JW27" i="1"/>
  <c r="KA27" i="1"/>
  <c r="JY27" i="1"/>
  <c r="KB27" i="1"/>
  <c r="JZ27" i="1"/>
  <c r="JX27" i="1"/>
  <c r="JU27" i="1"/>
  <c r="JT27" i="1"/>
  <c r="JV27" i="1"/>
  <c r="KA32" i="1"/>
  <c r="JW32" i="1"/>
  <c r="JX32" i="1"/>
  <c r="JZ32" i="1"/>
  <c r="JV32" i="1"/>
  <c r="JY32" i="1"/>
  <c r="KB32" i="1"/>
  <c r="JU32" i="1"/>
  <c r="JT32" i="1"/>
  <c r="JJ26" i="1"/>
  <c r="JE26" i="1"/>
  <c r="JJ38" i="1"/>
  <c r="JJ29" i="1"/>
  <c r="JE29" i="1"/>
  <c r="JJ27" i="1"/>
  <c r="JE27" i="1"/>
  <c r="JJ28" i="1"/>
  <c r="JE28" i="1"/>
  <c r="KN29" i="1"/>
  <c r="KO29" i="1"/>
  <c r="KP29" i="1"/>
  <c r="KN27" i="1"/>
  <c r="KO27" i="1"/>
  <c r="KP27" i="1"/>
  <c r="KN28" i="1"/>
  <c r="KO28" i="1"/>
  <c r="KP28" i="1"/>
  <c r="KN32" i="1"/>
  <c r="KO32" i="1"/>
  <c r="KP32" i="1"/>
  <c r="KN26" i="1"/>
  <c r="KO26" i="1"/>
  <c r="KP26" i="1"/>
  <c r="KN38" i="1"/>
  <c r="KO38" i="1"/>
  <c r="KP38" i="1"/>
  <c r="EH28" i="1"/>
  <c r="EH27" i="1"/>
  <c r="EH26" i="1"/>
  <c r="EH38" i="1"/>
  <c r="EH40" i="1" s="1"/>
  <c r="EH29" i="1"/>
  <c r="JD26" i="1"/>
  <c r="ED26" i="1"/>
  <c r="EC26" i="1"/>
  <c r="EB26" i="1"/>
  <c r="EA26" i="1"/>
  <c r="DZ26" i="1"/>
  <c r="DY26" i="1"/>
  <c r="DX26" i="1"/>
  <c r="DW26" i="1"/>
  <c r="DV26" i="1"/>
  <c r="DU26" i="1"/>
  <c r="DT26" i="1"/>
  <c r="DS26" i="1"/>
  <c r="JD32" i="1"/>
  <c r="DS32" i="1"/>
  <c r="DY32" i="1"/>
  <c r="DT32" i="1"/>
  <c r="DU32" i="1"/>
  <c r="DZ32" i="1"/>
  <c r="EA32" i="1"/>
  <c r="EB32" i="1"/>
  <c r="EC32" i="1"/>
  <c r="DV32" i="1"/>
  <c r="ED32" i="1"/>
  <c r="DW32" i="1"/>
  <c r="DX32" i="1"/>
  <c r="JD38" i="1"/>
  <c r="DY38" i="1"/>
  <c r="DZ38" i="1"/>
  <c r="EA38" i="1"/>
  <c r="EB38" i="1"/>
  <c r="EC38" i="1"/>
  <c r="DV38" i="1"/>
  <c r="ED38" i="1"/>
  <c r="DW38" i="1"/>
  <c r="DS38" i="1"/>
  <c r="DX38" i="1"/>
  <c r="DT38" i="1"/>
  <c r="DU38" i="1"/>
  <c r="JD27" i="1"/>
  <c r="EB27" i="1"/>
  <c r="EA27" i="1"/>
  <c r="DZ27" i="1"/>
  <c r="DY27" i="1"/>
  <c r="DX27" i="1"/>
  <c r="DW27" i="1"/>
  <c r="DV27" i="1"/>
  <c r="DU27" i="1"/>
  <c r="DT27" i="1"/>
  <c r="DS27" i="1"/>
  <c r="ED27" i="1"/>
  <c r="EC27" i="1"/>
  <c r="JD28" i="1"/>
  <c r="ED28" i="1"/>
  <c r="EC28" i="1"/>
  <c r="EB28" i="1"/>
  <c r="EA28" i="1"/>
  <c r="DZ28" i="1"/>
  <c r="DY28" i="1"/>
  <c r="DX28" i="1"/>
  <c r="DW28" i="1"/>
  <c r="DV28" i="1"/>
  <c r="DU28" i="1"/>
  <c r="DT28" i="1"/>
  <c r="DS28" i="1"/>
  <c r="JD29" i="1"/>
  <c r="ED29" i="1"/>
  <c r="EC29" i="1"/>
  <c r="EB29" i="1"/>
  <c r="EA29" i="1"/>
  <c r="DZ29" i="1"/>
  <c r="DY29" i="1"/>
  <c r="DX29" i="1"/>
  <c r="DW29" i="1"/>
  <c r="DV29" i="1"/>
  <c r="DU29" i="1"/>
  <c r="DT29" i="1"/>
  <c r="DS29" i="1"/>
  <c r="MA26" i="1"/>
  <c r="MK26" i="1"/>
  <c r="LM26" i="1"/>
  <c r="LL26" i="1"/>
  <c r="LK26" i="1"/>
  <c r="LJ26" i="1"/>
  <c r="LI26" i="1"/>
  <c r="MJ26" i="1"/>
  <c r="LH26" i="1"/>
  <c r="LG26" i="1"/>
  <c r="MA28" i="1"/>
  <c r="MK28" i="1"/>
  <c r="LI28" i="1"/>
  <c r="LH28" i="1"/>
  <c r="LG28" i="1"/>
  <c r="MJ28" i="1"/>
  <c r="LM28" i="1"/>
  <c r="LL28" i="1"/>
  <c r="LK28" i="1"/>
  <c r="LJ28" i="1"/>
  <c r="MA29" i="1"/>
  <c r="MK29" i="1"/>
  <c r="LM29" i="1"/>
  <c r="MJ29" i="1"/>
  <c r="LL29" i="1"/>
  <c r="LK29" i="1"/>
  <c r="LJ29" i="1"/>
  <c r="LI29" i="1"/>
  <c r="LH29" i="1"/>
  <c r="LG29" i="1"/>
  <c r="MK32" i="1"/>
  <c r="LM32" i="1"/>
  <c r="LL32" i="1"/>
  <c r="LK32" i="1"/>
  <c r="LJ32" i="1"/>
  <c r="LI32" i="1"/>
  <c r="LH32" i="1"/>
  <c r="LG32" i="1"/>
  <c r="MJ32" i="1"/>
  <c r="MA32" i="1"/>
  <c r="MA27" i="1"/>
  <c r="MK27" i="1"/>
  <c r="LM27" i="1"/>
  <c r="LL27" i="1"/>
  <c r="LK27" i="1"/>
  <c r="LJ27" i="1"/>
  <c r="LI27" i="1"/>
  <c r="LH27" i="1"/>
  <c r="LG27" i="1"/>
  <c r="MJ27" i="1"/>
  <c r="LU32" i="1"/>
  <c r="LV32" i="1"/>
  <c r="LT32" i="1"/>
  <c r="LS32" i="1"/>
  <c r="LR32" i="1"/>
  <c r="LQ32" i="1"/>
  <c r="LV26" i="1"/>
  <c r="LU26" i="1"/>
  <c r="LT26" i="1"/>
  <c r="LS26" i="1"/>
  <c r="LR26" i="1"/>
  <c r="LQ26" i="1"/>
  <c r="LV27" i="1"/>
  <c r="LU27" i="1"/>
  <c r="LT27" i="1"/>
  <c r="LS27" i="1"/>
  <c r="LR27" i="1"/>
  <c r="LQ27" i="1"/>
  <c r="LV28" i="1"/>
  <c r="LU28" i="1"/>
  <c r="LT28" i="1"/>
  <c r="LS28" i="1"/>
  <c r="LR28" i="1"/>
  <c r="LQ28" i="1"/>
  <c r="LV29" i="1"/>
  <c r="LU29" i="1"/>
  <c r="LT29" i="1"/>
  <c r="LS29" i="1"/>
  <c r="LR29" i="1"/>
  <c r="LQ29" i="1"/>
  <c r="BF28" i="1"/>
  <c r="BH28" i="1"/>
  <c r="BG28" i="1"/>
  <c r="KR32" i="1"/>
  <c r="BH27" i="1"/>
  <c r="BG27" i="1"/>
  <c r="BF27" i="1"/>
  <c r="KR38" i="1"/>
  <c r="BH29" i="1"/>
  <c r="BG29" i="1"/>
  <c r="BF29" i="1"/>
  <c r="BH26" i="1"/>
  <c r="BG26" i="1"/>
  <c r="BF26" i="1"/>
  <c r="EG28" i="1"/>
  <c r="KM28" i="1"/>
  <c r="EG29" i="1"/>
  <c r="KM29" i="1"/>
  <c r="EG26" i="1"/>
  <c r="KM26" i="1"/>
  <c r="EG27" i="1"/>
  <c r="KM27" i="1"/>
  <c r="CA29" i="1"/>
  <c r="BZ29" i="1"/>
  <c r="BY29" i="1"/>
  <c r="CC29" i="1"/>
  <c r="CB29" i="1"/>
  <c r="CH29" i="1"/>
  <c r="CG29" i="1"/>
  <c r="CF29" i="1"/>
  <c r="CE29" i="1"/>
  <c r="CD29" i="1"/>
  <c r="CH28" i="1"/>
  <c r="CG28" i="1"/>
  <c r="CF28" i="1"/>
  <c r="CE28" i="1"/>
  <c r="CD28" i="1"/>
  <c r="CC28" i="1"/>
  <c r="CB28" i="1"/>
  <c r="CA28" i="1"/>
  <c r="BZ28" i="1"/>
  <c r="BY28" i="1"/>
  <c r="BY26" i="1"/>
  <c r="CH26" i="1"/>
  <c r="CG26" i="1"/>
  <c r="CF26" i="1"/>
  <c r="CE26" i="1"/>
  <c r="CD26" i="1"/>
  <c r="CC26" i="1"/>
  <c r="CB26" i="1"/>
  <c r="CA26" i="1"/>
  <c r="BZ26" i="1"/>
  <c r="CH27" i="1"/>
  <c r="CG27" i="1"/>
  <c r="CF27" i="1"/>
  <c r="CE27" i="1"/>
  <c r="CD27" i="1"/>
  <c r="CC27" i="1"/>
  <c r="CB27" i="1"/>
  <c r="CA27" i="1"/>
  <c r="BZ27" i="1"/>
  <c r="BY27" i="1"/>
  <c r="LY28" i="1"/>
  <c r="KK28" i="1"/>
  <c r="LY29" i="1"/>
  <c r="KK29" i="1"/>
  <c r="LY27" i="1"/>
  <c r="KK27" i="1"/>
  <c r="LY26" i="1"/>
  <c r="KK26" i="1"/>
  <c r="BS29" i="1"/>
  <c r="BQ29" i="1"/>
  <c r="BO29" i="1"/>
  <c r="BM29" i="1"/>
  <c r="BW29" i="1"/>
  <c r="BW28" i="1"/>
  <c r="BS28" i="1"/>
  <c r="BQ28" i="1"/>
  <c r="BO28" i="1"/>
  <c r="BM28" i="1"/>
  <c r="BW27" i="1"/>
  <c r="BS27" i="1"/>
  <c r="BQ27" i="1"/>
  <c r="BO27" i="1"/>
  <c r="BM27" i="1"/>
  <c r="BQ26" i="1"/>
  <c r="BO26" i="1"/>
  <c r="BM26" i="1"/>
  <c r="BS26" i="1"/>
  <c r="BW26" i="1"/>
  <c r="MI26" i="1"/>
  <c r="MI27" i="1"/>
  <c r="MI28" i="1"/>
  <c r="MI29" i="1"/>
  <c r="BN32" i="1"/>
  <c r="KR27" i="1"/>
  <c r="KR26" i="1"/>
  <c r="AW28" i="1"/>
  <c r="AV28" i="1"/>
  <c r="KR28" i="1"/>
  <c r="CK28" i="1"/>
  <c r="KR29" i="1"/>
  <c r="CK29" i="1"/>
  <c r="CK26" i="1"/>
  <c r="C462" i="4"/>
  <c r="P462" i="4" s="1"/>
  <c r="B461" i="4"/>
  <c r="DB26" i="1"/>
  <c r="DA26" i="1"/>
  <c r="DA27" i="1"/>
  <c r="DB27" i="1"/>
  <c r="LC27" i="1"/>
  <c r="LC26" i="1"/>
  <c r="G476" i="4"/>
  <c r="H525" i="4"/>
  <c r="I526" i="4"/>
  <c r="MF32" i="1"/>
  <c r="MH26" i="1"/>
  <c r="MF26" i="1"/>
  <c r="MH27" i="1"/>
  <c r="MF27" i="1"/>
  <c r="MG26" i="1"/>
  <c r="MG28" i="1"/>
  <c r="MG27" i="1"/>
  <c r="ND26" i="1"/>
  <c r="NC26" i="1"/>
  <c r="ND27" i="1"/>
  <c r="NC27" i="1"/>
  <c r="ND38" i="1"/>
  <c r="NC38" i="1"/>
  <c r="ND32" i="1"/>
  <c r="NC32" i="1"/>
  <c r="CJ29" i="1"/>
  <c r="CJ26" i="1"/>
  <c r="CJ27" i="1"/>
  <c r="LZ26" i="1"/>
  <c r="LX26" i="1"/>
  <c r="EF26" i="1"/>
  <c r="LW26" i="1"/>
  <c r="EE26" i="1"/>
  <c r="NA26" i="1"/>
  <c r="JC26" i="1"/>
  <c r="MB26" i="1"/>
  <c r="MZ26" i="1"/>
  <c r="MY26" i="1"/>
  <c r="LF26" i="1"/>
  <c r="LE26" i="1"/>
  <c r="MR26" i="1"/>
  <c r="LP26" i="1"/>
  <c r="DE26" i="1"/>
  <c r="LB26" i="1"/>
  <c r="DD26" i="1"/>
  <c r="NO26" i="1"/>
  <c r="LA26" i="1"/>
  <c r="JK26" i="1"/>
  <c r="MO26" i="1"/>
  <c r="KY26" i="1"/>
  <c r="MN26" i="1"/>
  <c r="MM26" i="1"/>
  <c r="DO26" i="1"/>
  <c r="MS26" i="1"/>
  <c r="ML26" i="1"/>
  <c r="CP26" i="1"/>
  <c r="CO26" i="1"/>
  <c r="CZ26" i="1"/>
  <c r="CN26" i="1"/>
  <c r="ME26" i="1"/>
  <c r="IZ26" i="1"/>
  <c r="CM26" i="1"/>
  <c r="MD26" i="1"/>
  <c r="CL26" i="1"/>
  <c r="MC26" i="1"/>
  <c r="LF27" i="1"/>
  <c r="NO27" i="1"/>
  <c r="LE27" i="1"/>
  <c r="DE27" i="1"/>
  <c r="DD27" i="1"/>
  <c r="MR27" i="1"/>
  <c r="LP27" i="1"/>
  <c r="DO27" i="1"/>
  <c r="LB27" i="1"/>
  <c r="LA27" i="1"/>
  <c r="CP27" i="1"/>
  <c r="JC27" i="1"/>
  <c r="MO27" i="1"/>
  <c r="KY27" i="1"/>
  <c r="JK27" i="1"/>
  <c r="CO27" i="1"/>
  <c r="MN27" i="1"/>
  <c r="CN27" i="1"/>
  <c r="MM27" i="1"/>
  <c r="CM27" i="1"/>
  <c r="MS27" i="1"/>
  <c r="CL27" i="1"/>
  <c r="ML27" i="1"/>
  <c r="CZ27" i="1"/>
  <c r="IZ27" i="1"/>
  <c r="ME27" i="1"/>
  <c r="MD27" i="1"/>
  <c r="MC27" i="1"/>
  <c r="NA27" i="1"/>
  <c r="MB27" i="1"/>
  <c r="MZ27" i="1"/>
  <c r="EF27" i="1"/>
  <c r="MY27" i="1"/>
  <c r="LZ27" i="1"/>
  <c r="EE27" i="1"/>
  <c r="LX27" i="1"/>
  <c r="LW27" i="1"/>
  <c r="NO38" i="1"/>
  <c r="BJ26" i="1"/>
  <c r="BJ27" i="1"/>
  <c r="P447" i="4"/>
  <c r="C448" i="4"/>
  <c r="F528" i="4"/>
  <c r="E528" i="4"/>
  <c r="D528" i="4"/>
  <c r="Q528" i="4" s="1"/>
  <c r="U463" i="4"/>
  <c r="V464" i="4"/>
  <c r="S447" i="4"/>
  <c r="B447" i="4"/>
  <c r="MX38" i="1"/>
  <c r="DP38" i="1"/>
  <c r="DQ38" i="1"/>
  <c r="MU38" i="1"/>
  <c r="MV38" i="1"/>
  <c r="MW38" i="1"/>
  <c r="R500" i="4"/>
  <c r="A529" i="4"/>
  <c r="R503" i="4"/>
  <c r="R497" i="4"/>
  <c r="R494" i="4"/>
  <c r="LP32" i="1"/>
  <c r="DL32" i="1"/>
  <c r="DE32" i="1"/>
  <c r="DD32" i="1"/>
  <c r="BE26" i="1"/>
  <c r="VC26" i="1"/>
  <c r="BI26" i="1"/>
  <c r="BI27" i="1"/>
  <c r="BE27" i="1"/>
  <c r="VC27" i="1"/>
  <c r="BR25" i="1"/>
  <c r="BR28" i="1" s="1"/>
  <c r="BT25" i="1"/>
  <c r="BT28" i="1" s="1"/>
  <c r="BV25" i="1"/>
  <c r="BV28" i="1" s="1"/>
  <c r="BN25" i="1"/>
  <c r="BN26" i="1" s="1"/>
  <c r="JO5" i="1"/>
  <c r="JO98" i="1" s="1"/>
  <c r="JN5" i="1"/>
  <c r="JN98" i="1" s="1"/>
  <c r="DQ5" i="1"/>
  <c r="DQ98" i="1" s="1"/>
  <c r="DP5" i="1"/>
  <c r="DP98" i="1" s="1"/>
  <c r="DK5" i="1"/>
  <c r="DK98" i="1" s="1"/>
  <c r="NJ40" i="1" l="1"/>
  <c r="NJ39" i="1"/>
  <c r="NK39" i="1"/>
  <c r="NK40" i="1"/>
  <c r="NK41" i="1"/>
  <c r="NK42" i="1"/>
  <c r="NJ42" i="1"/>
  <c r="LN33" i="1"/>
  <c r="NJ34" i="1"/>
  <c r="NJ33" i="1"/>
  <c r="NM33" i="1"/>
  <c r="NM41" i="1"/>
  <c r="NM42" i="1"/>
  <c r="NL39" i="1"/>
  <c r="NL40" i="1"/>
  <c r="NL41" i="1"/>
  <c r="NL42" i="1"/>
  <c r="NM40" i="1"/>
  <c r="NL34" i="1"/>
  <c r="NL33" i="1"/>
  <c r="JH40" i="1"/>
  <c r="JH39" i="1"/>
  <c r="JH42" i="1"/>
  <c r="NI39" i="1"/>
  <c r="NI40" i="1"/>
  <c r="NI41" i="1"/>
  <c r="NI42" i="1"/>
  <c r="NN34" i="1"/>
  <c r="NN33" i="1"/>
  <c r="NF39" i="1"/>
  <c r="NF40" i="1"/>
  <c r="NF41" i="1"/>
  <c r="NF42" i="1"/>
  <c r="NN39" i="1"/>
  <c r="NN40" i="1"/>
  <c r="NN41" i="1"/>
  <c r="NN42" i="1"/>
  <c r="NG39" i="1"/>
  <c r="NG40" i="1"/>
  <c r="NG41" i="1"/>
  <c r="NG42" i="1"/>
  <c r="NF34" i="1"/>
  <c r="NF33" i="1"/>
  <c r="NH39" i="1"/>
  <c r="NH40" i="1"/>
  <c r="NH41" i="1"/>
  <c r="NH42" i="1"/>
  <c r="NE34" i="1"/>
  <c r="NE33" i="1"/>
  <c r="NE39" i="1"/>
  <c r="NE40" i="1"/>
  <c r="NE41" i="1"/>
  <c r="NE42" i="1"/>
  <c r="NG33" i="1"/>
  <c r="NG34" i="1"/>
  <c r="NH33" i="1"/>
  <c r="NH34" i="1"/>
  <c r="NI33" i="1"/>
  <c r="NI34" i="1"/>
  <c r="D34" i="1"/>
  <c r="JG39" i="1"/>
  <c r="JG40" i="1"/>
  <c r="JG41" i="1"/>
  <c r="JG42" i="1"/>
  <c r="D41" i="1"/>
  <c r="D42" i="1"/>
  <c r="D39" i="1"/>
  <c r="MK39" i="1"/>
  <c r="MK40" i="1"/>
  <c r="MK41" i="1"/>
  <c r="MK42" i="1"/>
  <c r="NP34" i="1"/>
  <c r="NP33" i="1"/>
  <c r="NR34" i="1"/>
  <c r="NR33" i="1"/>
  <c r="MJ39" i="1"/>
  <c r="MJ40" i="1"/>
  <c r="MJ41" i="1"/>
  <c r="MJ42" i="1"/>
  <c r="NS33" i="1"/>
  <c r="NS34" i="1"/>
  <c r="NV34" i="1"/>
  <c r="NV33" i="1"/>
  <c r="NT34" i="1"/>
  <c r="NT33" i="1"/>
  <c r="NQ34" i="1"/>
  <c r="NQ33" i="1"/>
  <c r="NU34" i="1"/>
  <c r="NU33" i="1"/>
  <c r="NW33" i="1"/>
  <c r="NW34" i="1"/>
  <c r="KJ42" i="1"/>
  <c r="KJ41" i="1"/>
  <c r="KJ40" i="1"/>
  <c r="KJ39" i="1"/>
  <c r="KL34" i="1"/>
  <c r="KL33" i="1"/>
  <c r="KJ33" i="1"/>
  <c r="KJ34" i="1"/>
  <c r="KL39" i="1"/>
  <c r="KL40" i="1"/>
  <c r="KL41" i="1"/>
  <c r="KL42" i="1"/>
  <c r="GP34" i="1"/>
  <c r="GP33" i="1"/>
  <c r="IY34" i="1"/>
  <c r="IY33" i="1"/>
  <c r="DC33" i="1"/>
  <c r="DC34" i="1"/>
  <c r="DC39" i="1"/>
  <c r="DC40" i="1"/>
  <c r="JH33" i="1"/>
  <c r="JH34" i="1"/>
  <c r="AY34" i="1"/>
  <c r="AY33" i="1"/>
  <c r="AZ34" i="1"/>
  <c r="AZ33" i="1"/>
  <c r="OD39" i="1"/>
  <c r="OD40" i="1"/>
  <c r="OD41" i="1"/>
  <c r="OD42" i="1"/>
  <c r="PD39" i="1"/>
  <c r="PD40" i="1"/>
  <c r="PD41" i="1"/>
  <c r="PD42" i="1"/>
  <c r="PE39" i="1"/>
  <c r="PE40" i="1"/>
  <c r="PE41" i="1"/>
  <c r="PE42" i="1"/>
  <c r="PF39" i="1"/>
  <c r="PF40" i="1"/>
  <c r="PF41" i="1"/>
  <c r="PF42" i="1"/>
  <c r="PG39" i="1"/>
  <c r="PG40" i="1"/>
  <c r="PG41" i="1"/>
  <c r="PG42" i="1"/>
  <c r="PH39" i="1"/>
  <c r="PH40" i="1"/>
  <c r="PH41" i="1"/>
  <c r="PH42" i="1"/>
  <c r="RO39" i="1"/>
  <c r="RO40" i="1"/>
  <c r="RO41" i="1"/>
  <c r="RO42" i="1"/>
  <c r="RP39" i="1"/>
  <c r="RP40" i="1"/>
  <c r="RP41" i="1"/>
  <c r="RP42" i="1"/>
  <c r="RR39" i="1"/>
  <c r="RR40" i="1"/>
  <c r="RR41" i="1"/>
  <c r="RR42" i="1"/>
  <c r="RQ39" i="1"/>
  <c r="RQ40" i="1"/>
  <c r="RQ41" i="1"/>
  <c r="RQ42" i="1"/>
  <c r="RM39" i="1"/>
  <c r="RM40" i="1"/>
  <c r="RM41" i="1"/>
  <c r="RM42" i="1"/>
  <c r="RN39" i="1"/>
  <c r="RN40" i="1"/>
  <c r="RN41" i="1"/>
  <c r="RN42" i="1"/>
  <c r="TW39" i="1"/>
  <c r="TW40" i="1"/>
  <c r="TW41" i="1"/>
  <c r="TW42" i="1"/>
  <c r="TX39" i="1"/>
  <c r="TX40" i="1"/>
  <c r="TX41" i="1"/>
  <c r="TX42" i="1"/>
  <c r="TY39" i="1"/>
  <c r="TY40" i="1"/>
  <c r="TY41" i="1"/>
  <c r="TY42" i="1"/>
  <c r="TZ39" i="1"/>
  <c r="TZ40" i="1"/>
  <c r="TZ41" i="1"/>
  <c r="TZ42" i="1"/>
  <c r="UA39" i="1"/>
  <c r="UA40" i="1"/>
  <c r="UA41" i="1"/>
  <c r="UA42" i="1"/>
  <c r="UB39" i="1"/>
  <c r="UB40" i="1"/>
  <c r="UB41" i="1"/>
  <c r="UB42" i="1"/>
  <c r="OZ39" i="1"/>
  <c r="OZ40" i="1"/>
  <c r="OZ41" i="1"/>
  <c r="OZ42" i="1"/>
  <c r="PA39" i="1"/>
  <c r="PA40" i="1"/>
  <c r="PA41" i="1"/>
  <c r="PA42" i="1"/>
  <c r="PB39" i="1"/>
  <c r="PB40" i="1"/>
  <c r="PB41" i="1"/>
  <c r="PB42" i="1"/>
  <c r="QR39" i="1"/>
  <c r="QR40" i="1"/>
  <c r="QR41" i="1"/>
  <c r="QR42" i="1"/>
  <c r="QM39" i="1"/>
  <c r="QM40" i="1"/>
  <c r="QM41" i="1"/>
  <c r="QM42" i="1"/>
  <c r="QN39" i="1"/>
  <c r="QN40" i="1"/>
  <c r="QN41" i="1"/>
  <c r="QN42" i="1"/>
  <c r="QO39" i="1"/>
  <c r="QO40" i="1"/>
  <c r="QO41" i="1"/>
  <c r="QO42" i="1"/>
  <c r="QP39" i="1"/>
  <c r="QP40" i="1"/>
  <c r="QP41" i="1"/>
  <c r="QP42" i="1"/>
  <c r="QQ39" i="1"/>
  <c r="QQ40" i="1"/>
  <c r="QQ41" i="1"/>
  <c r="QQ42" i="1"/>
  <c r="SW39" i="1"/>
  <c r="SW40" i="1"/>
  <c r="SW41" i="1"/>
  <c r="SW42" i="1"/>
  <c r="SX39" i="1"/>
  <c r="SX40" i="1"/>
  <c r="SX41" i="1"/>
  <c r="SX42" i="1"/>
  <c r="SY39" i="1"/>
  <c r="SY40" i="1"/>
  <c r="SY41" i="1"/>
  <c r="SY42" i="1"/>
  <c r="SZ39" i="1"/>
  <c r="SZ40" i="1"/>
  <c r="SZ41" i="1"/>
  <c r="SZ42" i="1"/>
  <c r="TA39" i="1"/>
  <c r="TA40" i="1"/>
  <c r="TA41" i="1"/>
  <c r="TA42" i="1"/>
  <c r="TB39" i="1"/>
  <c r="TB40" i="1"/>
  <c r="TB41" i="1"/>
  <c r="TB42" i="1"/>
  <c r="OB39" i="1"/>
  <c r="OB40" i="1"/>
  <c r="OB41" i="1"/>
  <c r="OB42" i="1"/>
  <c r="PC39" i="1"/>
  <c r="PC40" i="1"/>
  <c r="PC41" i="1"/>
  <c r="PC42" i="1"/>
  <c r="OY39" i="1"/>
  <c r="OY40" i="1"/>
  <c r="OY41" i="1"/>
  <c r="OY42" i="1"/>
  <c r="BC41" i="1"/>
  <c r="BC40" i="1"/>
  <c r="BC39" i="1"/>
  <c r="GS39" i="1"/>
  <c r="GS40" i="1"/>
  <c r="GS41" i="1"/>
  <c r="GS42" i="1"/>
  <c r="GU39" i="1"/>
  <c r="GU40" i="1"/>
  <c r="GU41" i="1"/>
  <c r="GU42" i="1"/>
  <c r="HX39" i="1"/>
  <c r="HX40" i="1"/>
  <c r="HX41" i="1"/>
  <c r="HX42" i="1"/>
  <c r="HQ39" i="1"/>
  <c r="HQ40" i="1"/>
  <c r="HQ41" i="1"/>
  <c r="HQ42" i="1"/>
  <c r="HR39" i="1"/>
  <c r="HR40" i="1"/>
  <c r="HR41" i="1"/>
  <c r="HR42" i="1"/>
  <c r="HS39" i="1"/>
  <c r="HS40" i="1"/>
  <c r="HS41" i="1"/>
  <c r="HS42" i="1"/>
  <c r="HT39" i="1"/>
  <c r="HT40" i="1"/>
  <c r="HT41" i="1"/>
  <c r="HT42" i="1"/>
  <c r="HU39" i="1"/>
  <c r="HU40" i="1"/>
  <c r="HU41" i="1"/>
  <c r="HU42" i="1"/>
  <c r="HV39" i="1"/>
  <c r="HV40" i="1"/>
  <c r="HV41" i="1"/>
  <c r="HV42" i="1"/>
  <c r="FH39" i="1"/>
  <c r="FH40" i="1"/>
  <c r="FH41" i="1"/>
  <c r="FH42" i="1"/>
  <c r="FI39" i="1"/>
  <c r="FI40" i="1"/>
  <c r="FI41" i="1"/>
  <c r="FI42" i="1"/>
  <c r="FJ39" i="1"/>
  <c r="FJ40" i="1"/>
  <c r="FJ41" i="1"/>
  <c r="FJ42" i="1"/>
  <c r="FK39" i="1"/>
  <c r="FK40" i="1"/>
  <c r="FK41" i="1"/>
  <c r="FK42" i="1"/>
  <c r="FL39" i="1"/>
  <c r="FL40" i="1"/>
  <c r="FL41" i="1"/>
  <c r="FL42" i="1"/>
  <c r="FM39" i="1"/>
  <c r="FM40" i="1"/>
  <c r="FM41" i="1"/>
  <c r="FM42" i="1"/>
  <c r="FN39" i="1"/>
  <c r="FN40" i="1"/>
  <c r="FN41" i="1"/>
  <c r="FN42" i="1"/>
  <c r="FO39" i="1"/>
  <c r="FO40" i="1"/>
  <c r="FO41" i="1"/>
  <c r="FO42" i="1"/>
  <c r="FP39" i="1"/>
  <c r="FP40" i="1"/>
  <c r="FP41" i="1"/>
  <c r="FP42" i="1"/>
  <c r="FQ39" i="1"/>
  <c r="FQ40" i="1"/>
  <c r="FQ41" i="1"/>
  <c r="FQ42" i="1"/>
  <c r="HY39" i="1"/>
  <c r="HY40" i="1"/>
  <c r="HY41" i="1"/>
  <c r="HY42" i="1"/>
  <c r="HZ39" i="1"/>
  <c r="HZ40" i="1"/>
  <c r="HZ41" i="1"/>
  <c r="HZ42" i="1"/>
  <c r="HW39" i="1"/>
  <c r="HW40" i="1"/>
  <c r="HW41" i="1"/>
  <c r="HW42" i="1"/>
  <c r="EJ39" i="1"/>
  <c r="EJ40" i="1"/>
  <c r="EJ41" i="1"/>
  <c r="EJ42" i="1"/>
  <c r="EL39" i="1"/>
  <c r="EL40" i="1"/>
  <c r="EL41" i="1"/>
  <c r="EL42" i="1"/>
  <c r="NZ39" i="1"/>
  <c r="NZ40" i="1"/>
  <c r="NZ41" i="1"/>
  <c r="NZ42" i="1"/>
  <c r="OE39" i="1"/>
  <c r="OE40" i="1"/>
  <c r="OE41" i="1"/>
  <c r="OE42" i="1"/>
  <c r="SF39" i="1"/>
  <c r="SF40" i="1"/>
  <c r="SF41" i="1"/>
  <c r="SF42" i="1"/>
  <c r="PY39" i="1"/>
  <c r="PY40" i="1"/>
  <c r="PY41" i="1"/>
  <c r="PY42" i="1"/>
  <c r="QC39" i="1"/>
  <c r="QC40" i="1"/>
  <c r="QC41" i="1"/>
  <c r="QC42" i="1"/>
  <c r="PJ39" i="1"/>
  <c r="PJ40" i="1"/>
  <c r="PJ41" i="1"/>
  <c r="PJ42" i="1"/>
  <c r="RG39" i="1"/>
  <c r="RG40" i="1"/>
  <c r="RG41" i="1"/>
  <c r="RG42" i="1"/>
  <c r="PW39" i="1"/>
  <c r="PW40" i="1"/>
  <c r="PW41" i="1"/>
  <c r="PW42" i="1"/>
  <c r="SR39" i="1"/>
  <c r="SR40" i="1"/>
  <c r="SR41" i="1"/>
  <c r="SR42" i="1"/>
  <c r="OI39" i="1"/>
  <c r="OI40" i="1"/>
  <c r="OI41" i="1"/>
  <c r="OI42" i="1"/>
  <c r="PV39" i="1"/>
  <c r="PV40" i="1"/>
  <c r="PV41" i="1"/>
  <c r="PV42" i="1"/>
  <c r="RI39" i="1"/>
  <c r="RI40" i="1"/>
  <c r="RI41" i="1"/>
  <c r="RI42" i="1"/>
  <c r="OS39" i="1"/>
  <c r="OS40" i="1"/>
  <c r="OS41" i="1"/>
  <c r="OS42" i="1"/>
  <c r="OR39" i="1"/>
  <c r="OR40" i="1"/>
  <c r="OR41" i="1"/>
  <c r="OR42" i="1"/>
  <c r="PZ39" i="1"/>
  <c r="PZ40" i="1"/>
  <c r="PZ41" i="1"/>
  <c r="PZ42" i="1"/>
  <c r="SD39" i="1"/>
  <c r="SD40" i="1"/>
  <c r="SD41" i="1"/>
  <c r="SD42" i="1"/>
  <c r="QE39" i="1"/>
  <c r="QE40" i="1"/>
  <c r="QE41" i="1"/>
  <c r="QE42" i="1"/>
  <c r="PT39" i="1"/>
  <c r="PT40" i="1"/>
  <c r="PT41" i="1"/>
  <c r="PT42" i="1"/>
  <c r="RX39" i="1"/>
  <c r="RX40" i="1"/>
  <c r="RX41" i="1"/>
  <c r="RX42" i="1"/>
  <c r="QW39" i="1"/>
  <c r="QW40" i="1"/>
  <c r="QW41" i="1"/>
  <c r="QW42" i="1"/>
  <c r="SH39" i="1"/>
  <c r="SH40" i="1"/>
  <c r="SH41" i="1"/>
  <c r="SH42" i="1"/>
  <c r="PO39" i="1"/>
  <c r="PO40" i="1"/>
  <c r="PO41" i="1"/>
  <c r="PO42" i="1"/>
  <c r="OK39" i="1"/>
  <c r="OK40" i="1"/>
  <c r="OK41" i="1"/>
  <c r="OK42" i="1"/>
  <c r="SE39" i="1"/>
  <c r="SE40" i="1"/>
  <c r="SE41" i="1"/>
  <c r="SE42" i="1"/>
  <c r="PK39" i="1"/>
  <c r="PK40" i="1"/>
  <c r="PK41" i="1"/>
  <c r="PK42" i="1"/>
  <c r="RL39" i="1"/>
  <c r="RL40" i="1"/>
  <c r="RL41" i="1"/>
  <c r="RL42" i="1"/>
  <c r="RC39" i="1"/>
  <c r="RC40" i="1"/>
  <c r="RC41" i="1"/>
  <c r="RC42" i="1"/>
  <c r="QZ39" i="1"/>
  <c r="QZ40" i="1"/>
  <c r="QZ41" i="1"/>
  <c r="QZ42" i="1"/>
  <c r="SQ39" i="1"/>
  <c r="SQ40" i="1"/>
  <c r="SQ41" i="1"/>
  <c r="SQ42" i="1"/>
  <c r="SL39" i="1"/>
  <c r="SL40" i="1"/>
  <c r="SL41" i="1"/>
  <c r="SL42" i="1"/>
  <c r="RY39" i="1"/>
  <c r="RY40" i="1"/>
  <c r="RY41" i="1"/>
  <c r="RY42" i="1"/>
  <c r="RH39" i="1"/>
  <c r="RH40" i="1"/>
  <c r="RH41" i="1"/>
  <c r="RH42" i="1"/>
  <c r="OX39" i="1"/>
  <c r="OX40" i="1"/>
  <c r="OX41" i="1"/>
  <c r="OX42" i="1"/>
  <c r="RB39" i="1"/>
  <c r="RB40" i="1"/>
  <c r="RB41" i="1"/>
  <c r="RB42" i="1"/>
  <c r="ON39" i="1"/>
  <c r="ON40" i="1"/>
  <c r="ON41" i="1"/>
  <c r="ON42" i="1"/>
  <c r="QB39" i="1"/>
  <c r="QB40" i="1"/>
  <c r="QB41" i="1"/>
  <c r="QB42" i="1"/>
  <c r="RJ39" i="1"/>
  <c r="RJ40" i="1"/>
  <c r="RJ41" i="1"/>
  <c r="RJ42" i="1"/>
  <c r="QX39" i="1"/>
  <c r="QX40" i="1"/>
  <c r="QX41" i="1"/>
  <c r="QX42" i="1"/>
  <c r="SN39" i="1"/>
  <c r="SN40" i="1"/>
  <c r="SN41" i="1"/>
  <c r="SN42" i="1"/>
  <c r="OP39" i="1"/>
  <c r="OP40" i="1"/>
  <c r="OP41" i="1"/>
  <c r="OP42" i="1"/>
  <c r="OQ39" i="1"/>
  <c r="OQ40" i="1"/>
  <c r="OQ41" i="1"/>
  <c r="OQ42" i="1"/>
  <c r="QD39" i="1"/>
  <c r="QD40" i="1"/>
  <c r="QD41" i="1"/>
  <c r="QD42" i="1"/>
  <c r="SP39" i="1"/>
  <c r="SP40" i="1"/>
  <c r="SP41" i="1"/>
  <c r="SP42" i="1"/>
  <c r="PR39" i="1"/>
  <c r="PR40" i="1"/>
  <c r="PR41" i="1"/>
  <c r="PR42" i="1"/>
  <c r="SJ39" i="1"/>
  <c r="SJ40" i="1"/>
  <c r="SJ41" i="1"/>
  <c r="SJ42" i="1"/>
  <c r="QK39" i="1"/>
  <c r="QK40" i="1"/>
  <c r="QK41" i="1"/>
  <c r="QK42" i="1"/>
  <c r="RZ39" i="1"/>
  <c r="RZ40" i="1"/>
  <c r="RZ41" i="1"/>
  <c r="RZ42" i="1"/>
  <c r="OU39" i="1"/>
  <c r="OU40" i="1"/>
  <c r="OU41" i="1"/>
  <c r="OU42" i="1"/>
  <c r="PU39" i="1"/>
  <c r="PU40" i="1"/>
  <c r="PU41" i="1"/>
  <c r="PU42" i="1"/>
  <c r="QU39" i="1"/>
  <c r="QU40" i="1"/>
  <c r="QU41" i="1"/>
  <c r="QU42" i="1"/>
  <c r="QY39" i="1"/>
  <c r="QY40" i="1"/>
  <c r="QY41" i="1"/>
  <c r="QY42" i="1"/>
  <c r="PN39" i="1"/>
  <c r="PN40" i="1"/>
  <c r="PN41" i="1"/>
  <c r="PN42" i="1"/>
  <c r="RD39" i="1"/>
  <c r="RD40" i="1"/>
  <c r="RD41" i="1"/>
  <c r="RD42" i="1"/>
  <c r="PP39" i="1"/>
  <c r="PP40" i="1"/>
  <c r="PP41" i="1"/>
  <c r="PP42" i="1"/>
  <c r="PL39" i="1"/>
  <c r="PL40" i="1"/>
  <c r="PL41" i="1"/>
  <c r="PL42" i="1"/>
  <c r="RV39" i="1"/>
  <c r="RV40" i="1"/>
  <c r="RV41" i="1"/>
  <c r="RV42" i="1"/>
  <c r="PS39" i="1"/>
  <c r="PS40" i="1"/>
  <c r="PS41" i="1"/>
  <c r="PS42" i="1"/>
  <c r="OH39" i="1"/>
  <c r="OH40" i="1"/>
  <c r="OH41" i="1"/>
  <c r="OH42" i="1"/>
  <c r="RT39" i="1"/>
  <c r="RT40" i="1"/>
  <c r="RT41" i="1"/>
  <c r="RT42" i="1"/>
  <c r="QF39" i="1"/>
  <c r="QF40" i="1"/>
  <c r="QF41" i="1"/>
  <c r="QF42" i="1"/>
  <c r="PQ39" i="1"/>
  <c r="PQ40" i="1"/>
  <c r="PQ41" i="1"/>
  <c r="PQ42" i="1"/>
  <c r="SB39" i="1"/>
  <c r="SB40" i="1"/>
  <c r="SB41" i="1"/>
  <c r="SB42" i="1"/>
  <c r="OA39" i="1"/>
  <c r="OA40" i="1"/>
  <c r="OA41" i="1"/>
  <c r="OA42" i="1"/>
  <c r="OC39" i="1"/>
  <c r="OC40" i="1"/>
  <c r="OC41" i="1"/>
  <c r="OC42" i="1"/>
  <c r="OO39" i="1"/>
  <c r="OO40" i="1"/>
  <c r="OO41" i="1"/>
  <c r="OO42" i="1"/>
  <c r="OW39" i="1"/>
  <c r="OW40" i="1"/>
  <c r="OW41" i="1"/>
  <c r="OW42" i="1"/>
  <c r="OM39" i="1"/>
  <c r="OM40" i="1"/>
  <c r="OM41" i="1"/>
  <c r="OM42" i="1"/>
  <c r="RW39" i="1"/>
  <c r="RW40" i="1"/>
  <c r="RW41" i="1"/>
  <c r="RW42" i="1"/>
  <c r="SC39" i="1"/>
  <c r="SC40" i="1"/>
  <c r="SC41" i="1"/>
  <c r="SC42" i="1"/>
  <c r="OF39" i="1"/>
  <c r="OF40" i="1"/>
  <c r="OF41" i="1"/>
  <c r="OF42" i="1"/>
  <c r="QS39" i="1"/>
  <c r="QS40" i="1"/>
  <c r="QS41" i="1"/>
  <c r="QS42" i="1"/>
  <c r="PM39" i="1"/>
  <c r="PM40" i="1"/>
  <c r="PM41" i="1"/>
  <c r="PM42" i="1"/>
  <c r="OL39" i="1"/>
  <c r="OL40" i="1"/>
  <c r="OL41" i="1"/>
  <c r="OL42" i="1"/>
  <c r="RU39" i="1"/>
  <c r="RU40" i="1"/>
  <c r="RU41" i="1"/>
  <c r="RU42" i="1"/>
  <c r="SA39" i="1"/>
  <c r="SA40" i="1"/>
  <c r="SA41" i="1"/>
  <c r="SA42" i="1"/>
  <c r="RE39" i="1"/>
  <c r="RE40" i="1"/>
  <c r="RE41" i="1"/>
  <c r="RE42" i="1"/>
  <c r="OJ39" i="1"/>
  <c r="OJ40" i="1"/>
  <c r="OJ41" i="1"/>
  <c r="OJ42" i="1"/>
  <c r="QV39" i="1"/>
  <c r="QV40" i="1"/>
  <c r="QV41" i="1"/>
  <c r="QV42" i="1"/>
  <c r="OG39" i="1"/>
  <c r="OG40" i="1"/>
  <c r="OG41" i="1"/>
  <c r="OG42" i="1"/>
  <c r="QJ39" i="1"/>
  <c r="QJ40" i="1"/>
  <c r="QJ41" i="1"/>
  <c r="QJ42" i="1"/>
  <c r="RK39" i="1"/>
  <c r="RK40" i="1"/>
  <c r="RK41" i="1"/>
  <c r="RK42" i="1"/>
  <c r="OV39" i="1"/>
  <c r="OV40" i="1"/>
  <c r="OV41" i="1"/>
  <c r="OV42" i="1"/>
  <c r="PX39" i="1"/>
  <c r="PX40" i="1"/>
  <c r="PX41" i="1"/>
  <c r="PX42" i="1"/>
  <c r="OT39" i="1"/>
  <c r="OT40" i="1"/>
  <c r="OT41" i="1"/>
  <c r="OT42" i="1"/>
  <c r="QA39" i="1"/>
  <c r="QA40" i="1"/>
  <c r="QA41" i="1"/>
  <c r="QA42" i="1"/>
  <c r="RS39" i="1"/>
  <c r="RS40" i="1"/>
  <c r="RS41" i="1"/>
  <c r="RS42" i="1"/>
  <c r="QG39" i="1"/>
  <c r="QG40" i="1"/>
  <c r="QG41" i="1"/>
  <c r="QG42" i="1"/>
  <c r="SK39" i="1"/>
  <c r="SK40" i="1"/>
  <c r="SK41" i="1"/>
  <c r="SK42" i="1"/>
  <c r="QT39" i="1"/>
  <c r="QT40" i="1"/>
  <c r="QT41" i="1"/>
  <c r="QT42" i="1"/>
  <c r="SO39" i="1"/>
  <c r="SO40" i="1"/>
  <c r="SO41" i="1"/>
  <c r="SO42" i="1"/>
  <c r="RF39" i="1"/>
  <c r="RF40" i="1"/>
  <c r="RF41" i="1"/>
  <c r="RF42" i="1"/>
  <c r="PI39" i="1"/>
  <c r="PI40" i="1"/>
  <c r="PI41" i="1"/>
  <c r="PI42" i="1"/>
  <c r="QL39" i="1"/>
  <c r="QL40" i="1"/>
  <c r="QL41" i="1"/>
  <c r="QL42" i="1"/>
  <c r="SI39" i="1"/>
  <c r="SI40" i="1"/>
  <c r="SI41" i="1"/>
  <c r="SI42" i="1"/>
  <c r="RA39" i="1"/>
  <c r="RA40" i="1"/>
  <c r="RA41" i="1"/>
  <c r="RA42" i="1"/>
  <c r="SM39" i="1"/>
  <c r="SM40" i="1"/>
  <c r="SM41" i="1"/>
  <c r="SM42" i="1"/>
  <c r="QH39" i="1"/>
  <c r="QH40" i="1"/>
  <c r="QH41" i="1"/>
  <c r="QH42" i="1"/>
  <c r="SG39" i="1"/>
  <c r="SG40" i="1"/>
  <c r="SG41" i="1"/>
  <c r="SG42" i="1"/>
  <c r="VA39" i="1"/>
  <c r="VA40" i="1"/>
  <c r="VA41" i="1"/>
  <c r="VA42" i="1"/>
  <c r="VB39" i="1"/>
  <c r="VB40" i="1"/>
  <c r="VB41" i="1"/>
  <c r="VB42" i="1"/>
  <c r="UZ39" i="1"/>
  <c r="UZ40" i="1"/>
  <c r="UZ41" i="1"/>
  <c r="UZ42" i="1"/>
  <c r="UW39" i="1"/>
  <c r="UW40" i="1"/>
  <c r="UW41" i="1"/>
  <c r="UW42" i="1"/>
  <c r="UX39" i="1"/>
  <c r="UX40" i="1"/>
  <c r="UX41" i="1"/>
  <c r="UX42" i="1"/>
  <c r="UY39" i="1"/>
  <c r="UY40" i="1"/>
  <c r="UY41" i="1"/>
  <c r="UY42" i="1"/>
  <c r="KE41" i="1"/>
  <c r="KE34" i="1"/>
  <c r="EN39" i="1"/>
  <c r="EN40" i="1"/>
  <c r="EN41" i="1"/>
  <c r="EN42" i="1"/>
  <c r="FR39" i="1"/>
  <c r="FR40" i="1"/>
  <c r="FR41" i="1"/>
  <c r="FR42" i="1"/>
  <c r="GR39" i="1"/>
  <c r="GR40" i="1"/>
  <c r="GR41" i="1"/>
  <c r="GR42" i="1"/>
  <c r="EO39" i="1"/>
  <c r="EO40" i="1"/>
  <c r="EO41" i="1"/>
  <c r="EO42" i="1"/>
  <c r="FS39" i="1"/>
  <c r="FS40" i="1"/>
  <c r="FS41" i="1"/>
  <c r="FS42" i="1"/>
  <c r="IJ39" i="1"/>
  <c r="IJ40" i="1"/>
  <c r="IJ41" i="1"/>
  <c r="IJ42" i="1"/>
  <c r="EP39" i="1"/>
  <c r="EP40" i="1"/>
  <c r="EP41" i="1"/>
  <c r="EP42" i="1"/>
  <c r="FT39" i="1"/>
  <c r="FT40" i="1"/>
  <c r="FT41" i="1"/>
  <c r="FT42" i="1"/>
  <c r="GT39" i="1"/>
  <c r="GT40" i="1"/>
  <c r="GT41" i="1"/>
  <c r="GT42" i="1"/>
  <c r="EQ39" i="1"/>
  <c r="EQ40" i="1"/>
  <c r="EQ41" i="1"/>
  <c r="EQ42" i="1"/>
  <c r="FU39" i="1"/>
  <c r="FU40" i="1"/>
  <c r="FU41" i="1"/>
  <c r="FU42" i="1"/>
  <c r="IK39" i="1"/>
  <c r="IK40" i="1"/>
  <c r="IK41" i="1"/>
  <c r="IK42" i="1"/>
  <c r="ER39" i="1"/>
  <c r="ER40" i="1"/>
  <c r="ER41" i="1"/>
  <c r="ER42" i="1"/>
  <c r="FV39" i="1"/>
  <c r="FV40" i="1"/>
  <c r="FV41" i="1"/>
  <c r="FV42" i="1"/>
  <c r="GV39" i="1"/>
  <c r="GV40" i="1"/>
  <c r="GV41" i="1"/>
  <c r="GV42" i="1"/>
  <c r="ES39" i="1"/>
  <c r="ES40" i="1"/>
  <c r="ES41" i="1"/>
  <c r="ES42" i="1"/>
  <c r="FW39" i="1"/>
  <c r="FW40" i="1"/>
  <c r="FW41" i="1"/>
  <c r="FW42" i="1"/>
  <c r="IL39" i="1"/>
  <c r="IL40" i="1"/>
  <c r="IL41" i="1"/>
  <c r="IL42" i="1"/>
  <c r="ET39" i="1"/>
  <c r="ET40" i="1"/>
  <c r="ET41" i="1"/>
  <c r="ET42" i="1"/>
  <c r="FX39" i="1"/>
  <c r="FX40" i="1"/>
  <c r="FX41" i="1"/>
  <c r="FX42" i="1"/>
  <c r="GW39" i="1"/>
  <c r="GW40" i="1"/>
  <c r="GW41" i="1"/>
  <c r="GW42" i="1"/>
  <c r="EU39" i="1"/>
  <c r="EU40" i="1"/>
  <c r="EU41" i="1"/>
  <c r="EU42" i="1"/>
  <c r="FY39" i="1"/>
  <c r="FY40" i="1"/>
  <c r="FY41" i="1"/>
  <c r="FY42" i="1"/>
  <c r="IM39" i="1"/>
  <c r="IM40" i="1"/>
  <c r="IM41" i="1"/>
  <c r="IM42" i="1"/>
  <c r="EV39" i="1"/>
  <c r="EV40" i="1"/>
  <c r="EV41" i="1"/>
  <c r="EV42" i="1"/>
  <c r="FZ39" i="1"/>
  <c r="FZ40" i="1"/>
  <c r="FZ41" i="1"/>
  <c r="FZ42" i="1"/>
  <c r="GX39" i="1"/>
  <c r="GX40" i="1"/>
  <c r="GX41" i="1"/>
  <c r="GX42" i="1"/>
  <c r="EW39" i="1"/>
  <c r="EW40" i="1"/>
  <c r="EW41" i="1"/>
  <c r="EW42" i="1"/>
  <c r="EI39" i="1"/>
  <c r="EI40" i="1"/>
  <c r="EI41" i="1"/>
  <c r="EI42" i="1"/>
  <c r="IN39" i="1"/>
  <c r="IN40" i="1"/>
  <c r="IN41" i="1"/>
  <c r="IN42" i="1"/>
  <c r="EX39" i="1"/>
  <c r="EX40" i="1"/>
  <c r="EX41" i="1"/>
  <c r="EX42" i="1"/>
  <c r="GA39" i="1"/>
  <c r="GA40" i="1"/>
  <c r="GA41" i="1"/>
  <c r="GA42" i="1"/>
  <c r="GY39" i="1"/>
  <c r="GY40" i="1"/>
  <c r="GY41" i="1"/>
  <c r="GY42" i="1"/>
  <c r="EY39" i="1"/>
  <c r="EY40" i="1"/>
  <c r="EY41" i="1"/>
  <c r="EY42" i="1"/>
  <c r="HH39" i="1"/>
  <c r="HH40" i="1"/>
  <c r="HH41" i="1"/>
  <c r="HH42" i="1"/>
  <c r="IO39" i="1"/>
  <c r="IO40" i="1"/>
  <c r="IO41" i="1"/>
  <c r="IO42" i="1"/>
  <c r="EZ39" i="1"/>
  <c r="EZ40" i="1"/>
  <c r="EZ41" i="1"/>
  <c r="EZ42" i="1"/>
  <c r="IX39" i="1"/>
  <c r="IX40" i="1"/>
  <c r="IX41" i="1"/>
  <c r="IX42" i="1"/>
  <c r="GZ39" i="1"/>
  <c r="GZ40" i="1"/>
  <c r="GZ41" i="1"/>
  <c r="GZ42" i="1"/>
  <c r="FA39" i="1"/>
  <c r="FA40" i="1"/>
  <c r="FA41" i="1"/>
  <c r="FA42" i="1"/>
  <c r="HI39" i="1"/>
  <c r="HI40" i="1"/>
  <c r="HI41" i="1"/>
  <c r="HI42" i="1"/>
  <c r="IP39" i="1"/>
  <c r="IP40" i="1"/>
  <c r="IP41" i="1"/>
  <c r="IP42" i="1"/>
  <c r="FB39" i="1"/>
  <c r="FB40" i="1"/>
  <c r="FB41" i="1"/>
  <c r="FB42" i="1"/>
  <c r="IY39" i="1"/>
  <c r="IY40" i="1"/>
  <c r="IY41" i="1"/>
  <c r="IY42" i="1"/>
  <c r="HA39" i="1"/>
  <c r="HA40" i="1"/>
  <c r="HA41" i="1"/>
  <c r="HA42" i="1"/>
  <c r="GB39" i="1"/>
  <c r="GB40" i="1"/>
  <c r="GB41" i="1"/>
  <c r="GB42" i="1"/>
  <c r="HJ39" i="1"/>
  <c r="HJ40" i="1"/>
  <c r="HJ41" i="1"/>
  <c r="HJ42" i="1"/>
  <c r="IQ39" i="1"/>
  <c r="IQ40" i="1"/>
  <c r="IQ41" i="1"/>
  <c r="IQ42" i="1"/>
  <c r="GC39" i="1"/>
  <c r="GC40" i="1"/>
  <c r="GC41" i="1"/>
  <c r="GC42" i="1"/>
  <c r="HK39" i="1"/>
  <c r="HK40" i="1"/>
  <c r="HK41" i="1"/>
  <c r="HK42" i="1"/>
  <c r="HB39" i="1"/>
  <c r="HB40" i="1"/>
  <c r="HB41" i="1"/>
  <c r="HB42" i="1"/>
  <c r="GD39" i="1"/>
  <c r="GD40" i="1"/>
  <c r="GD41" i="1"/>
  <c r="GD42" i="1"/>
  <c r="HL39" i="1"/>
  <c r="HL40" i="1"/>
  <c r="HL41" i="1"/>
  <c r="HL42" i="1"/>
  <c r="IR39" i="1"/>
  <c r="IR40" i="1"/>
  <c r="IR41" i="1"/>
  <c r="IR42" i="1"/>
  <c r="GE39" i="1"/>
  <c r="GE40" i="1"/>
  <c r="GE41" i="1"/>
  <c r="GE42" i="1"/>
  <c r="HM39" i="1"/>
  <c r="HM40" i="1"/>
  <c r="HM41" i="1"/>
  <c r="HM42" i="1"/>
  <c r="HC39" i="1"/>
  <c r="HC40" i="1"/>
  <c r="HC41" i="1"/>
  <c r="HC42" i="1"/>
  <c r="GF39" i="1"/>
  <c r="GF40" i="1"/>
  <c r="GF41" i="1"/>
  <c r="GF42" i="1"/>
  <c r="HN39" i="1"/>
  <c r="HN40" i="1"/>
  <c r="HN41" i="1"/>
  <c r="HN42" i="1"/>
  <c r="IS39" i="1"/>
  <c r="IS40" i="1"/>
  <c r="IS41" i="1"/>
  <c r="IS42" i="1"/>
  <c r="GG39" i="1"/>
  <c r="GG40" i="1"/>
  <c r="GG41" i="1"/>
  <c r="GG42" i="1"/>
  <c r="HO39" i="1"/>
  <c r="HO40" i="1"/>
  <c r="HO41" i="1"/>
  <c r="HO42" i="1"/>
  <c r="HD39" i="1"/>
  <c r="HD40" i="1"/>
  <c r="HD41" i="1"/>
  <c r="HD42" i="1"/>
  <c r="GH39" i="1"/>
  <c r="GH40" i="1"/>
  <c r="GH41" i="1"/>
  <c r="GH42" i="1"/>
  <c r="HP39" i="1"/>
  <c r="HP40" i="1"/>
  <c r="HP41" i="1"/>
  <c r="HP42" i="1"/>
  <c r="IT39" i="1"/>
  <c r="IT40" i="1"/>
  <c r="IT41" i="1"/>
  <c r="IT42" i="1"/>
  <c r="GI39" i="1"/>
  <c r="GI40" i="1"/>
  <c r="GI41" i="1"/>
  <c r="GI42" i="1"/>
  <c r="IA39" i="1"/>
  <c r="IA40" i="1"/>
  <c r="IA41" i="1"/>
  <c r="IA42" i="1"/>
  <c r="HE39" i="1"/>
  <c r="HE40" i="1"/>
  <c r="HE41" i="1"/>
  <c r="HE42" i="1"/>
  <c r="GJ39" i="1"/>
  <c r="GJ40" i="1"/>
  <c r="GJ41" i="1"/>
  <c r="GJ42" i="1"/>
  <c r="IB39" i="1"/>
  <c r="IB40" i="1"/>
  <c r="IB41" i="1"/>
  <c r="IB42" i="1"/>
  <c r="IU39" i="1"/>
  <c r="IU40" i="1"/>
  <c r="IU41" i="1"/>
  <c r="IU42" i="1"/>
  <c r="GK39" i="1"/>
  <c r="GK40" i="1"/>
  <c r="GK41" i="1"/>
  <c r="GK42" i="1"/>
  <c r="IC39" i="1"/>
  <c r="IC40" i="1"/>
  <c r="IC41" i="1"/>
  <c r="IC42" i="1"/>
  <c r="HF39" i="1"/>
  <c r="HF40" i="1"/>
  <c r="HF41" i="1"/>
  <c r="HF42" i="1"/>
  <c r="GL39" i="1"/>
  <c r="GL40" i="1"/>
  <c r="GL41" i="1"/>
  <c r="GL42" i="1"/>
  <c r="ID39" i="1"/>
  <c r="ID40" i="1"/>
  <c r="ID41" i="1"/>
  <c r="ID42" i="1"/>
  <c r="IV39" i="1"/>
  <c r="IV40" i="1"/>
  <c r="IV41" i="1"/>
  <c r="IV42" i="1"/>
  <c r="GM39" i="1"/>
  <c r="GM40" i="1"/>
  <c r="GM41" i="1"/>
  <c r="GM42" i="1"/>
  <c r="IE39" i="1"/>
  <c r="IE40" i="1"/>
  <c r="IE41" i="1"/>
  <c r="IE42" i="1"/>
  <c r="HG39" i="1"/>
  <c r="HG40" i="1"/>
  <c r="HG41" i="1"/>
  <c r="HG42" i="1"/>
  <c r="GN39" i="1"/>
  <c r="GN40" i="1"/>
  <c r="GN41" i="1"/>
  <c r="GN42" i="1"/>
  <c r="FC39" i="1"/>
  <c r="FC40" i="1"/>
  <c r="FC41" i="1"/>
  <c r="FC42" i="1"/>
  <c r="IF39" i="1"/>
  <c r="IF40" i="1"/>
  <c r="IF41" i="1"/>
  <c r="IF42" i="1"/>
  <c r="IW39" i="1"/>
  <c r="IW40" i="1"/>
  <c r="IW41" i="1"/>
  <c r="IW42" i="1"/>
  <c r="GO39" i="1"/>
  <c r="GO40" i="1"/>
  <c r="GO41" i="1"/>
  <c r="GO42" i="1"/>
  <c r="FD39" i="1"/>
  <c r="FD40" i="1"/>
  <c r="FD41" i="1"/>
  <c r="FD42" i="1"/>
  <c r="IG39" i="1"/>
  <c r="IG40" i="1"/>
  <c r="IG41" i="1"/>
  <c r="IG42" i="1"/>
  <c r="GP39" i="1"/>
  <c r="GP40" i="1"/>
  <c r="GP41" i="1"/>
  <c r="GP42" i="1"/>
  <c r="FE39" i="1"/>
  <c r="FE40" i="1"/>
  <c r="FE41" i="1"/>
  <c r="FE42" i="1"/>
  <c r="IH39" i="1"/>
  <c r="IH40" i="1"/>
  <c r="IH41" i="1"/>
  <c r="IH42" i="1"/>
  <c r="EK39" i="1"/>
  <c r="EK40" i="1"/>
  <c r="EK41" i="1"/>
  <c r="EK42" i="1"/>
  <c r="FF39" i="1"/>
  <c r="FF40" i="1"/>
  <c r="FF41" i="1"/>
  <c r="FF42" i="1"/>
  <c r="GQ39" i="1"/>
  <c r="GQ40" i="1"/>
  <c r="GQ41" i="1"/>
  <c r="GQ42" i="1"/>
  <c r="EM39" i="1"/>
  <c r="EM40" i="1"/>
  <c r="EM41" i="1"/>
  <c r="EM42" i="1"/>
  <c r="FG39" i="1"/>
  <c r="FG40" i="1"/>
  <c r="FG41" i="1"/>
  <c r="FG42" i="1"/>
  <c r="II39" i="1"/>
  <c r="II40" i="1"/>
  <c r="II41" i="1"/>
  <c r="II42" i="1"/>
  <c r="KE40" i="1"/>
  <c r="UL39" i="1"/>
  <c r="UL40" i="1"/>
  <c r="UL41" i="1"/>
  <c r="UL42" i="1"/>
  <c r="TD39" i="1"/>
  <c r="TD40" i="1"/>
  <c r="TD41" i="1"/>
  <c r="TD42" i="1"/>
  <c r="TJ39" i="1"/>
  <c r="TJ40" i="1"/>
  <c r="TJ41" i="1"/>
  <c r="TJ42" i="1"/>
  <c r="UV39" i="1"/>
  <c r="UV40" i="1"/>
  <c r="UV41" i="1"/>
  <c r="UV42" i="1"/>
  <c r="TN39" i="1"/>
  <c r="TN40" i="1"/>
  <c r="TN41" i="1"/>
  <c r="TN42" i="1"/>
  <c r="TR39" i="1"/>
  <c r="TR40" i="1"/>
  <c r="TR41" i="1"/>
  <c r="TR42" i="1"/>
  <c r="UC39" i="1"/>
  <c r="UC40" i="1"/>
  <c r="UC41" i="1"/>
  <c r="UC42" i="1"/>
  <c r="US39" i="1"/>
  <c r="US40" i="1"/>
  <c r="US41" i="1"/>
  <c r="US42" i="1"/>
  <c r="TM39" i="1"/>
  <c r="TM40" i="1"/>
  <c r="TM41" i="1"/>
  <c r="TM42" i="1"/>
  <c r="SV39" i="1"/>
  <c r="SV40" i="1"/>
  <c r="SV41" i="1"/>
  <c r="SV42" i="1"/>
  <c r="TF39" i="1"/>
  <c r="TF40" i="1"/>
  <c r="TF41" i="1"/>
  <c r="TF42" i="1"/>
  <c r="UD39" i="1"/>
  <c r="UD40" i="1"/>
  <c r="UD41" i="1"/>
  <c r="UD42" i="1"/>
  <c r="ST39" i="1"/>
  <c r="ST40" i="1"/>
  <c r="ST41" i="1"/>
  <c r="ST42" i="1"/>
  <c r="UU39" i="1"/>
  <c r="UU40" i="1"/>
  <c r="UU41" i="1"/>
  <c r="UU42" i="1"/>
  <c r="TL39" i="1"/>
  <c r="TL40" i="1"/>
  <c r="TL41" i="1"/>
  <c r="TL42" i="1"/>
  <c r="UR39" i="1"/>
  <c r="UR40" i="1"/>
  <c r="UR41" i="1"/>
  <c r="UR42" i="1"/>
  <c r="TC39" i="1"/>
  <c r="TC40" i="1"/>
  <c r="TC41" i="1"/>
  <c r="TC42" i="1"/>
  <c r="UT39" i="1"/>
  <c r="UT40" i="1"/>
  <c r="UT41" i="1"/>
  <c r="UT42" i="1"/>
  <c r="TG39" i="1"/>
  <c r="TG40" i="1"/>
  <c r="TG41" i="1"/>
  <c r="TG42" i="1"/>
  <c r="TU39" i="1"/>
  <c r="TU40" i="1"/>
  <c r="TU41" i="1"/>
  <c r="TU42" i="1"/>
  <c r="KE33" i="1"/>
  <c r="UE39" i="1"/>
  <c r="UE40" i="1"/>
  <c r="UE41" i="1"/>
  <c r="UE42" i="1"/>
  <c r="TS39" i="1"/>
  <c r="TS40" i="1"/>
  <c r="TS41" i="1"/>
  <c r="TS42" i="1"/>
  <c r="UO39" i="1"/>
  <c r="UO40" i="1"/>
  <c r="UO41" i="1"/>
  <c r="UO42" i="1"/>
  <c r="TP39" i="1"/>
  <c r="TP40" i="1"/>
  <c r="TP41" i="1"/>
  <c r="TP42" i="1"/>
  <c r="UP39" i="1"/>
  <c r="UP40" i="1"/>
  <c r="UP41" i="1"/>
  <c r="UP42" i="1"/>
  <c r="SU39" i="1"/>
  <c r="SU40" i="1"/>
  <c r="SU41" i="1"/>
  <c r="SU42" i="1"/>
  <c r="TE39" i="1"/>
  <c r="TE40" i="1"/>
  <c r="TE41" i="1"/>
  <c r="TE42" i="1"/>
  <c r="TO39" i="1"/>
  <c r="TO40" i="1"/>
  <c r="TO41" i="1"/>
  <c r="TO42" i="1"/>
  <c r="UN39" i="1"/>
  <c r="UN40" i="1"/>
  <c r="UN41" i="1"/>
  <c r="UN42" i="1"/>
  <c r="UK39" i="1"/>
  <c r="UK40" i="1"/>
  <c r="UK41" i="1"/>
  <c r="UK42" i="1"/>
  <c r="TK39" i="1"/>
  <c r="TK40" i="1"/>
  <c r="TK41" i="1"/>
  <c r="TK42" i="1"/>
  <c r="UF39" i="1"/>
  <c r="UF40" i="1"/>
  <c r="UF41" i="1"/>
  <c r="UF42" i="1"/>
  <c r="TV39" i="1"/>
  <c r="TV40" i="1"/>
  <c r="TV41" i="1"/>
  <c r="TV42" i="1"/>
  <c r="TQ39" i="1"/>
  <c r="TQ40" i="1"/>
  <c r="TQ41" i="1"/>
  <c r="TQ42" i="1"/>
  <c r="TT39" i="1"/>
  <c r="TT40" i="1"/>
  <c r="TT41" i="1"/>
  <c r="TT42" i="1"/>
  <c r="UQ39" i="1"/>
  <c r="UQ40" i="1"/>
  <c r="UQ41" i="1"/>
  <c r="UQ42" i="1"/>
  <c r="UJ39" i="1"/>
  <c r="UJ40" i="1"/>
  <c r="UJ41" i="1"/>
  <c r="UJ42" i="1"/>
  <c r="UM39" i="1"/>
  <c r="UM40" i="1"/>
  <c r="UM41" i="1"/>
  <c r="UM42" i="1"/>
  <c r="UI39" i="1"/>
  <c r="UI40" i="1"/>
  <c r="UI41" i="1"/>
  <c r="UI42" i="1"/>
  <c r="UG39" i="1"/>
  <c r="UG40" i="1"/>
  <c r="UG41" i="1"/>
  <c r="UG42" i="1"/>
  <c r="TH39" i="1"/>
  <c r="TH40" i="1"/>
  <c r="TH41" i="1"/>
  <c r="TH42" i="1"/>
  <c r="UH39" i="1"/>
  <c r="UH40" i="1"/>
  <c r="UH41" i="1"/>
  <c r="UH42" i="1"/>
  <c r="TI39" i="1"/>
  <c r="TI40" i="1"/>
  <c r="TI41" i="1"/>
  <c r="TI42" i="1"/>
  <c r="KE39" i="1"/>
  <c r="KE42" i="1"/>
  <c r="KC34" i="1"/>
  <c r="KC33" i="1"/>
  <c r="KD34" i="1"/>
  <c r="KD33" i="1"/>
  <c r="KC39" i="1"/>
  <c r="KC40" i="1"/>
  <c r="KC41" i="1"/>
  <c r="KC42" i="1"/>
  <c r="KD39" i="1"/>
  <c r="KD40" i="1"/>
  <c r="KD41" i="1"/>
  <c r="KD42" i="1"/>
  <c r="JT33" i="1"/>
  <c r="JT34" i="1"/>
  <c r="KA34" i="1"/>
  <c r="KA33" i="1"/>
  <c r="JW39" i="1"/>
  <c r="JW40" i="1"/>
  <c r="JW41" i="1"/>
  <c r="JW42" i="1"/>
  <c r="JU34" i="1"/>
  <c r="JU33" i="1"/>
  <c r="JV39" i="1"/>
  <c r="JV40" i="1"/>
  <c r="JV41" i="1"/>
  <c r="JV42" i="1"/>
  <c r="KA39" i="1"/>
  <c r="KA40" i="1"/>
  <c r="KA41" i="1"/>
  <c r="KA42" i="1"/>
  <c r="KB34" i="1"/>
  <c r="KB33" i="1"/>
  <c r="JT39" i="1"/>
  <c r="JT40" i="1"/>
  <c r="JT41" i="1"/>
  <c r="JT42" i="1"/>
  <c r="JY34" i="1"/>
  <c r="JY33" i="1"/>
  <c r="JU39" i="1"/>
  <c r="JU40" i="1"/>
  <c r="JU41" i="1"/>
  <c r="JU42" i="1"/>
  <c r="JV34" i="1"/>
  <c r="JV33" i="1"/>
  <c r="JX39" i="1"/>
  <c r="JX40" i="1"/>
  <c r="JX41" i="1"/>
  <c r="JX42" i="1"/>
  <c r="JZ33" i="1"/>
  <c r="JZ34" i="1"/>
  <c r="JY39" i="1"/>
  <c r="JY40" i="1"/>
  <c r="JY41" i="1"/>
  <c r="JY42" i="1"/>
  <c r="JX34" i="1"/>
  <c r="JX33" i="1"/>
  <c r="JZ39" i="1"/>
  <c r="JZ40" i="1"/>
  <c r="JZ41" i="1"/>
  <c r="JZ42" i="1"/>
  <c r="JW34" i="1"/>
  <c r="JW33" i="1"/>
  <c r="KB39" i="1"/>
  <c r="KB40" i="1"/>
  <c r="KB41" i="1"/>
  <c r="KB42" i="1"/>
  <c r="JJ42" i="1"/>
  <c r="JJ40" i="1"/>
  <c r="JJ39" i="1"/>
  <c r="JJ41" i="1"/>
  <c r="KP34" i="1"/>
  <c r="KP33" i="1"/>
  <c r="KO33" i="1"/>
  <c r="KO34" i="1"/>
  <c r="KP39" i="1"/>
  <c r="KP40" i="1"/>
  <c r="KP41" i="1"/>
  <c r="KP42" i="1"/>
  <c r="KN34" i="1"/>
  <c r="KN33" i="1"/>
  <c r="KO39" i="1"/>
  <c r="KO40" i="1"/>
  <c r="KO41" i="1"/>
  <c r="KO42" i="1"/>
  <c r="KN39" i="1"/>
  <c r="KN40" i="1"/>
  <c r="KN41" i="1"/>
  <c r="KN42" i="1"/>
  <c r="EH39" i="1"/>
  <c r="JD39" i="1"/>
  <c r="EH42" i="1"/>
  <c r="EH41" i="1"/>
  <c r="JD33" i="1"/>
  <c r="JD34" i="1"/>
  <c r="JD42" i="1"/>
  <c r="JD41" i="1"/>
  <c r="JD40" i="1"/>
  <c r="EC39" i="1"/>
  <c r="EC40" i="1"/>
  <c r="EC41" i="1"/>
  <c r="EC42" i="1"/>
  <c r="EB39" i="1"/>
  <c r="EB40" i="1"/>
  <c r="EB41" i="1"/>
  <c r="EB42" i="1"/>
  <c r="EA39" i="1"/>
  <c r="EA40" i="1"/>
  <c r="EA41" i="1"/>
  <c r="EA42" i="1"/>
  <c r="DZ39" i="1"/>
  <c r="DZ40" i="1"/>
  <c r="DZ41" i="1"/>
  <c r="DZ42" i="1"/>
  <c r="DY39" i="1"/>
  <c r="DY40" i="1"/>
  <c r="DY41" i="1"/>
  <c r="DY42" i="1"/>
  <c r="DX34" i="1"/>
  <c r="DX33" i="1"/>
  <c r="DW34" i="1"/>
  <c r="DW33" i="1"/>
  <c r="ED33" i="1"/>
  <c r="ED34" i="1"/>
  <c r="DV34" i="1"/>
  <c r="DV33" i="1"/>
  <c r="EC34" i="1"/>
  <c r="EC33" i="1"/>
  <c r="EB33" i="1"/>
  <c r="EB34" i="1"/>
  <c r="EA33" i="1"/>
  <c r="EA34" i="1"/>
  <c r="DZ33" i="1"/>
  <c r="DZ34" i="1"/>
  <c r="DU33" i="1"/>
  <c r="DU34" i="1"/>
  <c r="DT33" i="1"/>
  <c r="DT34" i="1"/>
  <c r="DY33" i="1"/>
  <c r="DY34" i="1"/>
  <c r="DS33" i="1"/>
  <c r="DS34" i="1"/>
  <c r="DU39" i="1"/>
  <c r="DU40" i="1"/>
  <c r="DU41" i="1"/>
  <c r="DU42" i="1"/>
  <c r="DT39" i="1"/>
  <c r="DT40" i="1"/>
  <c r="DT41" i="1"/>
  <c r="DT42" i="1"/>
  <c r="DX39" i="1"/>
  <c r="DX40" i="1"/>
  <c r="DX41" i="1"/>
  <c r="DX42" i="1"/>
  <c r="DS39" i="1"/>
  <c r="DS40" i="1"/>
  <c r="DS41" i="1"/>
  <c r="DS42" i="1"/>
  <c r="DW39" i="1"/>
  <c r="DW40" i="1"/>
  <c r="DW41" i="1"/>
  <c r="DW42" i="1"/>
  <c r="ED39" i="1"/>
  <c r="ED40" i="1"/>
  <c r="ED41" i="1"/>
  <c r="ED42" i="1"/>
  <c r="DV39" i="1"/>
  <c r="DV40" i="1"/>
  <c r="DV41" i="1"/>
  <c r="DV42" i="1"/>
  <c r="LK33" i="1"/>
  <c r="LK34" i="1"/>
  <c r="LL33" i="1"/>
  <c r="LL34" i="1"/>
  <c r="LM33" i="1"/>
  <c r="LM34" i="1"/>
  <c r="MK33" i="1"/>
  <c r="MK34" i="1"/>
  <c r="MA33" i="1"/>
  <c r="MA34" i="1"/>
  <c r="MJ33" i="1"/>
  <c r="MJ34" i="1"/>
  <c r="LG33" i="1"/>
  <c r="LG34" i="1"/>
  <c r="LH33" i="1"/>
  <c r="LH34" i="1"/>
  <c r="LI33" i="1"/>
  <c r="LI34" i="1"/>
  <c r="LJ33" i="1"/>
  <c r="LJ34" i="1"/>
  <c r="KR34" i="1"/>
  <c r="LO32" i="1" a="1"/>
  <c r="LO32" i="1" s="1"/>
  <c r="KR33" i="1"/>
  <c r="LV34" i="1"/>
  <c r="LV33" i="1"/>
  <c r="LU34" i="1"/>
  <c r="LU33" i="1"/>
  <c r="KR42" i="1"/>
  <c r="KR40" i="1"/>
  <c r="KR39" i="1"/>
  <c r="LQ34" i="1"/>
  <c r="LQ33" i="1"/>
  <c r="LR34" i="1"/>
  <c r="LR33" i="1"/>
  <c r="LS34" i="1"/>
  <c r="LS33" i="1"/>
  <c r="LT34" i="1"/>
  <c r="LT33" i="1"/>
  <c r="KR41" i="1"/>
  <c r="BR27" i="1"/>
  <c r="BT27" i="1"/>
  <c r="BT29" i="1"/>
  <c r="BV29" i="1"/>
  <c r="BV27" i="1"/>
  <c r="BR29" i="1"/>
  <c r="BR26" i="1"/>
  <c r="BT26" i="1"/>
  <c r="BV26" i="1"/>
  <c r="BN34" i="1"/>
  <c r="BN33" i="1"/>
  <c r="C463" i="4"/>
  <c r="P463" i="4" s="1"/>
  <c r="CK34" i="1"/>
  <c r="MW42" i="1"/>
  <c r="MU42" i="1"/>
  <c r="B462" i="4"/>
  <c r="NC42" i="1"/>
  <c r="ND42" i="1"/>
  <c r="MV42" i="1"/>
  <c r="MX42" i="1"/>
  <c r="NO42" i="1"/>
  <c r="DQ42" i="1"/>
  <c r="DP42" i="1"/>
  <c r="CJ33" i="1"/>
  <c r="CJ34" i="1"/>
  <c r="CK33" i="1"/>
  <c r="MF34" i="1"/>
  <c r="ND41" i="1"/>
  <c r="MW41" i="1"/>
  <c r="DQ41" i="1"/>
  <c r="NO41" i="1"/>
  <c r="MU41" i="1"/>
  <c r="NC41" i="1"/>
  <c r="MV41" i="1"/>
  <c r="DP41" i="1"/>
  <c r="MX41" i="1"/>
  <c r="MH28" i="1"/>
  <c r="MH29" i="1"/>
  <c r="DB29" i="1"/>
  <c r="DB28" i="1"/>
  <c r="DA29" i="1"/>
  <c r="DA28" i="1"/>
  <c r="LC29" i="1"/>
  <c r="LC28" i="1"/>
  <c r="H526" i="4"/>
  <c r="I527" i="4"/>
  <c r="G477" i="4"/>
  <c r="MG29" i="1"/>
  <c r="MF33" i="1"/>
  <c r="MF29" i="1"/>
  <c r="MF28" i="1"/>
  <c r="NC39" i="1"/>
  <c r="NC40" i="1"/>
  <c r="ND39" i="1"/>
  <c r="ND40" i="1"/>
  <c r="NC34" i="1"/>
  <c r="NC33" i="1"/>
  <c r="ND34" i="1"/>
  <c r="ND33" i="1"/>
  <c r="CJ28" i="1"/>
  <c r="MS29" i="1"/>
  <c r="MS28" i="1"/>
  <c r="BN27" i="1"/>
  <c r="CZ29" i="1"/>
  <c r="CZ28" i="1"/>
  <c r="DO29" i="1"/>
  <c r="DO28" i="1"/>
  <c r="BC28" i="1"/>
  <c r="BC29" i="1"/>
  <c r="MM28" i="1"/>
  <c r="MM29" i="1"/>
  <c r="AV29" i="1"/>
  <c r="MB28" i="1"/>
  <c r="MB29" i="1"/>
  <c r="JC28" i="1"/>
  <c r="JC29" i="1"/>
  <c r="LZ28" i="1"/>
  <c r="LZ29" i="1"/>
  <c r="DE28" i="1"/>
  <c r="DE29" i="1"/>
  <c r="CP29" i="1"/>
  <c r="CP28" i="1"/>
  <c r="AW29" i="1"/>
  <c r="LX28" i="1"/>
  <c r="LX29" i="1"/>
  <c r="DD28" i="1"/>
  <c r="DD29" i="1"/>
  <c r="CM29" i="1"/>
  <c r="CM28" i="1"/>
  <c r="MN28" i="1"/>
  <c r="MN29" i="1"/>
  <c r="LW28" i="1"/>
  <c r="LW29" i="1"/>
  <c r="LA28" i="1"/>
  <c r="LA29" i="1"/>
  <c r="CN29" i="1"/>
  <c r="CN28" i="1"/>
  <c r="NO29" i="1"/>
  <c r="NO28" i="1"/>
  <c r="ML28" i="1"/>
  <c r="ML29" i="1"/>
  <c r="LB28" i="1"/>
  <c r="LB29" i="1"/>
  <c r="KY28" i="1"/>
  <c r="KY29" i="1"/>
  <c r="MO28" i="1"/>
  <c r="MO29" i="1"/>
  <c r="MC28" i="1"/>
  <c r="MC29" i="1"/>
  <c r="JK28" i="1"/>
  <c r="JK29" i="1"/>
  <c r="CO29" i="1"/>
  <c r="CO28" i="1"/>
  <c r="AX28" i="1"/>
  <c r="AX29" i="1"/>
  <c r="MD28" i="1"/>
  <c r="MD29" i="1"/>
  <c r="LE28" i="1"/>
  <c r="LE29" i="1"/>
  <c r="NA29" i="1"/>
  <c r="NA28" i="1"/>
  <c r="ME28" i="1"/>
  <c r="ME29" i="1"/>
  <c r="BI28" i="1"/>
  <c r="BI29" i="1"/>
  <c r="BA28" i="1"/>
  <c r="BA29" i="1"/>
  <c r="MY29" i="1"/>
  <c r="MY28" i="1"/>
  <c r="EF28" i="1"/>
  <c r="EF29" i="1"/>
  <c r="MZ29" i="1"/>
  <c r="MZ28" i="1"/>
  <c r="BB28" i="1"/>
  <c r="BB29" i="1"/>
  <c r="CL29" i="1"/>
  <c r="CL28" i="1"/>
  <c r="LP28" i="1"/>
  <c r="LP29" i="1"/>
  <c r="IZ29" i="1"/>
  <c r="IZ28" i="1"/>
  <c r="BJ28" i="1"/>
  <c r="BJ29" i="1"/>
  <c r="EE28" i="1"/>
  <c r="EE29" i="1"/>
  <c r="VC29" i="1"/>
  <c r="VC28" i="1"/>
  <c r="LF29" i="1"/>
  <c r="LF28" i="1"/>
  <c r="MR28" i="1"/>
  <c r="MR29" i="1"/>
  <c r="P448" i="4"/>
  <c r="C449" i="4"/>
  <c r="F529" i="4"/>
  <c r="E529" i="4"/>
  <c r="D529" i="4"/>
  <c r="Q529" i="4" s="1"/>
  <c r="V465" i="4"/>
  <c r="U464" i="4"/>
  <c r="S448" i="4"/>
  <c r="B448" i="4"/>
  <c r="MX39" i="1"/>
  <c r="MX40" i="1"/>
  <c r="MW40" i="1"/>
  <c r="LP34" i="1"/>
  <c r="LP39" i="1"/>
  <c r="LO39" i="1" s="1" a="1"/>
  <c r="LO39" i="1" s="1"/>
  <c r="LN39" i="1" s="1" a="1"/>
  <c r="LN39" i="1" s="1"/>
  <c r="LP40" i="1"/>
  <c r="LO40" i="1" s="1" a="1"/>
  <c r="LO40" i="1" s="1"/>
  <c r="LN40" i="1" s="1" a="1"/>
  <c r="LN40" i="1" s="1"/>
  <c r="MV39" i="1"/>
  <c r="MV40" i="1"/>
  <c r="MW39" i="1"/>
  <c r="MU39" i="1"/>
  <c r="MU40" i="1"/>
  <c r="LP33" i="1"/>
  <c r="R501" i="4"/>
  <c r="R498" i="4"/>
  <c r="R507" i="4"/>
  <c r="A530" i="4"/>
  <c r="R504" i="4"/>
  <c r="DD33" i="1"/>
  <c r="DD34" i="1"/>
  <c r="DE33" i="1"/>
  <c r="DE34" i="1"/>
  <c r="DL33" i="1"/>
  <c r="DL34" i="1"/>
  <c r="JO22" i="1"/>
  <c r="JN22" i="1"/>
  <c r="DP22" i="1"/>
  <c r="DQ22" i="1"/>
  <c r="DK22" i="1"/>
  <c r="DK25" i="1" s="1"/>
  <c r="LO33" i="1" l="1" a="1"/>
  <c r="LO33" i="1" s="1"/>
  <c r="LO34" i="1" a="1"/>
  <c r="LO34" i="1" s="1"/>
  <c r="C464" i="4"/>
  <c r="P464" i="4" s="1"/>
  <c r="B463" i="4"/>
  <c r="G478" i="4"/>
  <c r="H527" i="4"/>
  <c r="I528" i="4"/>
  <c r="DK27" i="1"/>
  <c r="DK26" i="1"/>
  <c r="BN28" i="1"/>
  <c r="BN29" i="1"/>
  <c r="P449" i="4"/>
  <c r="C450" i="4"/>
  <c r="F530" i="4"/>
  <c r="E530" i="4"/>
  <c r="D530" i="4"/>
  <c r="Q530" i="4" s="1"/>
  <c r="U465" i="4"/>
  <c r="V466" i="4"/>
  <c r="S449" i="4"/>
  <c r="B449" i="4"/>
  <c r="R511" i="4"/>
  <c r="R508" i="4"/>
  <c r="A531" i="4"/>
  <c r="R502" i="4"/>
  <c r="R505" i="4"/>
  <c r="JO25" i="1"/>
  <c r="JN25" i="1"/>
  <c r="DP25" i="1"/>
  <c r="DQ25" i="1"/>
  <c r="B464" i="4" l="1"/>
  <c r="C465" i="4"/>
  <c r="P465" i="4" s="1"/>
  <c r="H528" i="4"/>
  <c r="I529" i="4"/>
  <c r="G479" i="4"/>
  <c r="DQ27" i="1"/>
  <c r="DQ26" i="1"/>
  <c r="JN26" i="1"/>
  <c r="JN27" i="1"/>
  <c r="DP27" i="1"/>
  <c r="DP26" i="1"/>
  <c r="JO27" i="1"/>
  <c r="JO26" i="1"/>
  <c r="DK28" i="1"/>
  <c r="DK29" i="1"/>
  <c r="P450" i="4"/>
  <c r="C451" i="4"/>
  <c r="F531" i="4"/>
  <c r="E531" i="4"/>
  <c r="D531" i="4"/>
  <c r="Q531" i="4" s="1"/>
  <c r="V467" i="4"/>
  <c r="U466" i="4"/>
  <c r="S450" i="4"/>
  <c r="B450" i="4"/>
  <c r="R512" i="4"/>
  <c r="R506" i="4"/>
  <c r="A532" i="4"/>
  <c r="R515" i="4"/>
  <c r="R509" i="4"/>
  <c r="B465" i="4" l="1"/>
  <c r="C466" i="4"/>
  <c r="C467" i="4" s="1"/>
  <c r="P467" i="4" s="1"/>
  <c r="G480" i="4"/>
  <c r="H529" i="4"/>
  <c r="I530" i="4"/>
  <c r="JO29" i="1"/>
  <c r="JO28" i="1"/>
  <c r="DP29" i="1"/>
  <c r="DP28" i="1"/>
  <c r="DQ28" i="1"/>
  <c r="DQ29" i="1"/>
  <c r="JN29" i="1"/>
  <c r="JN28" i="1"/>
  <c r="P451" i="4"/>
  <c r="C452" i="4"/>
  <c r="F532" i="4"/>
  <c r="E532" i="4"/>
  <c r="D532" i="4"/>
  <c r="Q532" i="4" s="1"/>
  <c r="U467" i="4"/>
  <c r="V468" i="4"/>
  <c r="S451" i="4"/>
  <c r="B451" i="4"/>
  <c r="R519" i="4"/>
  <c r="R510" i="4"/>
  <c r="A533" i="4"/>
  <c r="R516" i="4"/>
  <c r="R513" i="4"/>
  <c r="MX5" i="1"/>
  <c r="MX98" i="1" s="1"/>
  <c r="B466" i="4" l="1"/>
  <c r="P466" i="4"/>
  <c r="C468" i="4"/>
  <c r="P468" i="4" s="1"/>
  <c r="H530" i="4"/>
  <c r="I531" i="4"/>
  <c r="G481" i="4"/>
  <c r="P452" i="4"/>
  <c r="C453" i="4"/>
  <c r="F533" i="4"/>
  <c r="E533" i="4"/>
  <c r="D533" i="4"/>
  <c r="Q533" i="4" s="1"/>
  <c r="B467" i="4"/>
  <c r="V469" i="4"/>
  <c r="U468" i="4"/>
  <c r="S452" i="4"/>
  <c r="B452" i="4"/>
  <c r="A534" i="4"/>
  <c r="R514" i="4"/>
  <c r="R523" i="4"/>
  <c r="R517" i="4"/>
  <c r="R520" i="4"/>
  <c r="MX22" i="1"/>
  <c r="LO5" i="1"/>
  <c r="LO98" i="1" s="1"/>
  <c r="C469" i="4" l="1"/>
  <c r="P469" i="4" s="1"/>
  <c r="G482" i="4"/>
  <c r="H531" i="4"/>
  <c r="I532" i="4"/>
  <c r="P453" i="4"/>
  <c r="C454" i="4"/>
  <c r="P454" i="4" s="1"/>
  <c r="F534" i="4"/>
  <c r="E534" i="4"/>
  <c r="D534" i="4"/>
  <c r="Q534" i="4" s="1"/>
  <c r="U472" i="4"/>
  <c r="U469" i="4"/>
  <c r="V470" i="4"/>
  <c r="B468" i="4"/>
  <c r="S453" i="4"/>
  <c r="B453" i="4"/>
  <c r="R521" i="4"/>
  <c r="R527" i="4"/>
  <c r="R518" i="4"/>
  <c r="R524" i="4"/>
  <c r="A535" i="4"/>
  <c r="MX25" i="1"/>
  <c r="LD5" i="1"/>
  <c r="LD98" i="1" s="1"/>
  <c r="C470" i="4" l="1"/>
  <c r="P470" i="4" s="1"/>
  <c r="H532" i="4"/>
  <c r="I533" i="4"/>
  <c r="G483" i="4"/>
  <c r="MX26" i="1"/>
  <c r="MX27" i="1"/>
  <c r="D535" i="4"/>
  <c r="Q535" i="4" s="1"/>
  <c r="F535" i="4"/>
  <c r="E535" i="4"/>
  <c r="B469" i="4"/>
  <c r="V471" i="4"/>
  <c r="U473" i="4"/>
  <c r="U470" i="4"/>
  <c r="U476" i="4"/>
  <c r="S454" i="4"/>
  <c r="B454" i="4"/>
  <c r="R531" i="4"/>
  <c r="A536" i="4"/>
  <c r="R528" i="4"/>
  <c r="R525" i="4"/>
  <c r="R522" i="4"/>
  <c r="LO25" i="1"/>
  <c r="LD22" i="1"/>
  <c r="C471" i="4" l="1"/>
  <c r="C472" i="4" s="1"/>
  <c r="B472" i="4" s="1"/>
  <c r="G484" i="4"/>
  <c r="H533" i="4"/>
  <c r="I534" i="4"/>
  <c r="LO26" i="1"/>
  <c r="LO27" i="1"/>
  <c r="MX28" i="1"/>
  <c r="MX29" i="1"/>
  <c r="F536" i="4"/>
  <c r="E536" i="4"/>
  <c r="D536" i="4"/>
  <c r="Q536" i="4" s="1"/>
  <c r="U480" i="4"/>
  <c r="U474" i="4"/>
  <c r="U471" i="4"/>
  <c r="U477" i="4"/>
  <c r="V472" i="4"/>
  <c r="B470" i="4"/>
  <c r="R535" i="4"/>
  <c r="R526" i="4"/>
  <c r="R532" i="4"/>
  <c r="A537" i="4"/>
  <c r="R529" i="4"/>
  <c r="LD25" i="1"/>
  <c r="P471" i="4" l="1"/>
  <c r="H534" i="4"/>
  <c r="I535" i="4"/>
  <c r="G485" i="4"/>
  <c r="LD26" i="1"/>
  <c r="LD27" i="1"/>
  <c r="LO28" i="1"/>
  <c r="LO29" i="1"/>
  <c r="P472" i="4"/>
  <c r="C473" i="4"/>
  <c r="B473" i="4" s="1"/>
  <c r="F537" i="4"/>
  <c r="E537" i="4"/>
  <c r="D537" i="4"/>
  <c r="Q537" i="4" s="1"/>
  <c r="B471" i="4"/>
  <c r="V473" i="4"/>
  <c r="U481" i="4"/>
  <c r="U475" i="4"/>
  <c r="U478" i="4"/>
  <c r="U484" i="4"/>
  <c r="R530" i="4"/>
  <c r="A538" i="4"/>
  <c r="R533" i="4"/>
  <c r="R536" i="4"/>
  <c r="G486" i="4" l="1"/>
  <c r="H535" i="4"/>
  <c r="I536" i="4"/>
  <c r="LD28" i="1"/>
  <c r="LD29" i="1"/>
  <c r="P473" i="4"/>
  <c r="C474" i="4"/>
  <c r="B474" i="4" s="1"/>
  <c r="F538" i="4"/>
  <c r="E538" i="4"/>
  <c r="D538" i="4"/>
  <c r="Q538" i="4" s="1"/>
  <c r="U488" i="4"/>
  <c r="U482" i="4"/>
  <c r="U479" i="4"/>
  <c r="U485" i="4"/>
  <c r="V474" i="4"/>
  <c r="R537" i="4"/>
  <c r="A539" i="4"/>
  <c r="R534" i="4"/>
  <c r="JS5" i="1"/>
  <c r="JS98" i="1" s="1"/>
  <c r="JR5" i="1"/>
  <c r="JR98" i="1" s="1"/>
  <c r="H536" i="4" l="1"/>
  <c r="I537" i="4"/>
  <c r="G487" i="4"/>
  <c r="P474" i="4"/>
  <c r="C475" i="4"/>
  <c r="B475" i="4" s="1"/>
  <c r="F539" i="4"/>
  <c r="E539" i="4"/>
  <c r="R539" i="4" s="1"/>
  <c r="D539" i="4"/>
  <c r="Q539" i="4" s="1"/>
  <c r="V475" i="4"/>
  <c r="U489" i="4"/>
  <c r="U483" i="4"/>
  <c r="U486" i="4"/>
  <c r="U492" i="4"/>
  <c r="A540" i="4"/>
  <c r="R538" i="4"/>
  <c r="JS22" i="1"/>
  <c r="JS25" i="1" s="1"/>
  <c r="JR22" i="1"/>
  <c r="G488" i="4" l="1"/>
  <c r="H537" i="4"/>
  <c r="I538" i="4"/>
  <c r="JS27" i="1"/>
  <c r="JS26" i="1"/>
  <c r="P475" i="4"/>
  <c r="C476" i="4"/>
  <c r="B476" i="4" s="1"/>
  <c r="E540" i="4"/>
  <c r="R540" i="4" s="1"/>
  <c r="D540" i="4"/>
  <c r="Q540" i="4" s="1"/>
  <c r="F540" i="4"/>
  <c r="U496" i="4"/>
  <c r="U490" i="4"/>
  <c r="U487" i="4"/>
  <c r="U493" i="4"/>
  <c r="V476" i="4"/>
  <c r="S459" i="4"/>
  <c r="A541" i="4"/>
  <c r="JR25" i="1"/>
  <c r="MN5" i="1"/>
  <c r="MN98" i="1" s="1"/>
  <c r="H538" i="4" l="1"/>
  <c r="I539" i="4"/>
  <c r="G489" i="4"/>
  <c r="JR27" i="1"/>
  <c r="JR26" i="1"/>
  <c r="P476" i="4"/>
  <c r="C477" i="4"/>
  <c r="B477" i="4" s="1"/>
  <c r="F541" i="4"/>
  <c r="E541" i="4"/>
  <c r="R541" i="4" s="1"/>
  <c r="D541" i="4"/>
  <c r="Q541" i="4" s="1"/>
  <c r="V477" i="4"/>
  <c r="U497" i="4"/>
  <c r="U491" i="4"/>
  <c r="U494" i="4"/>
  <c r="U500" i="4"/>
  <c r="S460" i="4"/>
  <c r="A542" i="4"/>
  <c r="DE5" i="1"/>
  <c r="DE98" i="1" s="1"/>
  <c r="DD5" i="1"/>
  <c r="DD98" i="1" s="1"/>
  <c r="G490" i="4" l="1"/>
  <c r="H539" i="4"/>
  <c r="I540" i="4"/>
  <c r="JR29" i="1"/>
  <c r="JR28" i="1"/>
  <c r="JS29" i="1"/>
  <c r="JS28" i="1"/>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KT5" i="1"/>
  <c r="KT98" i="1" s="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7" i="3"/>
  <c r="E37" i="3"/>
  <c r="C37" i="3"/>
  <c r="B37" i="3"/>
  <c r="G494" i="4" l="1"/>
  <c r="H543" i="4"/>
  <c r="I544" i="4"/>
  <c r="P481" i="4"/>
  <c r="C482" i="4"/>
  <c r="B482" i="4" s="1"/>
  <c r="F546" i="4"/>
  <c r="E546" i="4"/>
  <c r="R546" i="4" s="1"/>
  <c r="D546" i="4"/>
  <c r="Q546" i="4" s="1"/>
  <c r="U520" i="4"/>
  <c r="U514" i="4"/>
  <c r="U511" i="4"/>
  <c r="U517" i="4"/>
  <c r="V482" i="4"/>
  <c r="S465" i="4"/>
  <c r="A547" i="4"/>
  <c r="MO5" i="1"/>
  <c r="MO98" i="1" s="1"/>
  <c r="H544" i="4" l="1"/>
  <c r="I545" i="4"/>
  <c r="G495" i="4"/>
  <c r="P482" i="4"/>
  <c r="C483" i="4"/>
  <c r="B483" i="4" s="1"/>
  <c r="F547" i="4"/>
  <c r="E547" i="4"/>
  <c r="R547" i="4" s="1"/>
  <c r="D547" i="4"/>
  <c r="Q547" i="4" s="1"/>
  <c r="V483" i="4"/>
  <c r="U521" i="4"/>
  <c r="U515" i="4"/>
  <c r="U518" i="4"/>
  <c r="U524" i="4"/>
  <c r="S466" i="4"/>
  <c r="A548" i="4"/>
  <c r="MP5" i="1"/>
  <c r="MP98" i="1" s="1"/>
  <c r="MQ5" i="1"/>
  <c r="MQ98" i="1" s="1"/>
  <c r="G496" i="4" l="1"/>
  <c r="H545" i="4"/>
  <c r="I546" i="4"/>
  <c r="P483" i="4"/>
  <c r="C484" i="4"/>
  <c r="B484" i="4" s="1"/>
  <c r="F548" i="4"/>
  <c r="E548" i="4"/>
  <c r="R548" i="4" s="1"/>
  <c r="D548" i="4"/>
  <c r="Q548" i="4" s="1"/>
  <c r="U528" i="4"/>
  <c r="U522" i="4"/>
  <c r="U519" i="4"/>
  <c r="U525" i="4"/>
  <c r="V484" i="4"/>
  <c r="S467" i="4"/>
  <c r="A549" i="4"/>
  <c r="MP22" i="1"/>
  <c r="MQ22" i="1"/>
  <c r="H546" i="4" l="1"/>
  <c r="I547" i="4"/>
  <c r="G497" i="4"/>
  <c r="P484" i="4"/>
  <c r="C485" i="4"/>
  <c r="B485" i="4" s="1"/>
  <c r="F549" i="4"/>
  <c r="E549" i="4"/>
  <c r="R549" i="4" s="1"/>
  <c r="D549" i="4"/>
  <c r="Q549" i="4" s="1"/>
  <c r="V485" i="4"/>
  <c r="U529" i="4"/>
  <c r="U523" i="4"/>
  <c r="U526" i="4"/>
  <c r="U532" i="4"/>
  <c r="S468" i="4"/>
  <c r="A550" i="4"/>
  <c r="MQ25" i="1"/>
  <c r="MP25" i="1"/>
  <c r="F58" i="3"/>
  <c r="F57" i="3"/>
  <c r="F56" i="3"/>
  <c r="F41" i="3"/>
  <c r="F38" i="3"/>
  <c r="F36" i="3"/>
  <c r="F33" i="3"/>
  <c r="E58" i="3"/>
  <c r="E57" i="3"/>
  <c r="E56" i="3"/>
  <c r="E41" i="3"/>
  <c r="E38" i="3"/>
  <c r="E36" i="3"/>
  <c r="E33" i="3"/>
  <c r="G498" i="4" l="1"/>
  <c r="H547" i="4"/>
  <c r="I548" i="4"/>
  <c r="MP26" i="1"/>
  <c r="MP27" i="1"/>
  <c r="MQ26" i="1"/>
  <c r="MQ27" i="1"/>
  <c r="P485" i="4"/>
  <c r="C486" i="4"/>
  <c r="B486" i="4" s="1"/>
  <c r="F550" i="4"/>
  <c r="E550" i="4"/>
  <c r="R550" i="4" s="1"/>
  <c r="D550" i="4"/>
  <c r="Q550" i="4" s="1"/>
  <c r="U536" i="4"/>
  <c r="U530" i="4"/>
  <c r="U527" i="4"/>
  <c r="U533" i="4"/>
  <c r="V486" i="4"/>
  <c r="S469" i="4"/>
  <c r="A551" i="4"/>
  <c r="KM23" i="1"/>
  <c r="A5" i="1"/>
  <c r="B25" i="1" s="1"/>
  <c r="D25" i="1" s="1"/>
  <c r="KM81" i="1" l="1"/>
  <c r="KM87" i="1"/>
  <c r="KM70" i="1"/>
  <c r="KM65" i="1"/>
  <c r="KM88" i="1"/>
  <c r="KM69" i="1"/>
  <c r="KM79" i="1"/>
  <c r="KM77" i="1"/>
  <c r="KM75" i="1"/>
  <c r="KM74" i="1"/>
  <c r="KM84" i="1"/>
  <c r="KM71" i="1"/>
  <c r="KM82" i="1"/>
  <c r="KM73" i="1"/>
  <c r="KM78" i="1"/>
  <c r="KM83" i="1"/>
  <c r="KM72" i="1"/>
  <c r="KM86" i="1"/>
  <c r="KM85" i="1"/>
  <c r="KM80" i="1"/>
  <c r="KM76" i="1"/>
  <c r="KM89" i="1"/>
  <c r="KM93" i="1"/>
  <c r="KM55" i="1"/>
  <c r="KM68" i="1"/>
  <c r="KM67" i="1"/>
  <c r="KM64" i="1"/>
  <c r="KM66" i="1"/>
  <c r="KM62" i="1"/>
  <c r="KM60" i="1"/>
  <c r="KM63" i="1"/>
  <c r="KM61" i="1"/>
  <c r="KM59" i="1"/>
  <c r="KM56" i="1"/>
  <c r="KM57" i="1"/>
  <c r="KM54" i="1"/>
  <c r="KM58" i="1"/>
  <c r="KM46" i="1"/>
  <c r="KM50" i="1"/>
  <c r="D28" i="1"/>
  <c r="D27" i="1"/>
  <c r="D29" i="1"/>
  <c r="D26" i="1"/>
  <c r="CT25" i="1"/>
  <c r="CS25" i="1"/>
  <c r="CR25" i="1"/>
  <c r="BK25" i="1"/>
  <c r="CV25" i="1"/>
  <c r="CW25" i="1"/>
  <c r="CU25" i="1"/>
  <c r="CX25" i="1"/>
  <c r="KM38" i="1"/>
  <c r="KM32" i="1"/>
  <c r="EG23" i="1"/>
  <c r="CH23" i="1"/>
  <c r="CG23" i="1"/>
  <c r="CF23" i="1"/>
  <c r="CE23" i="1"/>
  <c r="CD23" i="1"/>
  <c r="CC23" i="1"/>
  <c r="CB23" i="1"/>
  <c r="CA23" i="1"/>
  <c r="BZ23" i="1"/>
  <c r="BY23" i="1"/>
  <c r="LY23" i="1"/>
  <c r="KK23" i="1"/>
  <c r="BO23" i="1"/>
  <c r="MI23" i="1"/>
  <c r="CT23" i="1"/>
  <c r="CS23" i="1"/>
  <c r="CR23" i="1"/>
  <c r="DB23" i="1"/>
  <c r="DA23" i="1"/>
  <c r="CW23" i="1"/>
  <c r="CV23" i="1"/>
  <c r="CU23" i="1"/>
  <c r="CX23" i="1"/>
  <c r="LC23" i="1"/>
  <c r="H548" i="4"/>
  <c r="I549" i="4"/>
  <c r="G499" i="4"/>
  <c r="MH32" i="1"/>
  <c r="MS23" i="1"/>
  <c r="MQ28" i="1"/>
  <c r="MQ29" i="1"/>
  <c r="MP28" i="1"/>
  <c r="MP29" i="1"/>
  <c r="DO23" i="1"/>
  <c r="P486" i="4"/>
  <c r="C487" i="4"/>
  <c r="B487" i="4" s="1"/>
  <c r="D551" i="4"/>
  <c r="Q551" i="4" s="1"/>
  <c r="F551" i="4"/>
  <c r="E551" i="4"/>
  <c r="R551" i="4" s="1"/>
  <c r="V487" i="4"/>
  <c r="U537" i="4"/>
  <c r="U531" i="4"/>
  <c r="U534" i="4"/>
  <c r="U540" i="4"/>
  <c r="S470" i="4"/>
  <c r="EF23" i="1"/>
  <c r="A552" i="4"/>
  <c r="MR23" i="1"/>
  <c r="CQ23" i="1"/>
  <c r="ME23" i="1"/>
  <c r="MD23" i="1"/>
  <c r="MC23" i="1"/>
  <c r="IZ23" i="1"/>
  <c r="KY23" i="1"/>
  <c r="LA23" i="1"/>
  <c r="LB23" i="1"/>
  <c r="NA23" i="1"/>
  <c r="MZ23" i="1"/>
  <c r="MY23" i="1"/>
  <c r="MB23" i="1"/>
  <c r="LX23" i="1"/>
  <c r="LZ23" i="1"/>
  <c r="LW23" i="1"/>
  <c r="LF23" i="1"/>
  <c r="CP23" i="1"/>
  <c r="JK23" i="1"/>
  <c r="BS23" i="1"/>
  <c r="BW23" i="1"/>
  <c r="BM23" i="1"/>
  <c r="BQ23" i="1"/>
  <c r="ML23" i="1"/>
  <c r="LE23" i="1"/>
  <c r="VC23" i="1"/>
  <c r="CZ23" i="1"/>
  <c r="DK23" i="1"/>
  <c r="EE23" i="1"/>
  <c r="BT23" i="1"/>
  <c r="BR23" i="1"/>
  <c r="BV23" i="1"/>
  <c r="LD23" i="1"/>
  <c r="JR23" i="1"/>
  <c r="JO23" i="1"/>
  <c r="JB23" i="1"/>
  <c r="MO23" i="1"/>
  <c r="KU23" i="1"/>
  <c r="MN23" i="1"/>
  <c r="JN23" i="1"/>
  <c r="MX32" i="1"/>
  <c r="LO23" i="1"/>
  <c r="MP23" i="1"/>
  <c r="KS23" i="1"/>
  <c r="KT23" i="1"/>
  <c r="JS23" i="1"/>
  <c r="MQ23" i="1"/>
  <c r="KK81" i="1" l="1"/>
  <c r="KK87" i="1"/>
  <c r="CE81" i="1"/>
  <c r="CE87" i="1"/>
  <c r="DK81" i="1"/>
  <c r="DK87" i="1"/>
  <c r="DA81" i="1"/>
  <c r="DA87" i="1"/>
  <c r="LY81" i="1"/>
  <c r="LY87" i="1"/>
  <c r="CF81" i="1"/>
  <c r="CF87" i="1"/>
  <c r="EE81" i="1"/>
  <c r="EE87" i="1"/>
  <c r="JK81" i="1"/>
  <c r="JK87" i="1"/>
  <c r="DO81" i="1"/>
  <c r="DO87" i="1"/>
  <c r="DB81" i="1"/>
  <c r="DB87" i="1"/>
  <c r="CG81" i="1"/>
  <c r="CG87" i="1"/>
  <c r="BS81" i="1"/>
  <c r="BS87" i="1"/>
  <c r="JR81" i="1"/>
  <c r="JR87" i="1"/>
  <c r="BZ81" i="1"/>
  <c r="BZ87" i="1"/>
  <c r="CH81" i="1"/>
  <c r="CH87" i="1"/>
  <c r="BW81" i="1"/>
  <c r="BW87" i="1"/>
  <c r="CZ81" i="1"/>
  <c r="CZ87" i="1"/>
  <c r="CQ81" i="1"/>
  <c r="CQ87" i="1"/>
  <c r="LF81" i="1"/>
  <c r="LE81" i="1" s="1" a="1"/>
  <c r="LE81" i="1" s="1"/>
  <c r="LF87" i="1"/>
  <c r="LE87" i="1" s="1" a="1"/>
  <c r="LE87" i="1" s="1"/>
  <c r="CA81" i="1"/>
  <c r="CA87" i="1"/>
  <c r="JO81" i="1"/>
  <c r="JO87" i="1"/>
  <c r="JN81" i="1"/>
  <c r="JN87" i="1"/>
  <c r="BV81" i="1"/>
  <c r="BV87" i="1"/>
  <c r="ML81" i="1"/>
  <c r="ML87" i="1"/>
  <c r="LW81" i="1"/>
  <c r="LW87" i="1"/>
  <c r="CX81" i="1"/>
  <c r="CX87" i="1"/>
  <c r="CB81" i="1"/>
  <c r="CB87" i="1"/>
  <c r="CP81" i="1"/>
  <c r="CP87" i="1"/>
  <c r="BQ81" i="1"/>
  <c r="BQ87" i="1"/>
  <c r="MI81" i="1"/>
  <c r="MI87" i="1"/>
  <c r="CC81" i="1"/>
  <c r="CC87" i="1"/>
  <c r="VC81" i="1"/>
  <c r="VC87" i="1"/>
  <c r="BR81" i="1"/>
  <c r="BR87" i="1"/>
  <c r="LZ81" i="1"/>
  <c r="LZ87" i="1"/>
  <c r="JS81" i="1"/>
  <c r="JS87" i="1"/>
  <c r="BT81" i="1"/>
  <c r="BT87" i="1"/>
  <c r="BM81" i="1"/>
  <c r="BM87" i="1"/>
  <c r="LX81" i="1"/>
  <c r="LX87" i="1"/>
  <c r="BO81" i="1"/>
  <c r="BO87" i="1"/>
  <c r="CD81" i="1"/>
  <c r="CD87" i="1"/>
  <c r="BR70" i="1"/>
  <c r="BQ70" i="1"/>
  <c r="LZ70" i="1"/>
  <c r="MI70" i="1"/>
  <c r="CC70" i="1"/>
  <c r="JR70" i="1"/>
  <c r="CP70" i="1"/>
  <c r="CQ70" i="1"/>
  <c r="JS70" i="1"/>
  <c r="BM70" i="1"/>
  <c r="LX70" i="1"/>
  <c r="CD70" i="1"/>
  <c r="EE70" i="1"/>
  <c r="BW70" i="1"/>
  <c r="KK70" i="1"/>
  <c r="DK70" i="1"/>
  <c r="BS70" i="1"/>
  <c r="DA70" i="1"/>
  <c r="LY70" i="1"/>
  <c r="CF70" i="1"/>
  <c r="VC70" i="1"/>
  <c r="BZ70" i="1"/>
  <c r="BT70" i="1"/>
  <c r="BO70" i="1"/>
  <c r="CE70" i="1"/>
  <c r="JO70" i="1"/>
  <c r="CZ70" i="1"/>
  <c r="JK70" i="1"/>
  <c r="DO70" i="1"/>
  <c r="DB70" i="1"/>
  <c r="CG70" i="1"/>
  <c r="CH70" i="1"/>
  <c r="LF70" i="1"/>
  <c r="LE70" i="1" s="1" a="1"/>
  <c r="LE70" i="1" s="1"/>
  <c r="CA70" i="1"/>
  <c r="JN70" i="1"/>
  <c r="BV70" i="1"/>
  <c r="ML70" i="1"/>
  <c r="LW70" i="1"/>
  <c r="CX70" i="1"/>
  <c r="CB70" i="1"/>
  <c r="JN65" i="1"/>
  <c r="BV65" i="1"/>
  <c r="ML65" i="1"/>
  <c r="LW65" i="1"/>
  <c r="CX65" i="1"/>
  <c r="CB65" i="1"/>
  <c r="LF65" i="1"/>
  <c r="LE65" i="1" s="1" a="1"/>
  <c r="LE65" i="1" s="1"/>
  <c r="CA65" i="1"/>
  <c r="BR65" i="1"/>
  <c r="BQ65" i="1"/>
  <c r="LZ65" i="1"/>
  <c r="MI65" i="1"/>
  <c r="CC65" i="1"/>
  <c r="BM65" i="1"/>
  <c r="KK65" i="1"/>
  <c r="CE65" i="1"/>
  <c r="JS65" i="1"/>
  <c r="BO65" i="1"/>
  <c r="EE65" i="1"/>
  <c r="BS65" i="1"/>
  <c r="DA65" i="1"/>
  <c r="LY65" i="1"/>
  <c r="CF65" i="1"/>
  <c r="BT65" i="1"/>
  <c r="LX65" i="1"/>
  <c r="BW65" i="1"/>
  <c r="JO65" i="1"/>
  <c r="CZ65" i="1"/>
  <c r="JK65" i="1"/>
  <c r="DO65" i="1"/>
  <c r="DB65" i="1"/>
  <c r="CG65" i="1"/>
  <c r="CD65" i="1"/>
  <c r="DK65" i="1"/>
  <c r="JR65" i="1"/>
  <c r="VC65" i="1"/>
  <c r="CP65" i="1"/>
  <c r="CQ65" i="1"/>
  <c r="BZ65" i="1"/>
  <c r="CH65" i="1"/>
  <c r="VC76" i="1"/>
  <c r="VC89" i="1"/>
  <c r="VC84" i="1"/>
  <c r="VC85" i="1"/>
  <c r="VC78" i="1"/>
  <c r="VC88" i="1"/>
  <c r="VC74" i="1"/>
  <c r="VC77" i="1"/>
  <c r="VC75" i="1"/>
  <c r="VC71" i="1"/>
  <c r="VC86" i="1"/>
  <c r="VC72" i="1"/>
  <c r="VC69" i="1"/>
  <c r="VC82" i="1"/>
  <c r="VC73" i="1"/>
  <c r="VC83" i="1"/>
  <c r="VC79" i="1"/>
  <c r="VC80" i="1"/>
  <c r="CQ76" i="1"/>
  <c r="CQ80" i="1"/>
  <c r="CQ73" i="1"/>
  <c r="CQ72" i="1"/>
  <c r="CQ75" i="1"/>
  <c r="CQ82" i="1"/>
  <c r="CQ78" i="1"/>
  <c r="CQ74" i="1"/>
  <c r="CQ85" i="1"/>
  <c r="CQ86" i="1"/>
  <c r="CQ89" i="1"/>
  <c r="CQ71" i="1"/>
  <c r="CQ84" i="1"/>
  <c r="CQ77" i="1"/>
  <c r="CQ69" i="1"/>
  <c r="CQ88" i="1"/>
  <c r="CQ83" i="1"/>
  <c r="CQ79" i="1"/>
  <c r="BZ84" i="1"/>
  <c r="BZ80" i="1"/>
  <c r="BZ79" i="1"/>
  <c r="BZ78" i="1"/>
  <c r="BZ74" i="1"/>
  <c r="BZ69" i="1"/>
  <c r="BZ73" i="1"/>
  <c r="BZ75" i="1"/>
  <c r="BZ77" i="1"/>
  <c r="BZ72" i="1"/>
  <c r="BZ71" i="1"/>
  <c r="BZ89" i="1"/>
  <c r="BZ82" i="1"/>
  <c r="BZ83" i="1"/>
  <c r="BZ86" i="1"/>
  <c r="BZ88" i="1"/>
  <c r="BZ76" i="1"/>
  <c r="BZ85" i="1"/>
  <c r="LF77" i="1"/>
  <c r="LE77" i="1" s="1" a="1"/>
  <c r="LE77" i="1" s="1"/>
  <c r="LF86" i="1"/>
  <c r="LE86" i="1" s="1" a="1"/>
  <c r="LE86" i="1" s="1"/>
  <c r="LF69" i="1"/>
  <c r="LE69" i="1" s="1" a="1"/>
  <c r="LE69" i="1" s="1"/>
  <c r="LF82" i="1"/>
  <c r="LE82" i="1" s="1" a="1"/>
  <c r="LE82" i="1" s="1"/>
  <c r="LF89" i="1"/>
  <c r="LE89" i="1" s="1" a="1"/>
  <c r="LE89" i="1" s="1"/>
  <c r="LF85" i="1"/>
  <c r="LE85" i="1" s="1" a="1"/>
  <c r="LE85" i="1" s="1"/>
  <c r="LF76" i="1"/>
  <c r="LE76" i="1" s="1" a="1"/>
  <c r="LE76" i="1" s="1"/>
  <c r="LF72" i="1"/>
  <c r="LE72" i="1" s="1" a="1"/>
  <c r="LE72" i="1" s="1"/>
  <c r="LF83" i="1"/>
  <c r="LE83" i="1" s="1" a="1"/>
  <c r="LE83" i="1" s="1"/>
  <c r="LF78" i="1"/>
  <c r="LE78" i="1" s="1" a="1"/>
  <c r="LE78" i="1" s="1"/>
  <c r="LF73" i="1"/>
  <c r="LE73" i="1" s="1" a="1"/>
  <c r="LE73" i="1" s="1"/>
  <c r="LF84" i="1"/>
  <c r="LE84" i="1" s="1" a="1"/>
  <c r="LE84" i="1" s="1"/>
  <c r="LF88" i="1"/>
  <c r="LE88" i="1" s="1" a="1"/>
  <c r="LE88" i="1" s="1"/>
  <c r="LF75" i="1"/>
  <c r="LE75" i="1" s="1" a="1"/>
  <c r="LE75" i="1" s="1"/>
  <c r="LF71" i="1"/>
  <c r="LE71" i="1" s="1" a="1"/>
  <c r="LE71" i="1" s="1"/>
  <c r="LF79" i="1"/>
  <c r="LE79" i="1" s="1" a="1"/>
  <c r="LE79" i="1" s="1"/>
  <c r="LF74" i="1"/>
  <c r="LE74" i="1" s="1" a="1"/>
  <c r="LE74" i="1" s="1"/>
  <c r="LF80" i="1"/>
  <c r="LE80" i="1" s="1" a="1"/>
  <c r="LE80" i="1" s="1"/>
  <c r="ML83" i="1"/>
  <c r="ML78" i="1"/>
  <c r="ML89" i="1"/>
  <c r="ML84" i="1"/>
  <c r="ML82" i="1"/>
  <c r="ML76" i="1"/>
  <c r="ML77" i="1"/>
  <c r="ML72" i="1"/>
  <c r="ML69" i="1"/>
  <c r="ML85" i="1"/>
  <c r="ML79" i="1"/>
  <c r="ML73" i="1"/>
  <c r="ML75" i="1"/>
  <c r="ML86" i="1"/>
  <c r="ML88" i="1"/>
  <c r="ML74" i="1"/>
  <c r="ML71" i="1"/>
  <c r="ML80" i="1"/>
  <c r="CX76" i="1"/>
  <c r="CX75" i="1"/>
  <c r="CX86" i="1"/>
  <c r="CX72" i="1"/>
  <c r="CX88" i="1"/>
  <c r="CX79" i="1"/>
  <c r="CX73" i="1"/>
  <c r="CX74" i="1"/>
  <c r="CX83" i="1"/>
  <c r="CX77" i="1"/>
  <c r="CX78" i="1"/>
  <c r="CX71" i="1"/>
  <c r="CX69" i="1"/>
  <c r="CX82" i="1"/>
  <c r="CX84" i="1"/>
  <c r="CX85" i="1"/>
  <c r="CX89" i="1"/>
  <c r="CX80" i="1"/>
  <c r="CB89" i="1"/>
  <c r="CB80" i="1"/>
  <c r="CB79" i="1"/>
  <c r="CB78" i="1"/>
  <c r="CB74" i="1"/>
  <c r="CB73" i="1"/>
  <c r="CB75" i="1"/>
  <c r="CB71" i="1"/>
  <c r="CB72" i="1"/>
  <c r="CB85" i="1"/>
  <c r="CB76" i="1"/>
  <c r="CB69" i="1"/>
  <c r="CB88" i="1"/>
  <c r="CB77" i="1"/>
  <c r="CB86" i="1"/>
  <c r="CB84" i="1"/>
  <c r="CB82" i="1"/>
  <c r="CB83" i="1"/>
  <c r="LZ77" i="1"/>
  <c r="LZ72" i="1"/>
  <c r="LZ82" i="1"/>
  <c r="LZ78" i="1"/>
  <c r="LZ80" i="1"/>
  <c r="LZ79" i="1"/>
  <c r="LZ73" i="1"/>
  <c r="LZ85" i="1"/>
  <c r="LZ76" i="1"/>
  <c r="LZ83" i="1"/>
  <c r="LZ86" i="1"/>
  <c r="LZ88" i="1"/>
  <c r="LZ69" i="1"/>
  <c r="LZ89" i="1"/>
  <c r="LZ84" i="1"/>
  <c r="LZ74" i="1"/>
  <c r="LZ71" i="1"/>
  <c r="LZ75" i="1"/>
  <c r="MI72" i="1"/>
  <c r="MI73" i="1"/>
  <c r="MI74" i="1"/>
  <c r="MI89" i="1"/>
  <c r="MI84" i="1"/>
  <c r="MI85" i="1"/>
  <c r="MI82" i="1"/>
  <c r="MI86" i="1"/>
  <c r="MI88" i="1"/>
  <c r="MI76" i="1"/>
  <c r="MI83" i="1"/>
  <c r="MI78" i="1"/>
  <c r="MI79" i="1"/>
  <c r="MI80" i="1"/>
  <c r="MI69" i="1"/>
  <c r="MI77" i="1"/>
  <c r="MI75" i="1"/>
  <c r="MI71" i="1"/>
  <c r="LW88" i="1"/>
  <c r="LW82" i="1"/>
  <c r="LW89" i="1"/>
  <c r="LW71" i="1"/>
  <c r="LW73" i="1"/>
  <c r="LW69" i="1"/>
  <c r="LW84" i="1"/>
  <c r="LW74" i="1"/>
  <c r="LW83" i="1"/>
  <c r="LW85" i="1"/>
  <c r="LW76" i="1"/>
  <c r="LW86" i="1"/>
  <c r="LW75" i="1"/>
  <c r="LW79" i="1"/>
  <c r="LW80" i="1"/>
  <c r="LW77" i="1"/>
  <c r="LW72" i="1"/>
  <c r="LW78" i="1"/>
  <c r="BQ82" i="1"/>
  <c r="BQ73" i="1"/>
  <c r="BQ78" i="1"/>
  <c r="BQ89" i="1"/>
  <c r="BQ85" i="1"/>
  <c r="BQ76" i="1"/>
  <c r="BQ77" i="1"/>
  <c r="BQ83" i="1"/>
  <c r="BQ86" i="1"/>
  <c r="BQ88" i="1"/>
  <c r="BQ72" i="1"/>
  <c r="BQ75" i="1"/>
  <c r="BQ69" i="1"/>
  <c r="BQ71" i="1"/>
  <c r="BQ74" i="1"/>
  <c r="BQ80" i="1"/>
  <c r="BQ84" i="1"/>
  <c r="BQ79" i="1"/>
  <c r="CC89" i="1"/>
  <c r="CC88" i="1"/>
  <c r="CC84" i="1"/>
  <c r="CC80" i="1"/>
  <c r="CC79" i="1"/>
  <c r="CC74" i="1"/>
  <c r="CC78" i="1"/>
  <c r="CC72" i="1"/>
  <c r="CC75" i="1"/>
  <c r="CC76" i="1"/>
  <c r="CC73" i="1"/>
  <c r="CC71" i="1"/>
  <c r="CC69" i="1"/>
  <c r="CC77" i="1"/>
  <c r="CC86" i="1"/>
  <c r="CC83" i="1"/>
  <c r="CC82" i="1"/>
  <c r="CC85" i="1"/>
  <c r="JS89" i="1"/>
  <c r="JS84" i="1"/>
  <c r="JS75" i="1"/>
  <c r="JS71" i="1"/>
  <c r="JS76" i="1"/>
  <c r="JS86" i="1"/>
  <c r="JS78" i="1"/>
  <c r="JS88" i="1"/>
  <c r="JS82" i="1"/>
  <c r="JS83" i="1"/>
  <c r="JS79" i="1"/>
  <c r="JS73" i="1"/>
  <c r="JS77" i="1"/>
  <c r="JS69" i="1"/>
  <c r="JS74" i="1"/>
  <c r="JS85" i="1"/>
  <c r="JS72" i="1"/>
  <c r="JS80" i="1"/>
  <c r="BT76" i="1"/>
  <c r="BT83" i="1"/>
  <c r="BT77" i="1"/>
  <c r="BT79" i="1"/>
  <c r="BT85" i="1"/>
  <c r="BT71" i="1"/>
  <c r="BT80" i="1"/>
  <c r="BT82" i="1"/>
  <c r="BT89" i="1"/>
  <c r="BT73" i="1"/>
  <c r="BT74" i="1"/>
  <c r="BT88" i="1"/>
  <c r="BT75" i="1"/>
  <c r="BT86" i="1"/>
  <c r="BT72" i="1"/>
  <c r="BT69" i="1"/>
  <c r="BT84" i="1"/>
  <c r="BT78" i="1"/>
  <c r="BM77" i="1"/>
  <c r="BM80" i="1"/>
  <c r="BM83" i="1"/>
  <c r="BM75" i="1"/>
  <c r="BM71" i="1"/>
  <c r="BM73" i="1"/>
  <c r="BM86" i="1"/>
  <c r="BM89" i="1"/>
  <c r="BM72" i="1"/>
  <c r="BM69" i="1"/>
  <c r="BM82" i="1"/>
  <c r="BM76" i="1"/>
  <c r="BM88" i="1"/>
  <c r="BM79" i="1"/>
  <c r="BM85" i="1"/>
  <c r="BM78" i="1"/>
  <c r="BM84" i="1"/>
  <c r="BM74" i="1"/>
  <c r="LX69" i="1"/>
  <c r="LX72" i="1"/>
  <c r="LX85" i="1"/>
  <c r="LX88" i="1"/>
  <c r="LX89" i="1"/>
  <c r="LX82" i="1"/>
  <c r="LX76" i="1"/>
  <c r="LX78" i="1"/>
  <c r="LX75" i="1"/>
  <c r="LX79" i="1"/>
  <c r="LX80" i="1"/>
  <c r="LX84" i="1"/>
  <c r="LX77" i="1"/>
  <c r="LX83" i="1"/>
  <c r="LX74" i="1"/>
  <c r="LX86" i="1"/>
  <c r="LX71" i="1"/>
  <c r="LX73" i="1"/>
  <c r="BO69" i="1"/>
  <c r="BO85" i="1"/>
  <c r="BO76" i="1"/>
  <c r="BO83" i="1"/>
  <c r="BO79" i="1"/>
  <c r="BO71" i="1"/>
  <c r="BO84" i="1"/>
  <c r="BO72" i="1"/>
  <c r="BO75" i="1"/>
  <c r="BO74" i="1"/>
  <c r="BO77" i="1"/>
  <c r="BO86" i="1"/>
  <c r="BO82" i="1"/>
  <c r="BO89" i="1"/>
  <c r="BO73" i="1"/>
  <c r="BO78" i="1"/>
  <c r="BO88" i="1"/>
  <c r="BO80" i="1"/>
  <c r="CD84" i="1"/>
  <c r="CD82" i="1"/>
  <c r="CD76" i="1"/>
  <c r="CD75" i="1"/>
  <c r="CD72" i="1"/>
  <c r="CD69" i="1"/>
  <c r="CD74" i="1"/>
  <c r="CD79" i="1"/>
  <c r="CD77" i="1"/>
  <c r="CD73" i="1"/>
  <c r="CD71" i="1"/>
  <c r="CD83" i="1"/>
  <c r="CD88" i="1"/>
  <c r="CD85" i="1"/>
  <c r="CD78" i="1"/>
  <c r="CD86" i="1"/>
  <c r="CD80" i="1"/>
  <c r="CD89" i="1"/>
  <c r="JR83" i="1"/>
  <c r="JR84" i="1"/>
  <c r="JR79" i="1"/>
  <c r="JR77" i="1"/>
  <c r="JR86" i="1"/>
  <c r="JR74" i="1"/>
  <c r="JR80" i="1"/>
  <c r="JR69" i="1"/>
  <c r="JR82" i="1"/>
  <c r="JR72" i="1"/>
  <c r="JR76" i="1"/>
  <c r="JR89" i="1"/>
  <c r="JR78" i="1"/>
  <c r="JR73" i="1"/>
  <c r="JR85" i="1"/>
  <c r="JR88" i="1"/>
  <c r="JR75" i="1"/>
  <c r="JR71" i="1"/>
  <c r="CP89" i="1"/>
  <c r="CP82" i="1"/>
  <c r="CP76" i="1"/>
  <c r="CP77" i="1"/>
  <c r="CP79" i="1"/>
  <c r="CP71" i="1"/>
  <c r="CP80" i="1"/>
  <c r="CP86" i="1"/>
  <c r="CP72" i="1"/>
  <c r="CP88" i="1"/>
  <c r="CP75" i="1"/>
  <c r="CP78" i="1"/>
  <c r="CP83" i="1"/>
  <c r="CP69" i="1"/>
  <c r="CP84" i="1"/>
  <c r="CP74" i="1"/>
  <c r="CP85" i="1"/>
  <c r="CP73" i="1"/>
  <c r="CH80" i="1"/>
  <c r="CH78" i="1"/>
  <c r="CH79" i="1"/>
  <c r="CH73" i="1"/>
  <c r="CH76" i="1"/>
  <c r="CH74" i="1"/>
  <c r="CH72" i="1"/>
  <c r="CH71" i="1"/>
  <c r="CH69" i="1"/>
  <c r="CH77" i="1"/>
  <c r="CH82" i="1"/>
  <c r="CH89" i="1"/>
  <c r="CH88" i="1"/>
  <c r="CH75" i="1"/>
  <c r="CH85" i="1"/>
  <c r="CH83" i="1"/>
  <c r="CH86" i="1"/>
  <c r="CH84" i="1"/>
  <c r="BV88" i="1"/>
  <c r="BV71" i="1"/>
  <c r="BV84" i="1"/>
  <c r="BV72" i="1"/>
  <c r="BV75" i="1"/>
  <c r="BV74" i="1"/>
  <c r="BV82" i="1"/>
  <c r="BV73" i="1"/>
  <c r="BV83" i="1"/>
  <c r="BV78" i="1"/>
  <c r="BV77" i="1"/>
  <c r="BV89" i="1"/>
  <c r="BV85" i="1"/>
  <c r="BV76" i="1"/>
  <c r="BV79" i="1"/>
  <c r="BV69" i="1"/>
  <c r="BV86" i="1"/>
  <c r="BV80" i="1"/>
  <c r="BR75" i="1"/>
  <c r="BR79" i="1"/>
  <c r="BR89" i="1"/>
  <c r="BR73" i="1"/>
  <c r="BR88" i="1"/>
  <c r="BR72" i="1"/>
  <c r="BR74" i="1"/>
  <c r="BR76" i="1"/>
  <c r="BR77" i="1"/>
  <c r="BR86" i="1"/>
  <c r="BR78" i="1"/>
  <c r="BR71" i="1"/>
  <c r="BR69" i="1"/>
  <c r="BR82" i="1"/>
  <c r="BR85" i="1"/>
  <c r="BR83" i="1"/>
  <c r="BR80" i="1"/>
  <c r="BR84" i="1"/>
  <c r="EE83" i="1"/>
  <c r="EE77" i="1"/>
  <c r="EE78" i="1"/>
  <c r="EE69" i="1"/>
  <c r="EE84" i="1"/>
  <c r="EE85" i="1"/>
  <c r="EE89" i="1"/>
  <c r="EE76" i="1"/>
  <c r="EE86" i="1"/>
  <c r="EE72" i="1"/>
  <c r="EE88" i="1"/>
  <c r="EE75" i="1"/>
  <c r="EE79" i="1"/>
  <c r="EE71" i="1"/>
  <c r="EE82" i="1"/>
  <c r="EE73" i="1"/>
  <c r="EE74" i="1"/>
  <c r="EE80" i="1"/>
  <c r="BW71" i="1"/>
  <c r="BW69" i="1"/>
  <c r="BW73" i="1"/>
  <c r="BW72" i="1"/>
  <c r="BW82" i="1"/>
  <c r="BW77" i="1"/>
  <c r="BW88" i="1"/>
  <c r="BW75" i="1"/>
  <c r="BW84" i="1"/>
  <c r="BW76" i="1"/>
  <c r="BW83" i="1"/>
  <c r="BW80" i="1"/>
  <c r="BW78" i="1"/>
  <c r="BW74" i="1"/>
  <c r="BW79" i="1"/>
  <c r="BW89" i="1"/>
  <c r="BW85" i="1"/>
  <c r="BW86" i="1"/>
  <c r="CE84" i="1"/>
  <c r="CE82" i="1"/>
  <c r="CE79" i="1"/>
  <c r="CE76" i="1"/>
  <c r="CE72" i="1"/>
  <c r="CE75" i="1"/>
  <c r="CE69" i="1"/>
  <c r="CE77" i="1"/>
  <c r="CE71" i="1"/>
  <c r="CE73" i="1"/>
  <c r="CE89" i="1"/>
  <c r="CE80" i="1"/>
  <c r="CE83" i="1"/>
  <c r="CE86" i="1"/>
  <c r="CE88" i="1"/>
  <c r="CE85" i="1"/>
  <c r="CE78" i="1"/>
  <c r="CE74" i="1"/>
  <c r="DK77" i="1"/>
  <c r="DK80" i="1"/>
  <c r="DK88" i="1"/>
  <c r="DK71" i="1"/>
  <c r="DK69" i="1"/>
  <c r="DK74" i="1"/>
  <c r="DK76" i="1"/>
  <c r="DK72" i="1"/>
  <c r="DK82" i="1"/>
  <c r="DK73" i="1"/>
  <c r="DK85" i="1"/>
  <c r="DK86" i="1"/>
  <c r="DK78" i="1"/>
  <c r="DK83" i="1"/>
  <c r="DK75" i="1"/>
  <c r="DK84" i="1"/>
  <c r="DK79" i="1"/>
  <c r="DK89" i="1"/>
  <c r="BS82" i="1"/>
  <c r="BS71" i="1"/>
  <c r="BS76" i="1"/>
  <c r="BS75" i="1"/>
  <c r="BS80" i="1"/>
  <c r="BS86" i="1"/>
  <c r="BS72" i="1"/>
  <c r="BS88" i="1"/>
  <c r="BS74" i="1"/>
  <c r="BS78" i="1"/>
  <c r="BS73" i="1"/>
  <c r="BS84" i="1"/>
  <c r="BS85" i="1"/>
  <c r="BS83" i="1"/>
  <c r="BS77" i="1"/>
  <c r="BS79" i="1"/>
  <c r="BS89" i="1"/>
  <c r="BS69" i="1"/>
  <c r="DA79" i="1"/>
  <c r="DA71" i="1"/>
  <c r="DA74" i="1"/>
  <c r="DA73" i="1"/>
  <c r="DA75" i="1"/>
  <c r="DA83" i="1"/>
  <c r="DA78" i="1"/>
  <c r="DA80" i="1"/>
  <c r="DA72" i="1"/>
  <c r="DA77" i="1"/>
  <c r="DA84" i="1"/>
  <c r="DA88" i="1"/>
  <c r="DA69" i="1"/>
  <c r="DA76" i="1"/>
  <c r="DA86" i="1"/>
  <c r="DA89" i="1"/>
  <c r="DA82" i="1"/>
  <c r="DA85" i="1"/>
  <c r="LY86" i="1"/>
  <c r="LY72" i="1"/>
  <c r="LY75" i="1"/>
  <c r="LY79" i="1"/>
  <c r="LY84" i="1"/>
  <c r="LY83" i="1"/>
  <c r="LY69" i="1"/>
  <c r="LY82" i="1"/>
  <c r="LY74" i="1"/>
  <c r="LY78" i="1"/>
  <c r="LY85" i="1"/>
  <c r="LY77" i="1"/>
  <c r="LY80" i="1"/>
  <c r="LY88" i="1"/>
  <c r="LY89" i="1"/>
  <c r="LY71" i="1"/>
  <c r="LY73" i="1"/>
  <c r="LY76" i="1"/>
  <c r="CF89" i="1"/>
  <c r="CF88" i="1"/>
  <c r="CF84" i="1"/>
  <c r="CF79" i="1"/>
  <c r="CF78" i="1"/>
  <c r="CF83" i="1"/>
  <c r="CF76" i="1"/>
  <c r="CF72" i="1"/>
  <c r="CF74" i="1"/>
  <c r="CF69" i="1"/>
  <c r="CF75" i="1"/>
  <c r="CF77" i="1"/>
  <c r="CF71" i="1"/>
  <c r="CF80" i="1"/>
  <c r="CF85" i="1"/>
  <c r="CF82" i="1"/>
  <c r="CF73" i="1"/>
  <c r="CF86" i="1"/>
  <c r="CA89" i="1"/>
  <c r="CA84" i="1"/>
  <c r="CA80" i="1"/>
  <c r="CA79" i="1"/>
  <c r="CA78" i="1"/>
  <c r="CA76" i="1"/>
  <c r="CA74" i="1"/>
  <c r="CA73" i="1"/>
  <c r="CA72" i="1"/>
  <c r="CA71" i="1"/>
  <c r="CA75" i="1"/>
  <c r="CA77" i="1"/>
  <c r="CA69" i="1"/>
  <c r="CA86" i="1"/>
  <c r="CA82" i="1"/>
  <c r="CA88" i="1"/>
  <c r="CA83" i="1"/>
  <c r="CA85" i="1"/>
  <c r="JN85" i="1"/>
  <c r="JN77" i="1"/>
  <c r="JN78" i="1"/>
  <c r="JN74" i="1"/>
  <c r="JN71" i="1"/>
  <c r="JN80" i="1"/>
  <c r="JN73" i="1"/>
  <c r="JN75" i="1"/>
  <c r="JN69" i="1"/>
  <c r="JN72" i="1"/>
  <c r="JN76" i="1"/>
  <c r="JN84" i="1"/>
  <c r="JN86" i="1"/>
  <c r="JN88" i="1"/>
  <c r="JN82" i="1"/>
  <c r="JN83" i="1"/>
  <c r="JN79" i="1"/>
  <c r="JN89" i="1"/>
  <c r="KK78" i="1"/>
  <c r="KK73" i="1"/>
  <c r="KK85" i="1"/>
  <c r="KK72" i="1"/>
  <c r="KK69" i="1"/>
  <c r="KK82" i="1"/>
  <c r="KK74" i="1"/>
  <c r="KK76" i="1"/>
  <c r="KK88" i="1"/>
  <c r="KK71" i="1"/>
  <c r="KK80" i="1"/>
  <c r="KK83" i="1"/>
  <c r="KK75" i="1"/>
  <c r="KK86" i="1"/>
  <c r="KK84" i="1"/>
  <c r="KK77" i="1"/>
  <c r="KK89" i="1"/>
  <c r="KK79" i="1"/>
  <c r="JO71" i="1"/>
  <c r="JO76" i="1"/>
  <c r="JO82" i="1"/>
  <c r="JO86" i="1"/>
  <c r="JO89" i="1"/>
  <c r="JO88" i="1"/>
  <c r="JO69" i="1"/>
  <c r="JO74" i="1"/>
  <c r="JO77" i="1"/>
  <c r="JO72" i="1"/>
  <c r="JO79" i="1"/>
  <c r="JO80" i="1"/>
  <c r="JO84" i="1"/>
  <c r="JO85" i="1"/>
  <c r="JO83" i="1"/>
  <c r="JO73" i="1"/>
  <c r="JO78" i="1"/>
  <c r="JO75" i="1"/>
  <c r="CZ77" i="1"/>
  <c r="CZ72" i="1"/>
  <c r="CZ89" i="1"/>
  <c r="CZ69" i="1"/>
  <c r="CZ82" i="1"/>
  <c r="CZ74" i="1"/>
  <c r="CZ76" i="1"/>
  <c r="CZ88" i="1"/>
  <c r="CZ84" i="1"/>
  <c r="CZ79" i="1"/>
  <c r="CZ83" i="1"/>
  <c r="CZ86" i="1"/>
  <c r="CZ78" i="1"/>
  <c r="CZ85" i="1"/>
  <c r="CZ71" i="1"/>
  <c r="CZ80" i="1"/>
  <c r="CZ73" i="1"/>
  <c r="CZ75" i="1"/>
  <c r="JK72" i="1"/>
  <c r="JK75" i="1"/>
  <c r="JK69" i="1"/>
  <c r="JK85" i="1"/>
  <c r="JK76" i="1"/>
  <c r="JK78" i="1"/>
  <c r="JK89" i="1"/>
  <c r="JK71" i="1"/>
  <c r="JK80" i="1"/>
  <c r="JK84" i="1"/>
  <c r="JK79" i="1"/>
  <c r="JK73" i="1"/>
  <c r="JK86" i="1"/>
  <c r="JK83" i="1"/>
  <c r="JK88" i="1"/>
  <c r="JK82" i="1"/>
  <c r="JK74" i="1"/>
  <c r="JK77" i="1"/>
  <c r="DO86" i="1"/>
  <c r="DO78" i="1"/>
  <c r="DO85" i="1"/>
  <c r="DO88" i="1"/>
  <c r="DO84" i="1"/>
  <c r="DO74" i="1"/>
  <c r="DO69" i="1"/>
  <c r="DO77" i="1"/>
  <c r="DO76" i="1"/>
  <c r="DO89" i="1"/>
  <c r="DO79" i="1"/>
  <c r="DO83" i="1"/>
  <c r="DO71" i="1"/>
  <c r="DO82" i="1"/>
  <c r="DO73" i="1"/>
  <c r="DO72" i="1"/>
  <c r="DO75" i="1"/>
  <c r="DO80" i="1"/>
  <c r="DB89" i="1"/>
  <c r="DB86" i="1"/>
  <c r="DB78" i="1"/>
  <c r="DB75" i="1"/>
  <c r="DB69" i="1"/>
  <c r="DB73" i="1"/>
  <c r="DB71" i="1"/>
  <c r="DB80" i="1"/>
  <c r="DB84" i="1"/>
  <c r="DB79" i="1"/>
  <c r="DB82" i="1"/>
  <c r="DB72" i="1"/>
  <c r="DB77" i="1"/>
  <c r="DB88" i="1"/>
  <c r="DB74" i="1"/>
  <c r="DB85" i="1"/>
  <c r="DB76" i="1"/>
  <c r="DB83" i="1"/>
  <c r="CG89" i="1"/>
  <c r="CG80" i="1"/>
  <c r="CG79" i="1"/>
  <c r="CG83" i="1"/>
  <c r="CG84" i="1"/>
  <c r="CG78" i="1"/>
  <c r="CG76" i="1"/>
  <c r="CG74" i="1"/>
  <c r="CG72" i="1"/>
  <c r="CG73" i="1"/>
  <c r="CG69" i="1"/>
  <c r="CG71" i="1"/>
  <c r="CG82" i="1"/>
  <c r="CG75" i="1"/>
  <c r="CG85" i="1"/>
  <c r="CG77" i="1"/>
  <c r="CG86" i="1"/>
  <c r="CG88" i="1"/>
  <c r="DK93" i="1"/>
  <c r="DK55" i="1"/>
  <c r="BS93" i="1"/>
  <c r="BS55" i="1"/>
  <c r="DA93" i="1"/>
  <c r="DA55" i="1"/>
  <c r="CF93" i="1"/>
  <c r="CF55" i="1"/>
  <c r="CP93" i="1"/>
  <c r="CP55" i="1"/>
  <c r="BZ93" i="1"/>
  <c r="BZ55" i="1"/>
  <c r="CH93" i="1"/>
  <c r="CH55" i="1"/>
  <c r="BV93" i="1"/>
  <c r="BV55" i="1"/>
  <c r="CC93" i="1"/>
  <c r="CC55" i="1"/>
  <c r="JK93" i="1"/>
  <c r="JK55" i="1"/>
  <c r="DO93" i="1"/>
  <c r="DO55" i="1"/>
  <c r="DB93" i="1"/>
  <c r="DB55" i="1"/>
  <c r="CG93" i="1"/>
  <c r="CG55" i="1"/>
  <c r="JR93" i="1"/>
  <c r="JR55" i="1"/>
  <c r="CQ93" i="1"/>
  <c r="CQ55" i="1"/>
  <c r="CA93" i="1"/>
  <c r="CA55" i="1"/>
  <c r="JN93" i="1"/>
  <c r="JN55" i="1"/>
  <c r="ML93" i="1"/>
  <c r="ML55" i="1"/>
  <c r="LW93" i="1"/>
  <c r="LW55" i="1"/>
  <c r="CX93" i="1"/>
  <c r="CX55" i="1"/>
  <c r="CB93" i="1"/>
  <c r="CB55" i="1"/>
  <c r="BR93" i="1"/>
  <c r="BR55" i="1"/>
  <c r="BQ93" i="1"/>
  <c r="BQ55" i="1"/>
  <c r="LZ93" i="1"/>
  <c r="LZ55" i="1"/>
  <c r="MI93" i="1"/>
  <c r="MI55" i="1"/>
  <c r="JS93" i="1"/>
  <c r="JS55" i="1"/>
  <c r="BT93" i="1"/>
  <c r="BT55" i="1"/>
  <c r="BM93" i="1"/>
  <c r="BM55" i="1"/>
  <c r="LX93" i="1"/>
  <c r="LX55" i="1"/>
  <c r="BO93" i="1"/>
  <c r="BO55" i="1"/>
  <c r="CD93" i="1"/>
  <c r="CD55" i="1"/>
  <c r="LY93" i="1"/>
  <c r="LY55" i="1"/>
  <c r="JO93" i="1"/>
  <c r="JO55" i="1"/>
  <c r="CZ93" i="1"/>
  <c r="CZ55" i="1"/>
  <c r="VC93" i="1"/>
  <c r="VC55" i="1"/>
  <c r="LF93" i="1"/>
  <c r="LE93" i="1" s="1" a="1"/>
  <c r="LE93" i="1" s="1"/>
  <c r="LF55" i="1"/>
  <c r="LE55" i="1" s="1" a="1"/>
  <c r="LE55" i="1" s="1"/>
  <c r="EE93" i="1"/>
  <c r="EE55" i="1"/>
  <c r="BW93" i="1"/>
  <c r="BW55" i="1"/>
  <c r="KK93" i="1"/>
  <c r="KK55" i="1"/>
  <c r="CE93" i="1"/>
  <c r="CE55" i="1"/>
  <c r="LF67" i="1"/>
  <c r="LE67" i="1" s="1" a="1"/>
  <c r="LE67" i="1" s="1"/>
  <c r="LF66" i="1"/>
  <c r="LE66" i="1" s="1" a="1"/>
  <c r="LE66" i="1" s="1"/>
  <c r="LF64" i="1"/>
  <c r="LE64" i="1" s="1" a="1"/>
  <c r="LE64" i="1" s="1"/>
  <c r="LF68" i="1"/>
  <c r="LE68" i="1" s="1" a="1"/>
  <c r="LE68" i="1" s="1"/>
  <c r="LW67" i="1"/>
  <c r="LW68" i="1"/>
  <c r="LW64" i="1"/>
  <c r="LW66" i="1"/>
  <c r="LZ66" i="1"/>
  <c r="LZ67" i="1"/>
  <c r="LZ64" i="1"/>
  <c r="LZ68" i="1"/>
  <c r="MI67" i="1"/>
  <c r="MI68" i="1"/>
  <c r="MI66" i="1"/>
  <c r="MI64" i="1"/>
  <c r="JS67" i="1"/>
  <c r="JS68" i="1"/>
  <c r="JS66" i="1"/>
  <c r="JS64" i="1"/>
  <c r="LX64" i="1"/>
  <c r="LX66" i="1"/>
  <c r="LX68" i="1"/>
  <c r="LX67" i="1"/>
  <c r="BO67" i="1"/>
  <c r="BO66" i="1"/>
  <c r="BO68" i="1"/>
  <c r="BO64" i="1"/>
  <c r="CD67" i="1"/>
  <c r="CD66" i="1"/>
  <c r="CD68" i="1"/>
  <c r="CD64" i="1"/>
  <c r="BV68" i="1"/>
  <c r="BV67" i="1"/>
  <c r="BV66" i="1"/>
  <c r="BV64" i="1"/>
  <c r="BR67" i="1"/>
  <c r="BR64" i="1"/>
  <c r="BR68" i="1"/>
  <c r="BR66" i="1"/>
  <c r="BT64" i="1"/>
  <c r="BT66" i="1"/>
  <c r="BT68" i="1"/>
  <c r="BT67" i="1"/>
  <c r="EE67" i="1"/>
  <c r="EE64" i="1"/>
  <c r="EE68" i="1"/>
  <c r="EE66" i="1"/>
  <c r="BW64" i="1"/>
  <c r="BW68" i="1"/>
  <c r="BW67" i="1"/>
  <c r="BW66" i="1"/>
  <c r="KK67" i="1"/>
  <c r="KK64" i="1"/>
  <c r="KK66" i="1"/>
  <c r="KK68" i="1"/>
  <c r="CE67" i="1"/>
  <c r="CE68" i="1"/>
  <c r="CE66" i="1"/>
  <c r="CE64" i="1"/>
  <c r="CA64" i="1"/>
  <c r="CA66" i="1"/>
  <c r="CA68" i="1"/>
  <c r="CA67" i="1"/>
  <c r="JN68" i="1"/>
  <c r="JN64" i="1"/>
  <c r="JN67" i="1"/>
  <c r="JN66" i="1"/>
  <c r="CX66" i="1"/>
  <c r="CX68" i="1"/>
  <c r="CX67" i="1"/>
  <c r="CX64" i="1"/>
  <c r="BQ67" i="1"/>
  <c r="BQ68" i="1"/>
  <c r="BQ64" i="1"/>
  <c r="BQ66" i="1"/>
  <c r="CC67" i="1"/>
  <c r="CC64" i="1"/>
  <c r="CC68" i="1"/>
  <c r="CC66" i="1"/>
  <c r="BM66" i="1"/>
  <c r="BM64" i="1"/>
  <c r="BM68" i="1"/>
  <c r="BM67" i="1"/>
  <c r="DK68" i="1"/>
  <c r="DK64" i="1"/>
  <c r="DK66" i="1"/>
  <c r="DK67" i="1"/>
  <c r="BS64" i="1"/>
  <c r="BS68" i="1"/>
  <c r="BS66" i="1"/>
  <c r="BS67" i="1"/>
  <c r="DA64" i="1"/>
  <c r="DA67" i="1"/>
  <c r="DA66" i="1"/>
  <c r="DA68" i="1"/>
  <c r="LY67" i="1"/>
  <c r="LY66" i="1"/>
  <c r="LY68" i="1"/>
  <c r="LY64" i="1"/>
  <c r="CF67" i="1"/>
  <c r="CF68" i="1"/>
  <c r="CF64" i="1"/>
  <c r="CF66" i="1"/>
  <c r="ML64" i="1"/>
  <c r="ML68" i="1"/>
  <c r="ML66" i="1"/>
  <c r="ML67" i="1"/>
  <c r="CB64" i="1"/>
  <c r="CB66" i="1"/>
  <c r="CB67" i="1"/>
  <c r="CB68" i="1"/>
  <c r="JO68" i="1"/>
  <c r="JO67" i="1"/>
  <c r="JO66" i="1"/>
  <c r="JO64" i="1"/>
  <c r="CZ66" i="1"/>
  <c r="CZ68" i="1"/>
  <c r="CZ67" i="1"/>
  <c r="CZ64" i="1"/>
  <c r="JK66" i="1"/>
  <c r="JK67" i="1"/>
  <c r="JK68" i="1"/>
  <c r="JK64" i="1"/>
  <c r="DO68" i="1"/>
  <c r="DO67" i="1"/>
  <c r="DO64" i="1"/>
  <c r="DO66" i="1"/>
  <c r="DB68" i="1"/>
  <c r="DB67" i="1"/>
  <c r="DB66" i="1"/>
  <c r="DB64" i="1"/>
  <c r="CG64" i="1"/>
  <c r="CG66" i="1"/>
  <c r="CG67" i="1"/>
  <c r="CG68" i="1"/>
  <c r="JR64" i="1"/>
  <c r="JR68" i="1"/>
  <c r="JR66" i="1"/>
  <c r="JR67" i="1"/>
  <c r="VC68" i="1"/>
  <c r="VC66" i="1"/>
  <c r="VC67" i="1"/>
  <c r="VC64" i="1"/>
  <c r="CP66" i="1"/>
  <c r="CP68" i="1"/>
  <c r="CP67" i="1"/>
  <c r="CP64" i="1"/>
  <c r="CQ67" i="1"/>
  <c r="CQ64" i="1"/>
  <c r="CQ66" i="1"/>
  <c r="CQ68" i="1"/>
  <c r="BZ66" i="1"/>
  <c r="BZ64" i="1"/>
  <c r="BZ67" i="1"/>
  <c r="BZ68" i="1"/>
  <c r="CH68" i="1"/>
  <c r="CH64" i="1"/>
  <c r="CH66" i="1"/>
  <c r="CH67" i="1"/>
  <c r="LX63" i="1"/>
  <c r="LX59" i="1"/>
  <c r="LX60" i="1"/>
  <c r="LX61" i="1"/>
  <c r="LX62" i="1"/>
  <c r="BO63" i="1"/>
  <c r="BO59" i="1"/>
  <c r="BO62" i="1"/>
  <c r="BO60" i="1"/>
  <c r="BO61" i="1"/>
  <c r="EE61" i="1"/>
  <c r="EE62" i="1"/>
  <c r="EE60" i="1"/>
  <c r="EE63" i="1"/>
  <c r="EE59" i="1"/>
  <c r="BW59" i="1"/>
  <c r="BW63" i="1"/>
  <c r="BW62" i="1"/>
  <c r="BW60" i="1"/>
  <c r="BW61" i="1"/>
  <c r="KK59" i="1"/>
  <c r="KK60" i="1"/>
  <c r="KK63" i="1"/>
  <c r="KK61" i="1"/>
  <c r="KK62" i="1"/>
  <c r="CE61" i="1"/>
  <c r="CE63" i="1"/>
  <c r="CE60" i="1"/>
  <c r="CE59" i="1"/>
  <c r="CE62" i="1"/>
  <c r="CD60" i="1"/>
  <c r="CD59" i="1"/>
  <c r="CD63" i="1"/>
  <c r="CD61" i="1"/>
  <c r="CD62" i="1"/>
  <c r="DK63" i="1"/>
  <c r="DK60" i="1"/>
  <c r="DK62" i="1"/>
  <c r="DK59" i="1"/>
  <c r="DK61" i="1"/>
  <c r="BS63" i="1"/>
  <c r="BS59" i="1"/>
  <c r="BS61" i="1"/>
  <c r="BS62" i="1"/>
  <c r="BS60" i="1"/>
  <c r="DA63" i="1"/>
  <c r="DA59" i="1"/>
  <c r="DA61" i="1"/>
  <c r="DA60" i="1"/>
  <c r="DA62" i="1"/>
  <c r="LY60" i="1"/>
  <c r="LY62" i="1"/>
  <c r="LY61" i="1"/>
  <c r="LY63" i="1"/>
  <c r="LY59" i="1"/>
  <c r="CF63" i="1"/>
  <c r="CF60" i="1"/>
  <c r="CF61" i="1"/>
  <c r="CF59" i="1"/>
  <c r="CF62" i="1"/>
  <c r="CG63" i="1"/>
  <c r="CG61" i="1"/>
  <c r="CG62" i="1"/>
  <c r="CG59" i="1"/>
  <c r="CG60" i="1"/>
  <c r="CQ62" i="1"/>
  <c r="CQ63" i="1"/>
  <c r="CQ61" i="1"/>
  <c r="CQ59" i="1"/>
  <c r="CQ60" i="1"/>
  <c r="BZ63" i="1"/>
  <c r="BZ62" i="1"/>
  <c r="BZ61" i="1"/>
  <c r="BZ59" i="1"/>
  <c r="BZ60" i="1"/>
  <c r="CH63" i="1"/>
  <c r="CH61" i="1"/>
  <c r="CH62" i="1"/>
  <c r="CH60" i="1"/>
  <c r="CH59" i="1"/>
  <c r="JS59" i="1"/>
  <c r="JS63" i="1"/>
  <c r="JS61" i="1"/>
  <c r="JS62" i="1"/>
  <c r="JS60" i="1"/>
  <c r="CP62" i="1"/>
  <c r="CP59" i="1"/>
  <c r="CP61" i="1"/>
  <c r="CP60" i="1"/>
  <c r="CP63" i="1"/>
  <c r="LF63" i="1"/>
  <c r="LE63" i="1" s="1" a="1"/>
  <c r="LE63" i="1" s="1"/>
  <c r="LF59" i="1"/>
  <c r="LE59" i="1" s="1" a="1"/>
  <c r="LE59" i="1" s="1"/>
  <c r="LF61" i="1"/>
  <c r="LE61" i="1" s="1" a="1"/>
  <c r="LE61" i="1" s="1"/>
  <c r="LF62" i="1"/>
  <c r="LE62" i="1" s="1" a="1"/>
  <c r="LE62" i="1" s="1"/>
  <c r="LF60" i="1"/>
  <c r="LE60" i="1" s="1" a="1"/>
  <c r="LE60" i="1" s="1"/>
  <c r="CA63" i="1"/>
  <c r="CA60" i="1"/>
  <c r="CA61" i="1"/>
  <c r="CA62" i="1"/>
  <c r="CA59" i="1"/>
  <c r="BT60" i="1"/>
  <c r="BT59" i="1"/>
  <c r="BT61" i="1"/>
  <c r="BT62" i="1"/>
  <c r="BT63" i="1"/>
  <c r="JO61" i="1"/>
  <c r="JO62" i="1"/>
  <c r="JO60" i="1"/>
  <c r="JO59" i="1"/>
  <c r="JO63" i="1"/>
  <c r="JK61" i="1"/>
  <c r="JK62" i="1"/>
  <c r="JK59" i="1"/>
  <c r="JK63" i="1"/>
  <c r="JK60" i="1"/>
  <c r="DB62" i="1"/>
  <c r="DB61" i="1"/>
  <c r="DB60" i="1"/>
  <c r="DB63" i="1"/>
  <c r="DB59" i="1"/>
  <c r="JR63" i="1"/>
  <c r="JR61" i="1"/>
  <c r="JR60" i="1"/>
  <c r="JR62" i="1"/>
  <c r="JR59" i="1"/>
  <c r="JN59" i="1"/>
  <c r="JN61" i="1"/>
  <c r="JN60" i="1"/>
  <c r="JN62" i="1"/>
  <c r="JN63" i="1"/>
  <c r="BV60" i="1"/>
  <c r="BV61" i="1"/>
  <c r="BV59" i="1"/>
  <c r="BV62" i="1"/>
  <c r="BV63" i="1"/>
  <c r="ML63" i="1"/>
  <c r="ML59" i="1"/>
  <c r="ML62" i="1"/>
  <c r="ML60" i="1"/>
  <c r="ML61" i="1"/>
  <c r="LW60" i="1"/>
  <c r="LW63" i="1"/>
  <c r="LW59" i="1"/>
  <c r="LW61" i="1"/>
  <c r="LW62" i="1"/>
  <c r="CX62" i="1"/>
  <c r="CX61" i="1"/>
  <c r="CX59" i="1"/>
  <c r="CX60" i="1"/>
  <c r="CX63" i="1"/>
  <c r="CB61" i="1"/>
  <c r="CB62" i="1"/>
  <c r="CB60" i="1"/>
  <c r="CB59" i="1"/>
  <c r="CB63" i="1"/>
  <c r="BM61" i="1"/>
  <c r="BM62" i="1"/>
  <c r="BM60" i="1"/>
  <c r="BM63" i="1"/>
  <c r="BM59" i="1"/>
  <c r="CZ60" i="1"/>
  <c r="CZ62" i="1"/>
  <c r="CZ63" i="1"/>
  <c r="CZ59" i="1"/>
  <c r="CZ61" i="1"/>
  <c r="DO60" i="1"/>
  <c r="DO63" i="1"/>
  <c r="DO59" i="1"/>
  <c r="DO62" i="1"/>
  <c r="DO61" i="1"/>
  <c r="VC61" i="1"/>
  <c r="VC63" i="1"/>
  <c r="VC59" i="1"/>
  <c r="VC62" i="1"/>
  <c r="VC60" i="1"/>
  <c r="BR61" i="1"/>
  <c r="BR60" i="1"/>
  <c r="BR63" i="1"/>
  <c r="BR62" i="1"/>
  <c r="BR59" i="1"/>
  <c r="BQ62" i="1"/>
  <c r="BQ63" i="1"/>
  <c r="BQ60" i="1"/>
  <c r="BQ61" i="1"/>
  <c r="BQ59" i="1"/>
  <c r="LZ61" i="1"/>
  <c r="LZ62" i="1"/>
  <c r="LZ60" i="1"/>
  <c r="LZ63" i="1"/>
  <c r="LZ59" i="1"/>
  <c r="MI63" i="1"/>
  <c r="MI60" i="1"/>
  <c r="MI59" i="1"/>
  <c r="MI61" i="1"/>
  <c r="MI62" i="1"/>
  <c r="CC62" i="1"/>
  <c r="CC60" i="1"/>
  <c r="CC59" i="1"/>
  <c r="CC61" i="1"/>
  <c r="CC63" i="1"/>
  <c r="LZ57" i="1"/>
  <c r="LZ56" i="1"/>
  <c r="LX56" i="1"/>
  <c r="LX57" i="1"/>
  <c r="EE57" i="1"/>
  <c r="EE56" i="1"/>
  <c r="KK56" i="1"/>
  <c r="KK57" i="1"/>
  <c r="CE57" i="1"/>
  <c r="CE56" i="1"/>
  <c r="BQ57" i="1"/>
  <c r="BQ56" i="1"/>
  <c r="BM56" i="1"/>
  <c r="BM57" i="1"/>
  <c r="CC57" i="1"/>
  <c r="CC56" i="1"/>
  <c r="JS56" i="1"/>
  <c r="JS57" i="1"/>
  <c r="BW56" i="1"/>
  <c r="BW57" i="1"/>
  <c r="BS57" i="1"/>
  <c r="BS56" i="1"/>
  <c r="LY57" i="1"/>
  <c r="LY56" i="1"/>
  <c r="JO56" i="1"/>
  <c r="JO57" i="1"/>
  <c r="DO57" i="1"/>
  <c r="DO56" i="1"/>
  <c r="DB56" i="1"/>
  <c r="DB57" i="1"/>
  <c r="CG57" i="1"/>
  <c r="CG56" i="1"/>
  <c r="JR56" i="1"/>
  <c r="JR57" i="1"/>
  <c r="VC56" i="1"/>
  <c r="VC57" i="1"/>
  <c r="CP56" i="1"/>
  <c r="CP57" i="1"/>
  <c r="CQ57" i="1"/>
  <c r="CQ56" i="1"/>
  <c r="BZ57" i="1"/>
  <c r="BZ56" i="1"/>
  <c r="CH57" i="1"/>
  <c r="CH56" i="1"/>
  <c r="BR57" i="1"/>
  <c r="BR56" i="1"/>
  <c r="CD56" i="1"/>
  <c r="CD57" i="1"/>
  <c r="MI56" i="1"/>
  <c r="MI57" i="1"/>
  <c r="BT56" i="1"/>
  <c r="BT57" i="1"/>
  <c r="BO56" i="1"/>
  <c r="BO57" i="1"/>
  <c r="DK56" i="1"/>
  <c r="DK57" i="1"/>
  <c r="DA57" i="1"/>
  <c r="DA56" i="1"/>
  <c r="CF57" i="1"/>
  <c r="CF56" i="1"/>
  <c r="CZ57" i="1"/>
  <c r="CZ56" i="1"/>
  <c r="JK57" i="1"/>
  <c r="JK56" i="1"/>
  <c r="LF57" i="1"/>
  <c r="LE57" i="1" s="1" a="1"/>
  <c r="LE57" i="1" s="1"/>
  <c r="LF56" i="1"/>
  <c r="LE56" i="1" s="1" a="1"/>
  <c r="LE56" i="1" s="1"/>
  <c r="CA57" i="1"/>
  <c r="CA56" i="1"/>
  <c r="JN57" i="1"/>
  <c r="JN56" i="1"/>
  <c r="BV57" i="1"/>
  <c r="BV56" i="1"/>
  <c r="ML56" i="1"/>
  <c r="ML57" i="1"/>
  <c r="LW56" i="1"/>
  <c r="LW57" i="1"/>
  <c r="CX56" i="1"/>
  <c r="CX57" i="1"/>
  <c r="CB57" i="1"/>
  <c r="CB56" i="1"/>
  <c r="KK54" i="1"/>
  <c r="KK58" i="1"/>
  <c r="CE54" i="1"/>
  <c r="CE58" i="1"/>
  <c r="DA54" i="1"/>
  <c r="DA58" i="1"/>
  <c r="LY54" i="1"/>
  <c r="LY58" i="1"/>
  <c r="CF54" i="1"/>
  <c r="CF58" i="1"/>
  <c r="BW54" i="1"/>
  <c r="BW58" i="1"/>
  <c r="DO54" i="1"/>
  <c r="DO58" i="1"/>
  <c r="DB54" i="1"/>
  <c r="DB58" i="1"/>
  <c r="CG54" i="1"/>
  <c r="CG58" i="1"/>
  <c r="EE54" i="1"/>
  <c r="EE58" i="1"/>
  <c r="CZ54" i="1"/>
  <c r="CZ58" i="1"/>
  <c r="BZ54" i="1"/>
  <c r="BZ58" i="1"/>
  <c r="CH54" i="1"/>
  <c r="CH58" i="1"/>
  <c r="BS54" i="1"/>
  <c r="BS58" i="1"/>
  <c r="JK54" i="1"/>
  <c r="JK58" i="1"/>
  <c r="CP54" i="1"/>
  <c r="CP58" i="1"/>
  <c r="LF54" i="1"/>
  <c r="LE54" i="1" s="1" a="1"/>
  <c r="LE54" i="1" s="1"/>
  <c r="LF58" i="1"/>
  <c r="LE58" i="1" s="1" a="1"/>
  <c r="LE58" i="1" s="1"/>
  <c r="CA54" i="1"/>
  <c r="CA58" i="1"/>
  <c r="CQ54" i="1"/>
  <c r="CQ58" i="1"/>
  <c r="JN54" i="1"/>
  <c r="JN58" i="1"/>
  <c r="BV54" i="1"/>
  <c r="BV58" i="1"/>
  <c r="ML54" i="1"/>
  <c r="ML58" i="1"/>
  <c r="LW54" i="1"/>
  <c r="LW58" i="1"/>
  <c r="CX54" i="1"/>
  <c r="CX58" i="1"/>
  <c r="CB54" i="1"/>
  <c r="CB58" i="1"/>
  <c r="DK54" i="1"/>
  <c r="DK58" i="1"/>
  <c r="JO54" i="1"/>
  <c r="JO58" i="1"/>
  <c r="VC54" i="1"/>
  <c r="VC58" i="1"/>
  <c r="BR54" i="1"/>
  <c r="BR58" i="1"/>
  <c r="BQ54" i="1"/>
  <c r="BQ58" i="1"/>
  <c r="LZ54" i="1"/>
  <c r="LZ58" i="1"/>
  <c r="MI54" i="1"/>
  <c r="MI58" i="1"/>
  <c r="CC54" i="1"/>
  <c r="CC58" i="1"/>
  <c r="JR54" i="1"/>
  <c r="JR58" i="1"/>
  <c r="JS54" i="1"/>
  <c r="JS58" i="1"/>
  <c r="BT54" i="1"/>
  <c r="BT58" i="1"/>
  <c r="BM54" i="1"/>
  <c r="BM58" i="1"/>
  <c r="LX54" i="1"/>
  <c r="LX58" i="1"/>
  <c r="BO54" i="1"/>
  <c r="BO58" i="1"/>
  <c r="CD54" i="1"/>
  <c r="CD58" i="1"/>
  <c r="JN46" i="1"/>
  <c r="JN50" i="1"/>
  <c r="BV46" i="1"/>
  <c r="BV50" i="1"/>
  <c r="ML46" i="1"/>
  <c r="ML50" i="1"/>
  <c r="LW46" i="1"/>
  <c r="LW50" i="1"/>
  <c r="CX46" i="1"/>
  <c r="CX50" i="1"/>
  <c r="CB46" i="1"/>
  <c r="CB50" i="1"/>
  <c r="BR46" i="1"/>
  <c r="BR50" i="1"/>
  <c r="BQ46" i="1"/>
  <c r="BQ50" i="1"/>
  <c r="LZ46" i="1"/>
  <c r="LZ50" i="1"/>
  <c r="MI46" i="1"/>
  <c r="MI50" i="1"/>
  <c r="CC46" i="1"/>
  <c r="CC50" i="1"/>
  <c r="JS46" i="1"/>
  <c r="JS50" i="1"/>
  <c r="BT46" i="1"/>
  <c r="BT50" i="1"/>
  <c r="BM46" i="1"/>
  <c r="BM50" i="1"/>
  <c r="LX46" i="1"/>
  <c r="LX50" i="1"/>
  <c r="BO46" i="1"/>
  <c r="BO50" i="1"/>
  <c r="CD46" i="1"/>
  <c r="CD50" i="1"/>
  <c r="KK46" i="1"/>
  <c r="KK50" i="1"/>
  <c r="CE46" i="1"/>
  <c r="CE50" i="1"/>
  <c r="DA46" i="1"/>
  <c r="DA50" i="1"/>
  <c r="LY46" i="1"/>
  <c r="LY50" i="1"/>
  <c r="CF46" i="1"/>
  <c r="CF50" i="1"/>
  <c r="EE46" i="1"/>
  <c r="EE50" i="1"/>
  <c r="DK46" i="1"/>
  <c r="DK50" i="1"/>
  <c r="CZ46" i="1"/>
  <c r="CZ50" i="1"/>
  <c r="JK46" i="1"/>
  <c r="JK50" i="1"/>
  <c r="DO46" i="1"/>
  <c r="DO50" i="1"/>
  <c r="DB46" i="1"/>
  <c r="DB50" i="1"/>
  <c r="CG46" i="1"/>
  <c r="CG50" i="1"/>
  <c r="BW46" i="1"/>
  <c r="BW50" i="1"/>
  <c r="VC46" i="1"/>
  <c r="VC50" i="1"/>
  <c r="CQ46" i="1"/>
  <c r="CQ50" i="1"/>
  <c r="BZ46" i="1"/>
  <c r="BZ50" i="1"/>
  <c r="CH46" i="1"/>
  <c r="CH50" i="1"/>
  <c r="BS46" i="1"/>
  <c r="BS50" i="1"/>
  <c r="JO46" i="1"/>
  <c r="JO50" i="1"/>
  <c r="JR46" i="1"/>
  <c r="JR50" i="1"/>
  <c r="CP46" i="1"/>
  <c r="CP50" i="1"/>
  <c r="LF46" i="1"/>
  <c r="LE46" i="1" s="1" a="1"/>
  <c r="LE46" i="1" s="1"/>
  <c r="LF50" i="1"/>
  <c r="LE50" i="1" s="1" a="1"/>
  <c r="LE50" i="1" s="1"/>
  <c r="CA46" i="1"/>
  <c r="CA50" i="1"/>
  <c r="DK38" i="1"/>
  <c r="BZ33" i="1"/>
  <c r="BZ34" i="1"/>
  <c r="CH33" i="1"/>
  <c r="CH34" i="1"/>
  <c r="CA33" i="1"/>
  <c r="CA34" i="1"/>
  <c r="CB33" i="1"/>
  <c r="CB34" i="1"/>
  <c r="CC33" i="1"/>
  <c r="CC34" i="1"/>
  <c r="CD33" i="1"/>
  <c r="CD34" i="1"/>
  <c r="CE33" i="1"/>
  <c r="CE34" i="1"/>
  <c r="CF33" i="1"/>
  <c r="CF34" i="1"/>
  <c r="CG33" i="1"/>
  <c r="CG34" i="1"/>
  <c r="NA38" i="1"/>
  <c r="MY38" i="1"/>
  <c r="CX26" i="1"/>
  <c r="CX27" i="1"/>
  <c r="CX28" i="1"/>
  <c r="CX29" i="1"/>
  <c r="CU26" i="1"/>
  <c r="CU27" i="1"/>
  <c r="CU29" i="1"/>
  <c r="CU28" i="1"/>
  <c r="CW26" i="1"/>
  <c r="CW27" i="1"/>
  <c r="CW28" i="1"/>
  <c r="CW29" i="1"/>
  <c r="CV27" i="1"/>
  <c r="CV26" i="1"/>
  <c r="CV28" i="1"/>
  <c r="CV29" i="1"/>
  <c r="BK26" i="1"/>
  <c r="BK27" i="1"/>
  <c r="BK28" i="1"/>
  <c r="BK29" i="1"/>
  <c r="CR26" i="1"/>
  <c r="CR27" i="1"/>
  <c r="CR29" i="1"/>
  <c r="CR28" i="1"/>
  <c r="CS27" i="1"/>
  <c r="CS26" i="1"/>
  <c r="CS29" i="1"/>
  <c r="CS28" i="1"/>
  <c r="CT26" i="1"/>
  <c r="CT27" i="1"/>
  <c r="CT29" i="1"/>
  <c r="CT28" i="1"/>
  <c r="KK38" i="1"/>
  <c r="KK32" i="1"/>
  <c r="KM34" i="1"/>
  <c r="KM33" i="1"/>
  <c r="KM39" i="1"/>
  <c r="KM40" i="1"/>
  <c r="KM41" i="1"/>
  <c r="KM42" i="1"/>
  <c r="EG38" i="1"/>
  <c r="BM38" i="1"/>
  <c r="BQ38" i="1"/>
  <c r="BW38" i="1"/>
  <c r="BS38" i="1"/>
  <c r="CE32" i="1"/>
  <c r="CE38" i="1"/>
  <c r="BZ32" i="1"/>
  <c r="BZ38" i="1"/>
  <c r="CF32" i="1"/>
  <c r="CF38" i="1"/>
  <c r="CG32" i="1"/>
  <c r="CG38" i="1"/>
  <c r="CC32" i="1"/>
  <c r="CC38" i="1"/>
  <c r="CH32" i="1"/>
  <c r="CH38" i="1"/>
  <c r="CA32" i="1"/>
  <c r="CA38" i="1"/>
  <c r="BY38" i="1"/>
  <c r="CD32" i="1"/>
  <c r="CD38" i="1"/>
  <c r="CB32" i="1"/>
  <c r="CB38" i="1"/>
  <c r="LY32" i="1"/>
  <c r="BO32" i="1"/>
  <c r="MI32" i="1"/>
  <c r="BO38" i="1"/>
  <c r="JN38" i="1"/>
  <c r="JN32" i="1"/>
  <c r="JO38" i="1"/>
  <c r="JO32" i="1"/>
  <c r="DA38" i="1"/>
  <c r="DA32" i="1"/>
  <c r="DB38" i="1"/>
  <c r="DB32" i="1"/>
  <c r="CX32" i="1"/>
  <c r="CX38" i="1"/>
  <c r="DO38" i="1"/>
  <c r="G500" i="4"/>
  <c r="H549" i="4"/>
  <c r="I550" i="4"/>
  <c r="MH33" i="1"/>
  <c r="MH34" i="1"/>
  <c r="MG32" i="1"/>
  <c r="BK32" i="1"/>
  <c r="DO32" i="1"/>
  <c r="BC32" i="1"/>
  <c r="P487" i="4"/>
  <c r="C488" i="4"/>
  <c r="B488" i="4" s="1"/>
  <c r="F552" i="4"/>
  <c r="E552" i="4"/>
  <c r="R552" i="4" s="1"/>
  <c r="D552" i="4"/>
  <c r="Q552" i="4" s="1"/>
  <c r="U544" i="4"/>
  <c r="U538" i="4"/>
  <c r="U535" i="4"/>
  <c r="U541" i="4"/>
  <c r="V488" i="4"/>
  <c r="S471" i="4"/>
  <c r="EF38" i="1"/>
  <c r="LF32" i="1"/>
  <c r="CO32" i="1"/>
  <c r="A553" i="4"/>
  <c r="CQ32" i="1"/>
  <c r="EE38" i="1"/>
  <c r="JS38" i="1"/>
  <c r="NW38" i="1"/>
  <c r="CZ38" i="1"/>
  <c r="VC38" i="1"/>
  <c r="JK38" i="1"/>
  <c r="JR38" i="1"/>
  <c r="BN38" i="1"/>
  <c r="BR38" i="1"/>
  <c r="BT38" i="1"/>
  <c r="BV38" i="1"/>
  <c r="VC32" i="1"/>
  <c r="CZ32" i="1"/>
  <c r="CP32" i="1"/>
  <c r="JR32" i="1"/>
  <c r="LX32" i="1"/>
  <c r="DK32" i="1"/>
  <c r="BV32" i="1"/>
  <c r="BR32" i="1"/>
  <c r="BT32" i="1"/>
  <c r="DQ32" i="1"/>
  <c r="DP32" i="1"/>
  <c r="ML32" i="1"/>
  <c r="LW32" i="1"/>
  <c r="LZ32" i="1"/>
  <c r="EE32" i="1"/>
  <c r="JS32" i="1"/>
  <c r="JK32" i="1"/>
  <c r="NO32" i="1"/>
  <c r="MX34" i="1"/>
  <c r="MX33" i="1"/>
  <c r="B33" i="3"/>
  <c r="DB39" i="1" l="1"/>
  <c r="DB40" i="1"/>
  <c r="CZ39" i="1"/>
  <c r="CZ40" i="1"/>
  <c r="DA39" i="1"/>
  <c r="DA40" i="1"/>
  <c r="LE32" i="1" a="1"/>
  <c r="LE32" i="1" s="1"/>
  <c r="NA40" i="1"/>
  <c r="MY42" i="1"/>
  <c r="MY40" i="1"/>
  <c r="MY41" i="1"/>
  <c r="MY39" i="1"/>
  <c r="NA42" i="1"/>
  <c r="NA41" i="1"/>
  <c r="NA39" i="1"/>
  <c r="NP38" i="1"/>
  <c r="NQ38" i="1"/>
  <c r="NR38" i="1"/>
  <c r="NS38" i="1"/>
  <c r="NT38" i="1"/>
  <c r="NU38" i="1"/>
  <c r="NV38" i="1"/>
  <c r="KK34" i="1"/>
  <c r="KK33" i="1"/>
  <c r="KK39" i="1"/>
  <c r="KK40" i="1"/>
  <c r="KK41" i="1"/>
  <c r="KK42" i="1"/>
  <c r="EG39" i="1"/>
  <c r="EG40" i="1"/>
  <c r="EG41" i="1"/>
  <c r="EG42" i="1"/>
  <c r="LY33" i="1"/>
  <c r="LY34" i="1"/>
  <c r="BS39" i="1"/>
  <c r="BS40" i="1"/>
  <c r="BS41" i="1"/>
  <c r="BS42" i="1"/>
  <c r="BW39" i="1"/>
  <c r="BW40" i="1"/>
  <c r="BW41" i="1"/>
  <c r="BW42" i="1"/>
  <c r="BQ39" i="1"/>
  <c r="BQ40" i="1"/>
  <c r="BQ41" i="1"/>
  <c r="BQ42" i="1"/>
  <c r="BM39" i="1"/>
  <c r="BM40" i="1"/>
  <c r="BM41" i="1"/>
  <c r="BM42" i="1"/>
  <c r="CC39" i="1"/>
  <c r="CC40" i="1"/>
  <c r="CC41" i="1"/>
  <c r="CC42" i="1"/>
  <c r="CG39" i="1"/>
  <c r="CG40" i="1"/>
  <c r="CG41" i="1"/>
  <c r="CG42" i="1"/>
  <c r="CF39" i="1"/>
  <c r="CF40" i="1"/>
  <c r="CF41" i="1"/>
  <c r="CF42" i="1"/>
  <c r="BZ39" i="1"/>
  <c r="BZ40" i="1"/>
  <c r="BZ41" i="1"/>
  <c r="BZ42" i="1"/>
  <c r="CB39" i="1"/>
  <c r="CB40" i="1"/>
  <c r="CB41" i="1"/>
  <c r="CB42" i="1"/>
  <c r="CD39" i="1"/>
  <c r="CD40" i="1"/>
  <c r="CD41" i="1"/>
  <c r="CD42" i="1"/>
  <c r="BY39" i="1"/>
  <c r="BY40" i="1"/>
  <c r="BY41" i="1"/>
  <c r="BY42" i="1"/>
  <c r="CA39" i="1"/>
  <c r="CA40" i="1"/>
  <c r="CA41" i="1"/>
  <c r="CA42" i="1"/>
  <c r="CH39" i="1"/>
  <c r="CH40" i="1"/>
  <c r="CH41" i="1"/>
  <c r="CH42" i="1"/>
  <c r="CE39" i="1"/>
  <c r="CE40" i="1"/>
  <c r="CE41" i="1"/>
  <c r="CE42" i="1"/>
  <c r="BO40" i="1"/>
  <c r="BO33" i="1"/>
  <c r="BO34" i="1"/>
  <c r="BO39" i="1"/>
  <c r="BO42" i="1"/>
  <c r="BO41" i="1"/>
  <c r="MI33" i="1"/>
  <c r="MI34" i="1"/>
  <c r="JK42" i="1"/>
  <c r="VC42" i="1"/>
  <c r="BT42" i="1"/>
  <c r="BR42" i="1"/>
  <c r="EF42" i="1"/>
  <c r="BK42" i="1"/>
  <c r="BV42" i="1"/>
  <c r="JS42" i="1"/>
  <c r="EE42" i="1"/>
  <c r="DO42" i="1"/>
  <c r="NW42" i="1"/>
  <c r="BN42" i="1"/>
  <c r="CX42" i="1"/>
  <c r="JR42" i="1"/>
  <c r="DK42" i="1"/>
  <c r="JN39" i="1"/>
  <c r="JN40" i="1"/>
  <c r="JN41" i="1"/>
  <c r="JN42" i="1"/>
  <c r="JO39" i="1"/>
  <c r="JO40" i="1"/>
  <c r="JO41" i="1"/>
  <c r="JO42" i="1"/>
  <c r="JN34" i="1"/>
  <c r="JN33" i="1"/>
  <c r="JO34" i="1"/>
  <c r="JO33" i="1"/>
  <c r="EF41" i="1"/>
  <c r="BT41" i="1"/>
  <c r="BR41" i="1"/>
  <c r="DO41" i="1"/>
  <c r="CX41" i="1"/>
  <c r="BN41" i="1"/>
  <c r="JS41" i="1"/>
  <c r="JK41" i="1"/>
  <c r="VC41" i="1"/>
  <c r="JR41" i="1"/>
  <c r="DK41" i="1"/>
  <c r="BK41" i="1"/>
  <c r="EE41" i="1"/>
  <c r="MG41" i="1"/>
  <c r="NW41" i="1"/>
  <c r="BV41" i="1"/>
  <c r="AQ38" i="1"/>
  <c r="DB34" i="1"/>
  <c r="DB33" i="1"/>
  <c r="DA34" i="1"/>
  <c r="DA33" i="1"/>
  <c r="CX39" i="1"/>
  <c r="CX40" i="1"/>
  <c r="CX33" i="1"/>
  <c r="CX34" i="1"/>
  <c r="DO39" i="1"/>
  <c r="DO40" i="1"/>
  <c r="H550" i="4"/>
  <c r="I551" i="4"/>
  <c r="G501" i="4"/>
  <c r="MG33" i="1"/>
  <c r="MG34" i="1"/>
  <c r="MG39" i="1"/>
  <c r="MG40" i="1"/>
  <c r="DO33" i="1"/>
  <c r="LF34" i="1"/>
  <c r="LE34" i="1" s="1" a="1"/>
  <c r="LE34" i="1" s="1"/>
  <c r="DO34" i="1"/>
  <c r="BK39" i="1"/>
  <c r="BK40" i="1"/>
  <c r="BK34" i="1"/>
  <c r="BK33" i="1"/>
  <c r="BC34" i="1"/>
  <c r="BC33" i="1"/>
  <c r="P488" i="4"/>
  <c r="C489" i="4"/>
  <c r="B489" i="4" s="1"/>
  <c r="F553" i="4"/>
  <c r="E553" i="4"/>
  <c r="R553" i="4" s="1"/>
  <c r="D553" i="4"/>
  <c r="Q553" i="4" s="1"/>
  <c r="V489" i="4"/>
  <c r="U545" i="4"/>
  <c r="U539" i="4"/>
  <c r="U542" i="4"/>
  <c r="U548" i="4"/>
  <c r="S472" i="4"/>
  <c r="EF39" i="1"/>
  <c r="EF40" i="1"/>
  <c r="LF33" i="1"/>
  <c r="LE33" i="1" s="1" a="1"/>
  <c r="LE33" i="1" s="1"/>
  <c r="CN33" i="1"/>
  <c r="CN34" i="1"/>
  <c r="CO33" i="1"/>
  <c r="CO34" i="1"/>
  <c r="A554" i="4"/>
  <c r="CQ34" i="1"/>
  <c r="CQ33" i="1"/>
  <c r="BT39" i="1"/>
  <c r="BT40" i="1"/>
  <c r="DP40" i="1"/>
  <c r="DP39" i="1"/>
  <c r="BR39" i="1"/>
  <c r="BR40" i="1"/>
  <c r="LZ39" i="1"/>
  <c r="LZ40" i="1"/>
  <c r="JR40" i="1"/>
  <c r="JR39" i="1"/>
  <c r="JS40" i="1"/>
  <c r="JS39" i="1"/>
  <c r="DK40" i="1"/>
  <c r="DK39" i="1"/>
  <c r="BN40" i="1"/>
  <c r="BN39" i="1"/>
  <c r="NW40" i="1"/>
  <c r="NW39" i="1"/>
  <c r="EE40" i="1"/>
  <c r="EE39" i="1"/>
  <c r="JK39" i="1"/>
  <c r="JK40" i="1"/>
  <c r="BV40" i="1"/>
  <c r="BV39" i="1"/>
  <c r="VC39" i="1"/>
  <c r="VC40" i="1"/>
  <c r="NO39" i="1"/>
  <c r="NO40" i="1"/>
  <c r="LW39" i="1"/>
  <c r="LW40" i="1"/>
  <c r="DQ40" i="1"/>
  <c r="DQ39" i="1"/>
  <c r="JR33" i="1"/>
  <c r="DQ33" i="1"/>
  <c r="DP34" i="1"/>
  <c r="DQ34" i="1"/>
  <c r="CP34" i="1"/>
  <c r="VC33" i="1"/>
  <c r="LX34" i="1"/>
  <c r="ML34" i="1"/>
  <c r="JR34" i="1"/>
  <c r="JK33" i="1"/>
  <c r="LX33" i="1"/>
  <c r="VC34" i="1"/>
  <c r="DP33" i="1"/>
  <c r="CP33" i="1"/>
  <c r="BR33" i="1"/>
  <c r="DK33" i="1"/>
  <c r="CL34" i="1"/>
  <c r="BV33" i="1"/>
  <c r="EE34" i="1"/>
  <c r="BR34" i="1"/>
  <c r="BV34" i="1"/>
  <c r="DK34" i="1"/>
  <c r="LZ34" i="1"/>
  <c r="LZ33" i="1"/>
  <c r="ML33" i="1"/>
  <c r="EE33" i="1"/>
  <c r="LW33" i="1"/>
  <c r="BT34" i="1"/>
  <c r="JS33" i="1"/>
  <c r="CZ34" i="1"/>
  <c r="LW34" i="1"/>
  <c r="CL33" i="1"/>
  <c r="CZ33" i="1"/>
  <c r="NO34" i="1"/>
  <c r="BT33" i="1"/>
  <c r="JS34" i="1"/>
  <c r="JK34" i="1"/>
  <c r="NO33" i="1"/>
  <c r="NV39" i="1" l="1"/>
  <c r="NV40" i="1"/>
  <c r="NV41" i="1"/>
  <c r="NV42" i="1"/>
  <c r="NU39" i="1"/>
  <c r="NU40" i="1"/>
  <c r="NU41" i="1"/>
  <c r="NU42" i="1"/>
  <c r="NT39" i="1"/>
  <c r="NT40" i="1"/>
  <c r="NT41" i="1"/>
  <c r="NT42" i="1"/>
  <c r="NS39" i="1"/>
  <c r="NS40" i="1"/>
  <c r="NS41" i="1"/>
  <c r="NS42" i="1"/>
  <c r="NR39" i="1"/>
  <c r="NR40" i="1"/>
  <c r="NR41" i="1"/>
  <c r="NR42" i="1"/>
  <c r="NQ39" i="1"/>
  <c r="NQ40" i="1"/>
  <c r="NQ41" i="1"/>
  <c r="NQ42" i="1"/>
  <c r="NP39" i="1"/>
  <c r="NP40" i="1"/>
  <c r="NP41" i="1"/>
  <c r="NP42" i="1"/>
  <c r="G502" i="4"/>
  <c r="H551" i="4"/>
  <c r="I552" i="4"/>
  <c r="P489" i="4"/>
  <c r="C490" i="4"/>
  <c r="B490" i="4" s="1"/>
  <c r="F554" i="4"/>
  <c r="E554" i="4"/>
  <c r="R554" i="4" s="1"/>
  <c r="D554" i="4"/>
  <c r="Q554" i="4" s="1"/>
  <c r="U546" i="4"/>
  <c r="U543" i="4"/>
  <c r="U549" i="4"/>
  <c r="V490" i="4"/>
  <c r="S473" i="4"/>
  <c r="A555" i="4"/>
  <c r="H552" i="4" l="1"/>
  <c r="U552" i="4" s="1"/>
  <c r="I553" i="4"/>
  <c r="G503" i="4"/>
  <c r="P490" i="4"/>
  <c r="C491" i="4"/>
  <c r="B491" i="4" s="1"/>
  <c r="F555" i="4"/>
  <c r="E555" i="4"/>
  <c r="R555" i="4" s="1"/>
  <c r="D555" i="4"/>
  <c r="Q555" i="4" s="1"/>
  <c r="V491" i="4"/>
  <c r="U547" i="4"/>
  <c r="U550" i="4"/>
  <c r="S474" i="4"/>
  <c r="A556" i="4"/>
  <c r="G504" i="4" l="1"/>
  <c r="H553" i="4"/>
  <c r="U553" i="4" s="1"/>
  <c r="I554" i="4"/>
  <c r="P491" i="4"/>
  <c r="C492" i="4"/>
  <c r="B492" i="4" s="1"/>
  <c r="E556" i="4"/>
  <c r="R556" i="4" s="1"/>
  <c r="D556" i="4"/>
  <c r="Q556" i="4" s="1"/>
  <c r="F556" i="4"/>
  <c r="U551" i="4"/>
  <c r="V492" i="4"/>
  <c r="S475" i="4"/>
  <c r="A557" i="4"/>
  <c r="H554" i="4" l="1"/>
  <c r="U554" i="4" s="1"/>
  <c r="I555" i="4"/>
  <c r="G505" i="4"/>
  <c r="P492" i="4"/>
  <c r="C493" i="4"/>
  <c r="B493" i="4" s="1"/>
  <c r="F557" i="4"/>
  <c r="E557" i="4"/>
  <c r="R557" i="4" s="1"/>
  <c r="D557" i="4"/>
  <c r="Q557" i="4" s="1"/>
  <c r="V493" i="4"/>
  <c r="S476" i="4"/>
  <c r="A558" i="4"/>
  <c r="MW5" i="1"/>
  <c r="MW98" i="1" s="1"/>
  <c r="MV5" i="1"/>
  <c r="MV98" i="1" s="1"/>
  <c r="MU5" i="1"/>
  <c r="MU98" i="1" s="1"/>
  <c r="JQ5" i="1"/>
  <c r="JQ98" i="1" s="1"/>
  <c r="JP5" i="1"/>
  <c r="JP98" i="1" s="1"/>
  <c r="JM5" i="1"/>
  <c r="JM98" i="1" s="1"/>
  <c r="JL5" i="1"/>
  <c r="JL98" i="1" s="1"/>
  <c r="JI5" i="1"/>
  <c r="JI98" i="1" s="1"/>
  <c r="KZ5" i="1"/>
  <c r="KZ98" i="1" s="1"/>
  <c r="KX5" i="1"/>
  <c r="KX98" i="1" s="1"/>
  <c r="DN5" i="1"/>
  <c r="DN98" i="1" s="1"/>
  <c r="DM5" i="1"/>
  <c r="DM98" i="1" s="1"/>
  <c r="DL5" i="1"/>
  <c r="DL98" i="1" s="1"/>
  <c r="DJ5" i="1"/>
  <c r="DJ98" i="1" s="1"/>
  <c r="DI5" i="1"/>
  <c r="DI98" i="1" s="1"/>
  <c r="DH5" i="1"/>
  <c r="DH98" i="1" s="1"/>
  <c r="DG5" i="1"/>
  <c r="DG98" i="1" s="1"/>
  <c r="DF5" i="1"/>
  <c r="DF98" i="1" s="1"/>
  <c r="BB5" i="1"/>
  <c r="BB98" i="1" s="1"/>
  <c r="BA5" i="1"/>
  <c r="BA98" i="1" s="1"/>
  <c r="AX5" i="1"/>
  <c r="AX98" i="1" s="1"/>
  <c r="AW5" i="1"/>
  <c r="AW98" i="1" s="1"/>
  <c r="AV5" i="1"/>
  <c r="BU5" i="1"/>
  <c r="BU98" i="1" s="1"/>
  <c r="BP5" i="1"/>
  <c r="BP98" i="1" s="1"/>
  <c r="KW5" i="1"/>
  <c r="KW98" i="1" s="1"/>
  <c r="JC5" i="1"/>
  <c r="JC98" i="1" s="1"/>
  <c r="JB5" i="1"/>
  <c r="JB98" i="1" s="1"/>
  <c r="CY5" i="1"/>
  <c r="CY98" i="1" s="1"/>
  <c r="DE22" i="1"/>
  <c r="DD22" i="1"/>
  <c r="KU5" i="1"/>
  <c r="KU98" i="1" s="1"/>
  <c r="KS5" i="1"/>
  <c r="KS98" i="1" s="1"/>
  <c r="BE5" i="1"/>
  <c r="BE98" i="1" s="1"/>
  <c r="G506" i="4" l="1"/>
  <c r="H555" i="4"/>
  <c r="U555" i="4" s="1"/>
  <c r="I556" i="4"/>
  <c r="P493" i="4"/>
  <c r="C494" i="4"/>
  <c r="B494" i="4" s="1"/>
  <c r="F558" i="4"/>
  <c r="E558" i="4"/>
  <c r="R558" i="4" s="1"/>
  <c r="D558" i="4"/>
  <c r="Q558" i="4" s="1"/>
  <c r="V494" i="4"/>
  <c r="S477" i="4"/>
  <c r="A559" i="4"/>
  <c r="CY22" i="1"/>
  <c r="H556" i="4" l="1"/>
  <c r="U556" i="4" s="1"/>
  <c r="I557" i="4"/>
  <c r="G507" i="4"/>
  <c r="P494" i="4"/>
  <c r="C495" i="4"/>
  <c r="B495" i="4" s="1"/>
  <c r="F559" i="4"/>
  <c r="E559" i="4"/>
  <c r="R559" i="4" s="1"/>
  <c r="D559" i="4"/>
  <c r="Q559" i="4" s="1"/>
  <c r="V495" i="4"/>
  <c r="S478" i="4"/>
  <c r="A560" i="4"/>
  <c r="CY25" i="1"/>
  <c r="CY23" i="1"/>
  <c r="CY81" i="1" l="1"/>
  <c r="CY87" i="1"/>
  <c r="CY70" i="1"/>
  <c r="CY65" i="1"/>
  <c r="CY79" i="1"/>
  <c r="CY73" i="1"/>
  <c r="CY76" i="1"/>
  <c r="CY86" i="1"/>
  <c r="CY72" i="1"/>
  <c r="CY88" i="1"/>
  <c r="CY75" i="1"/>
  <c r="CY74" i="1"/>
  <c r="CY85" i="1"/>
  <c r="CY89" i="1"/>
  <c r="CY80" i="1"/>
  <c r="CY83" i="1"/>
  <c r="CY84" i="1"/>
  <c r="CY82" i="1"/>
  <c r="CY71" i="1"/>
  <c r="CY77" i="1"/>
  <c r="CY78" i="1"/>
  <c r="CY69" i="1"/>
  <c r="CY93" i="1"/>
  <c r="AS93" i="1" s="1"/>
  <c r="CY55" i="1"/>
  <c r="CY67" i="1"/>
  <c r="CY64" i="1"/>
  <c r="CY66" i="1"/>
  <c r="CY68" i="1"/>
  <c r="CY61" i="1"/>
  <c r="CY60" i="1"/>
  <c r="CY63" i="1"/>
  <c r="CY62" i="1"/>
  <c r="CY59" i="1"/>
  <c r="CY57" i="1"/>
  <c r="CY56" i="1"/>
  <c r="CY54" i="1"/>
  <c r="CY58" i="1"/>
  <c r="CY46" i="1"/>
  <c r="AS46" i="1" s="1"/>
  <c r="CY50" i="1"/>
  <c r="AS50" i="1" s="1"/>
  <c r="G508" i="4"/>
  <c r="H557" i="4"/>
  <c r="U557" i="4" s="1"/>
  <c r="I558" i="4"/>
  <c r="CY27" i="1"/>
  <c r="CY26" i="1"/>
  <c r="P495" i="4"/>
  <c r="C496" i="4"/>
  <c r="B496" i="4" s="1"/>
  <c r="F560" i="4"/>
  <c r="E560" i="4"/>
  <c r="R560" i="4" s="1"/>
  <c r="D560" i="4"/>
  <c r="Q560" i="4" s="1"/>
  <c r="V496" i="4"/>
  <c r="S479" i="4"/>
  <c r="CY38" i="1"/>
  <c r="A561" i="4"/>
  <c r="CY32" i="1"/>
  <c r="AS54" i="1" l="1"/>
  <c r="AS55" i="1" s="1"/>
  <c r="AS56" i="1" s="1"/>
  <c r="AS57" i="1" s="1"/>
  <c r="AS58" i="1" s="1"/>
  <c r="AS38" i="1"/>
  <c r="CY39" i="1"/>
  <c r="CY40" i="1"/>
  <c r="H558" i="4"/>
  <c r="U558" i="4" s="1"/>
  <c r="I559" i="4"/>
  <c r="G509" i="4"/>
  <c r="CY29" i="1"/>
  <c r="CY28" i="1"/>
  <c r="P496" i="4"/>
  <c r="C497" i="4"/>
  <c r="B497" i="4" s="1"/>
  <c r="F561" i="4"/>
  <c r="E561" i="4"/>
  <c r="R561" i="4" s="1"/>
  <c r="D561" i="4"/>
  <c r="Q561" i="4" s="1"/>
  <c r="V497" i="4"/>
  <c r="S480" i="4"/>
  <c r="A562" i="4"/>
  <c r="CY34" i="1"/>
  <c r="CY33" i="1"/>
  <c r="C58" i="3"/>
  <c r="C57" i="3"/>
  <c r="C56" i="3"/>
  <c r="C41" i="3"/>
  <c r="C38" i="3"/>
  <c r="C36" i="3"/>
  <c r="C33" i="3"/>
  <c r="AS39" i="1" l="1"/>
  <c r="AS40" i="1" s="1"/>
  <c r="AS41" i="1" s="1"/>
  <c r="AS42" i="1" s="1"/>
  <c r="AT16" i="1"/>
  <c r="AT19" i="1"/>
  <c r="AT21" i="1"/>
  <c r="AT17" i="1"/>
  <c r="AT18" i="1"/>
  <c r="G510" i="4"/>
  <c r="H559" i="4"/>
  <c r="U559" i="4" s="1"/>
  <c r="I560" i="4"/>
  <c r="P497" i="4"/>
  <c r="C498" i="4"/>
  <c r="B498" i="4" s="1"/>
  <c r="F562" i="4"/>
  <c r="E562" i="4"/>
  <c r="R562" i="4" s="1"/>
  <c r="D562" i="4"/>
  <c r="Q562" i="4" s="1"/>
  <c r="V498" i="4"/>
  <c r="S481" i="4"/>
  <c r="A563" i="4"/>
  <c r="JQ22" i="1"/>
  <c r="B36" i="3"/>
  <c r="B58" i="3"/>
  <c r="B57" i="3"/>
  <c r="B56" i="3"/>
  <c r="B41" i="3"/>
  <c r="B38" i="3"/>
  <c r="AS59" i="1" l="1"/>
  <c r="AS60" i="1" s="1"/>
  <c r="AS61" i="1" s="1"/>
  <c r="AS62" i="1" s="1"/>
  <c r="AS63" i="1" s="1"/>
  <c r="AS64" i="1" s="1"/>
  <c r="H560" i="4"/>
  <c r="U560" i="4" s="1"/>
  <c r="I561" i="4"/>
  <c r="G511" i="4"/>
  <c r="P498" i="4"/>
  <c r="C499" i="4"/>
  <c r="B499" i="4" s="1"/>
  <c r="F563" i="4"/>
  <c r="E563" i="4"/>
  <c r="R563" i="4" s="1"/>
  <c r="D563" i="4"/>
  <c r="Q563" i="4" s="1"/>
  <c r="V499" i="4"/>
  <c r="S482" i="4"/>
  <c r="A564" i="4"/>
  <c r="JQ25" i="1"/>
  <c r="JQ23" i="1"/>
  <c r="BB22" i="1"/>
  <c r="JQ81" i="1" l="1"/>
  <c r="JQ87" i="1"/>
  <c r="JQ70" i="1"/>
  <c r="JQ65" i="1"/>
  <c r="AS65" i="1"/>
  <c r="JQ69" i="1"/>
  <c r="JQ82" i="1"/>
  <c r="JQ71" i="1"/>
  <c r="JQ78" i="1"/>
  <c r="JQ88" i="1"/>
  <c r="JQ79" i="1"/>
  <c r="JQ76" i="1"/>
  <c r="JQ77" i="1"/>
  <c r="JQ86" i="1"/>
  <c r="JQ83" i="1"/>
  <c r="JQ80" i="1"/>
  <c r="JQ73" i="1"/>
  <c r="JQ84" i="1"/>
  <c r="JQ74" i="1"/>
  <c r="JQ72" i="1"/>
  <c r="JQ75" i="1"/>
  <c r="JQ89" i="1"/>
  <c r="JQ85" i="1"/>
  <c r="JQ93" i="1"/>
  <c r="JQ55" i="1"/>
  <c r="JQ66" i="1"/>
  <c r="JQ68" i="1"/>
  <c r="JQ67" i="1"/>
  <c r="JQ64" i="1"/>
  <c r="JQ61" i="1"/>
  <c r="JQ62" i="1"/>
  <c r="JQ60" i="1"/>
  <c r="JQ63" i="1"/>
  <c r="JQ59" i="1"/>
  <c r="JQ57" i="1"/>
  <c r="JQ56" i="1"/>
  <c r="JQ54" i="1"/>
  <c r="JQ58" i="1"/>
  <c r="JQ46" i="1"/>
  <c r="JQ50" i="1"/>
  <c r="G512" i="4"/>
  <c r="H561" i="4"/>
  <c r="U561" i="4" s="1"/>
  <c r="I562" i="4"/>
  <c r="JQ27" i="1"/>
  <c r="JQ26" i="1"/>
  <c r="P499" i="4"/>
  <c r="C500" i="4"/>
  <c r="B500" i="4" s="1"/>
  <c r="F564" i="4"/>
  <c r="E564" i="4"/>
  <c r="R564" i="4" s="1"/>
  <c r="D564" i="4"/>
  <c r="Q564" i="4" s="1"/>
  <c r="V500" i="4"/>
  <c r="S483" i="4"/>
  <c r="JQ38" i="1"/>
  <c r="A565" i="4"/>
  <c r="JQ32" i="1"/>
  <c r="BB23" i="1"/>
  <c r="BB81" i="1" l="1"/>
  <c r="BB87" i="1"/>
  <c r="BB70" i="1"/>
  <c r="BB65" i="1"/>
  <c r="AS66" i="1"/>
  <c r="AS67" i="1" s="1"/>
  <c r="AS68" i="1" s="1"/>
  <c r="BB55" i="1"/>
  <c r="BB83" i="1"/>
  <c r="BB86" i="1"/>
  <c r="BB79" i="1"/>
  <c r="BB69" i="1"/>
  <c r="BB73" i="1"/>
  <c r="BB77" i="1"/>
  <c r="BB88" i="1"/>
  <c r="BB74" i="1"/>
  <c r="BB72" i="1"/>
  <c r="BB75" i="1"/>
  <c r="BB71" i="1"/>
  <c r="BB80" i="1"/>
  <c r="BB84" i="1"/>
  <c r="BB78" i="1"/>
  <c r="BB89" i="1"/>
  <c r="BB76" i="1"/>
  <c r="BB85" i="1"/>
  <c r="BB82" i="1"/>
  <c r="BB68" i="1"/>
  <c r="BB64" i="1"/>
  <c r="BB67" i="1"/>
  <c r="BB66" i="1"/>
  <c r="BB62" i="1"/>
  <c r="BB61" i="1"/>
  <c r="BB60" i="1"/>
  <c r="BB59" i="1"/>
  <c r="BB63" i="1"/>
  <c r="BB56" i="1"/>
  <c r="BB57" i="1"/>
  <c r="BB54" i="1"/>
  <c r="BB58" i="1"/>
  <c r="BB46" i="1"/>
  <c r="BB50" i="1"/>
  <c r="BB39" i="1"/>
  <c r="BB40" i="1"/>
  <c r="BB41" i="1"/>
  <c r="BB42" i="1"/>
  <c r="JQ42" i="1"/>
  <c r="JQ41" i="1"/>
  <c r="H562" i="4"/>
  <c r="U562" i="4" s="1"/>
  <c r="I563" i="4"/>
  <c r="G513" i="4"/>
  <c r="JQ29" i="1"/>
  <c r="JQ28" i="1"/>
  <c r="JQ40" i="1"/>
  <c r="JQ39" i="1"/>
  <c r="P500" i="4"/>
  <c r="C501" i="4"/>
  <c r="B501" i="4" s="1"/>
  <c r="F565" i="4"/>
  <c r="E565" i="4"/>
  <c r="R565" i="4" s="1"/>
  <c r="D565" i="4"/>
  <c r="Q565" i="4" s="1"/>
  <c r="V501" i="4"/>
  <c r="S484" i="4"/>
  <c r="A566" i="4"/>
  <c r="BB32" i="1"/>
  <c r="JQ34" i="1"/>
  <c r="JQ33" i="1"/>
  <c r="G514" i="4" l="1"/>
  <c r="H563" i="4"/>
  <c r="U563" i="4" s="1"/>
  <c r="I564" i="4"/>
  <c r="P501" i="4"/>
  <c r="C502" i="4"/>
  <c r="B502" i="4" s="1"/>
  <c r="F566" i="4"/>
  <c r="E566" i="4"/>
  <c r="R566" i="4" s="1"/>
  <c r="D566" i="4"/>
  <c r="Q566" i="4" s="1"/>
  <c r="V502" i="4"/>
  <c r="S485" i="4"/>
  <c r="A567" i="4"/>
  <c r="BB33" i="1"/>
  <c r="BB34" i="1"/>
  <c r="DI22" i="1"/>
  <c r="DI25" i="1" s="1"/>
  <c r="DJ22" i="1"/>
  <c r="DJ25" i="1" s="1"/>
  <c r="KX22" i="1"/>
  <c r="KZ22" i="1"/>
  <c r="AS69" i="1" l="1"/>
  <c r="H564" i="4"/>
  <c r="U564" i="4" s="1"/>
  <c r="I565" i="4"/>
  <c r="G515" i="4"/>
  <c r="DJ26" i="1"/>
  <c r="DJ27" i="1"/>
  <c r="DI26" i="1"/>
  <c r="DI27" i="1"/>
  <c r="P502" i="4"/>
  <c r="C503" i="4"/>
  <c r="D567" i="4"/>
  <c r="Q567" i="4" s="1"/>
  <c r="F567" i="4"/>
  <c r="E567" i="4"/>
  <c r="R567" i="4" s="1"/>
  <c r="V503" i="4"/>
  <c r="S486" i="4"/>
  <c r="A568" i="4"/>
  <c r="KZ25" i="1"/>
  <c r="DJ23" i="1"/>
  <c r="DI23" i="1"/>
  <c r="KX25" i="1"/>
  <c r="KX23" i="1"/>
  <c r="KZ23" i="1"/>
  <c r="DI81" i="1" l="1"/>
  <c r="DI87" i="1"/>
  <c r="DJ81" i="1"/>
  <c r="DJ87" i="1"/>
  <c r="DI70" i="1"/>
  <c r="DJ70" i="1"/>
  <c r="AS70" i="1"/>
  <c r="DI65" i="1"/>
  <c r="DJ65" i="1"/>
  <c r="DJ76" i="1"/>
  <c r="DJ75" i="1"/>
  <c r="DJ79" i="1"/>
  <c r="DJ89" i="1"/>
  <c r="DJ73" i="1"/>
  <c r="DJ80" i="1"/>
  <c r="DJ74" i="1"/>
  <c r="DJ83" i="1"/>
  <c r="DJ82" i="1"/>
  <c r="DJ72" i="1"/>
  <c r="DJ78" i="1"/>
  <c r="DJ77" i="1"/>
  <c r="DJ86" i="1"/>
  <c r="DJ88" i="1"/>
  <c r="DJ71" i="1"/>
  <c r="DJ85" i="1"/>
  <c r="DJ84" i="1"/>
  <c r="DJ69" i="1"/>
  <c r="DI71" i="1"/>
  <c r="DI83" i="1"/>
  <c r="DI77" i="1"/>
  <c r="DI78" i="1"/>
  <c r="DI80" i="1"/>
  <c r="DI84" i="1"/>
  <c r="DI85" i="1"/>
  <c r="DI76" i="1"/>
  <c r="DI86" i="1"/>
  <c r="DI89" i="1"/>
  <c r="DI73" i="1"/>
  <c r="DI74" i="1"/>
  <c r="DI72" i="1"/>
  <c r="DI88" i="1"/>
  <c r="DI69" i="1"/>
  <c r="DI82" i="1"/>
  <c r="DI75" i="1"/>
  <c r="DI79" i="1"/>
  <c r="DJ93" i="1"/>
  <c r="DJ55" i="1"/>
  <c r="DI93" i="1"/>
  <c r="DI55" i="1"/>
  <c r="DJ66" i="1"/>
  <c r="DJ68" i="1"/>
  <c r="DJ67" i="1"/>
  <c r="DJ64" i="1"/>
  <c r="DI64" i="1"/>
  <c r="DI67" i="1"/>
  <c r="DI66" i="1"/>
  <c r="DI68" i="1"/>
  <c r="DJ62" i="1"/>
  <c r="DJ59" i="1"/>
  <c r="DJ63" i="1"/>
  <c r="DJ61" i="1"/>
  <c r="DJ60" i="1"/>
  <c r="DI62" i="1"/>
  <c r="DI60" i="1"/>
  <c r="DI63" i="1"/>
  <c r="DI61" i="1"/>
  <c r="DI59" i="1"/>
  <c r="DI57" i="1"/>
  <c r="DI56" i="1"/>
  <c r="DJ56" i="1"/>
  <c r="DJ57" i="1"/>
  <c r="DJ54" i="1"/>
  <c r="DJ58" i="1"/>
  <c r="DI54" i="1"/>
  <c r="DI58" i="1"/>
  <c r="DJ46" i="1"/>
  <c r="DJ50" i="1"/>
  <c r="DI46" i="1"/>
  <c r="DI50" i="1"/>
  <c r="DI38" i="1"/>
  <c r="DJ38" i="1"/>
  <c r="G516" i="4"/>
  <c r="H565" i="4"/>
  <c r="U565" i="4" s="1"/>
  <c r="I566" i="4"/>
  <c r="KX27" i="1"/>
  <c r="KX26" i="1"/>
  <c r="KZ26" i="1"/>
  <c r="KZ27" i="1"/>
  <c r="DJ28" i="1"/>
  <c r="DJ29" i="1"/>
  <c r="DI28" i="1"/>
  <c r="DI29" i="1"/>
  <c r="P503" i="4"/>
  <c r="C504" i="4"/>
  <c r="B504" i="4" s="1"/>
  <c r="B503" i="4"/>
  <c r="F568" i="4"/>
  <c r="E568" i="4"/>
  <c r="R568" i="4" s="1"/>
  <c r="D568" i="4"/>
  <c r="Q568" i="4" s="1"/>
  <c r="V504" i="4"/>
  <c r="S487" i="4"/>
  <c r="A569" i="4"/>
  <c r="DJ32" i="1"/>
  <c r="DI32" i="1"/>
  <c r="AS71" i="1" l="1"/>
  <c r="AS72" i="1" s="1"/>
  <c r="AS73" i="1" s="1"/>
  <c r="AS74" i="1" s="1"/>
  <c r="AS75" i="1" s="1"/>
  <c r="AS76" i="1" s="1"/>
  <c r="AS77" i="1" s="1"/>
  <c r="AS78" i="1" s="1"/>
  <c r="AS79" i="1" s="1"/>
  <c r="AS80" i="1" s="1"/>
  <c r="DJ39" i="1"/>
  <c r="DJ40" i="1"/>
  <c r="DJ41" i="1"/>
  <c r="DJ42" i="1"/>
  <c r="DI39" i="1"/>
  <c r="DI40" i="1"/>
  <c r="DI41" i="1"/>
  <c r="DI42" i="1"/>
  <c r="H566" i="4"/>
  <c r="U566" i="4" s="1"/>
  <c r="I567" i="4"/>
  <c r="G517" i="4"/>
  <c r="KZ28" i="1"/>
  <c r="KZ29" i="1"/>
  <c r="KX28" i="1"/>
  <c r="KX29" i="1"/>
  <c r="P504" i="4"/>
  <c r="C505" i="4"/>
  <c r="B505" i="4" s="1"/>
  <c r="F569" i="4"/>
  <c r="E569" i="4"/>
  <c r="R569" i="4" s="1"/>
  <c r="D569" i="4"/>
  <c r="Q569" i="4" s="1"/>
  <c r="V505" i="4"/>
  <c r="S488" i="4"/>
  <c r="A570" i="4"/>
  <c r="DJ34" i="1"/>
  <c r="DI34" i="1"/>
  <c r="DI33" i="1"/>
  <c r="DJ33" i="1"/>
  <c r="AS81" i="1" l="1"/>
  <c r="G518" i="4"/>
  <c r="H567" i="4"/>
  <c r="U567" i="4" s="1"/>
  <c r="I568" i="4"/>
  <c r="P505" i="4"/>
  <c r="C506" i="4"/>
  <c r="B506" i="4" s="1"/>
  <c r="F570" i="4"/>
  <c r="E570" i="4"/>
  <c r="R570" i="4" s="1"/>
  <c r="D570" i="4"/>
  <c r="Q570" i="4" s="1"/>
  <c r="V506" i="4"/>
  <c r="S489" i="4"/>
  <c r="A571" i="4"/>
  <c r="BA22" i="1"/>
  <c r="AS82" i="1" l="1"/>
  <c r="AS83" i="1" s="1"/>
  <c r="AS84" i="1" s="1"/>
  <c r="AS85" i="1" s="1"/>
  <c r="AS86" i="1" s="1"/>
  <c r="H568" i="4"/>
  <c r="U568" i="4" s="1"/>
  <c r="I569" i="4"/>
  <c r="G519" i="4"/>
  <c r="P506" i="4"/>
  <c r="C507" i="4"/>
  <c r="B507" i="4" s="1"/>
  <c r="F571" i="4"/>
  <c r="E571" i="4"/>
  <c r="R571" i="4" s="1"/>
  <c r="D571" i="4"/>
  <c r="Q571" i="4" s="1"/>
  <c r="V507" i="4"/>
  <c r="S490" i="4"/>
  <c r="A572" i="4"/>
  <c r="BA23" i="1"/>
  <c r="MV22" i="1"/>
  <c r="BP22" i="1"/>
  <c r="BA81" i="1" l="1"/>
  <c r="BA87" i="1"/>
  <c r="AS87" i="1"/>
  <c r="BA70" i="1"/>
  <c r="BA65" i="1"/>
  <c r="BA55" i="1"/>
  <c r="BA69" i="1"/>
  <c r="BA84" i="1"/>
  <c r="BA77" i="1"/>
  <c r="BA78" i="1"/>
  <c r="BA74" i="1"/>
  <c r="BA75" i="1"/>
  <c r="BA71" i="1"/>
  <c r="BA76" i="1"/>
  <c r="BA79" i="1"/>
  <c r="BA89" i="1"/>
  <c r="BA86" i="1"/>
  <c r="BA72" i="1"/>
  <c r="BA88" i="1"/>
  <c r="BA82" i="1"/>
  <c r="BA73" i="1"/>
  <c r="BA83" i="1"/>
  <c r="BA85" i="1"/>
  <c r="BA80" i="1"/>
  <c r="BA64" i="1"/>
  <c r="BA67" i="1"/>
  <c r="BA66" i="1"/>
  <c r="BA68" i="1"/>
  <c r="BA61" i="1"/>
  <c r="BA60" i="1"/>
  <c r="BA63" i="1"/>
  <c r="BA62" i="1"/>
  <c r="BA59" i="1"/>
  <c r="BA57" i="1"/>
  <c r="BA56" i="1"/>
  <c r="BA54" i="1"/>
  <c r="BA58" i="1"/>
  <c r="BA46" i="1"/>
  <c r="BA50" i="1"/>
  <c r="BA39" i="1"/>
  <c r="BA40" i="1"/>
  <c r="BA41" i="1"/>
  <c r="BA42" i="1"/>
  <c r="G520" i="4"/>
  <c r="H569" i="4"/>
  <c r="U569" i="4" s="1"/>
  <c r="I570" i="4"/>
  <c r="P507" i="4"/>
  <c r="C508" i="4"/>
  <c r="B508" i="4" s="1"/>
  <c r="E572" i="4"/>
  <c r="R572" i="4" s="1"/>
  <c r="D572" i="4"/>
  <c r="Q572" i="4" s="1"/>
  <c r="F572" i="4"/>
  <c r="V508" i="4"/>
  <c r="S491" i="4"/>
  <c r="A573" i="4"/>
  <c r="BA32" i="1"/>
  <c r="MV25" i="1"/>
  <c r="BP25" i="1"/>
  <c r="BP23" i="1"/>
  <c r="MW22" i="1"/>
  <c r="MU22" i="1"/>
  <c r="AV98" i="1"/>
  <c r="BU22" i="1"/>
  <c r="BU23" i="1" s="1"/>
  <c r="AS88" i="1" l="1"/>
  <c r="AS89" i="1" s="1"/>
  <c r="BU81" i="1"/>
  <c r="BU87" i="1"/>
  <c r="BP81" i="1"/>
  <c r="BP87" i="1"/>
  <c r="BP70" i="1"/>
  <c r="BU70" i="1"/>
  <c r="BU65" i="1"/>
  <c r="BP65" i="1"/>
  <c r="BU88" i="1"/>
  <c r="BU76" i="1"/>
  <c r="BU89" i="1"/>
  <c r="BU82" i="1"/>
  <c r="BU85" i="1"/>
  <c r="BU77" i="1"/>
  <c r="BU71" i="1"/>
  <c r="BU69" i="1"/>
  <c r="BU73" i="1"/>
  <c r="BU84" i="1"/>
  <c r="BU83" i="1"/>
  <c r="BU80" i="1"/>
  <c r="BU74" i="1"/>
  <c r="BU86" i="1"/>
  <c r="BU72" i="1"/>
  <c r="BU78" i="1"/>
  <c r="BU75" i="1"/>
  <c r="BU79" i="1"/>
  <c r="BP77" i="1"/>
  <c r="BP88" i="1"/>
  <c r="BP89" i="1"/>
  <c r="BP73" i="1"/>
  <c r="BP86" i="1"/>
  <c r="BP74" i="1"/>
  <c r="BP72" i="1"/>
  <c r="BP78" i="1"/>
  <c r="BP75" i="1"/>
  <c r="BP79" i="1"/>
  <c r="BP69" i="1"/>
  <c r="BP82" i="1"/>
  <c r="BP85" i="1"/>
  <c r="BP76" i="1"/>
  <c r="BP71" i="1"/>
  <c r="BP83" i="1"/>
  <c r="BP84" i="1"/>
  <c r="BP80" i="1"/>
  <c r="BP93" i="1"/>
  <c r="BP55" i="1"/>
  <c r="BU93" i="1"/>
  <c r="BU55" i="1"/>
  <c r="BP67" i="1"/>
  <c r="BP68" i="1"/>
  <c r="BP66" i="1"/>
  <c r="BP64" i="1"/>
  <c r="BU66" i="1"/>
  <c r="BU64" i="1"/>
  <c r="BU68" i="1"/>
  <c r="BU67" i="1"/>
  <c r="BU61" i="1"/>
  <c r="BU60" i="1"/>
  <c r="BU63" i="1"/>
  <c r="BU62" i="1"/>
  <c r="BU59" i="1"/>
  <c r="BP62" i="1"/>
  <c r="BP59" i="1"/>
  <c r="BP60" i="1"/>
  <c r="BP61" i="1"/>
  <c r="BP63" i="1"/>
  <c r="BP57" i="1"/>
  <c r="BP56" i="1"/>
  <c r="BU56" i="1"/>
  <c r="BU57" i="1"/>
  <c r="BP54" i="1"/>
  <c r="BP58" i="1"/>
  <c r="BU54" i="1"/>
  <c r="BU58" i="1"/>
  <c r="BP46" i="1"/>
  <c r="BP50" i="1"/>
  <c r="BU46" i="1"/>
  <c r="BU50" i="1"/>
  <c r="BP28" i="1"/>
  <c r="BP26" i="1"/>
  <c r="BP29" i="1"/>
  <c r="BP27" i="1"/>
  <c r="H570" i="4"/>
  <c r="U570" i="4" s="1"/>
  <c r="I571" i="4"/>
  <c r="G521" i="4"/>
  <c r="MV27" i="1"/>
  <c r="MV26" i="1"/>
  <c r="P508" i="4"/>
  <c r="C509" i="4"/>
  <c r="B509" i="4" s="1"/>
  <c r="F573" i="4"/>
  <c r="E573" i="4"/>
  <c r="R573" i="4" s="1"/>
  <c r="D573" i="4"/>
  <c r="Q573" i="4" s="1"/>
  <c r="V509" i="4"/>
  <c r="S492" i="4"/>
  <c r="BP38" i="1"/>
  <c r="A574" i="4"/>
  <c r="BA33" i="1"/>
  <c r="BA34" i="1"/>
  <c r="BP32" i="1"/>
  <c r="MV32" i="1"/>
  <c r="MU25" i="1"/>
  <c r="MW25" i="1"/>
  <c r="BU25" i="1"/>
  <c r="JB25" i="1"/>
  <c r="BU28" i="1" l="1"/>
  <c r="BU26" i="1"/>
  <c r="BU29" i="1"/>
  <c r="BU27" i="1"/>
  <c r="BP42" i="1"/>
  <c r="JB28" i="1"/>
  <c r="JB29" i="1"/>
  <c r="BP41" i="1"/>
  <c r="G522" i="4"/>
  <c r="H571" i="4"/>
  <c r="U571" i="4" s="1"/>
  <c r="I572" i="4"/>
  <c r="JB26" i="1"/>
  <c r="JB27" i="1"/>
  <c r="MW26" i="1"/>
  <c r="MW27" i="1"/>
  <c r="MU27" i="1"/>
  <c r="MU26" i="1"/>
  <c r="MV28" i="1"/>
  <c r="MV29" i="1"/>
  <c r="P509" i="4"/>
  <c r="C510" i="4"/>
  <c r="B510" i="4" s="1"/>
  <c r="F574" i="4"/>
  <c r="E574" i="4"/>
  <c r="R574" i="4" s="1"/>
  <c r="D574" i="4"/>
  <c r="Q574" i="4" s="1"/>
  <c r="V510" i="4"/>
  <c r="S493" i="4"/>
  <c r="BP39" i="1"/>
  <c r="BP40" i="1"/>
  <c r="BU38" i="1"/>
  <c r="A575" i="4"/>
  <c r="MV34" i="1"/>
  <c r="BP34" i="1"/>
  <c r="MV33" i="1"/>
  <c r="BP33" i="1"/>
  <c r="BU32" i="1"/>
  <c r="MU32" i="1"/>
  <c r="MW32" i="1"/>
  <c r="BU42" i="1" l="1"/>
  <c r="BU41" i="1"/>
  <c r="H572" i="4"/>
  <c r="U572" i="4" s="1"/>
  <c r="I573" i="4"/>
  <c r="G523" i="4"/>
  <c r="MW28" i="1"/>
  <c r="MW29" i="1"/>
  <c r="MU28" i="1"/>
  <c r="MU29" i="1"/>
  <c r="P510" i="4"/>
  <c r="C511" i="4"/>
  <c r="B511" i="4" s="1"/>
  <c r="F575" i="4"/>
  <c r="E575" i="4"/>
  <c r="R575" i="4" s="1"/>
  <c r="D575" i="4"/>
  <c r="Q575" i="4" s="1"/>
  <c r="V511" i="4"/>
  <c r="S494" i="4"/>
  <c r="BU40" i="1"/>
  <c r="BU39" i="1"/>
  <c r="A576" i="4"/>
  <c r="BU34" i="1"/>
  <c r="MW34" i="1"/>
  <c r="MU34" i="1"/>
  <c r="BU33" i="1"/>
  <c r="MU33" i="1"/>
  <c r="MW33" i="1"/>
  <c r="DN22" i="1"/>
  <c r="DM22" i="1"/>
  <c r="DL22" i="1"/>
  <c r="DL25" i="1" s="1"/>
  <c r="G524" i="4" l="1"/>
  <c r="H573" i="4"/>
  <c r="U573" i="4" s="1"/>
  <c r="I574" i="4"/>
  <c r="DL26" i="1"/>
  <c r="DL27" i="1"/>
  <c r="P511" i="4"/>
  <c r="C512" i="4"/>
  <c r="B512" i="4" s="1"/>
  <c r="F576" i="4"/>
  <c r="E576" i="4"/>
  <c r="R576" i="4" s="1"/>
  <c r="D576" i="4"/>
  <c r="Q576" i="4" s="1"/>
  <c r="V512" i="4"/>
  <c r="S495" i="4"/>
  <c r="A577" i="4"/>
  <c r="DN25" i="1"/>
  <c r="DN23" i="1"/>
  <c r="DM25" i="1"/>
  <c r="DM23" i="1"/>
  <c r="DN81" i="1" l="1"/>
  <c r="DN87" i="1"/>
  <c r="DM81" i="1"/>
  <c r="DM87" i="1"/>
  <c r="DN70" i="1"/>
  <c r="DM70" i="1"/>
  <c r="DN65" i="1"/>
  <c r="DM65" i="1"/>
  <c r="DN75" i="1"/>
  <c r="DN73" i="1"/>
  <c r="DN83" i="1"/>
  <c r="DN71" i="1"/>
  <c r="DN69" i="1"/>
  <c r="DN82" i="1"/>
  <c r="DN84" i="1"/>
  <c r="DN74" i="1"/>
  <c r="DN85" i="1"/>
  <c r="DN78" i="1"/>
  <c r="DN79" i="1"/>
  <c r="DN80" i="1"/>
  <c r="DN72" i="1"/>
  <c r="DN88" i="1"/>
  <c r="DN76" i="1"/>
  <c r="DN77" i="1"/>
  <c r="DN86" i="1"/>
  <c r="DN89" i="1"/>
  <c r="DM76" i="1"/>
  <c r="DM86" i="1"/>
  <c r="DM88" i="1"/>
  <c r="DM78" i="1"/>
  <c r="DM73" i="1"/>
  <c r="DM82" i="1"/>
  <c r="DM74" i="1"/>
  <c r="DM83" i="1"/>
  <c r="DM72" i="1"/>
  <c r="DM80" i="1"/>
  <c r="DM75" i="1"/>
  <c r="DM77" i="1"/>
  <c r="DM79" i="1"/>
  <c r="DM89" i="1"/>
  <c r="DM84" i="1"/>
  <c r="DM85" i="1"/>
  <c r="DM71" i="1"/>
  <c r="DM69" i="1"/>
  <c r="DN93" i="1"/>
  <c r="DN55" i="1"/>
  <c r="DM93" i="1"/>
  <c r="DM55" i="1"/>
  <c r="DN68" i="1"/>
  <c r="DN66" i="1"/>
  <c r="DN67" i="1"/>
  <c r="DN64" i="1"/>
  <c r="DM68" i="1"/>
  <c r="DM66" i="1"/>
  <c r="DM67" i="1"/>
  <c r="DM64" i="1"/>
  <c r="DN59" i="1"/>
  <c r="DN63" i="1"/>
  <c r="DN62" i="1"/>
  <c r="DN61" i="1"/>
  <c r="DN60" i="1"/>
  <c r="DM62" i="1"/>
  <c r="DM59" i="1"/>
  <c r="DM61" i="1"/>
  <c r="DM60" i="1"/>
  <c r="DM63" i="1"/>
  <c r="DN57" i="1"/>
  <c r="DN56" i="1"/>
  <c r="DM56" i="1"/>
  <c r="DM57" i="1"/>
  <c r="DN54" i="1"/>
  <c r="DN58" i="1"/>
  <c r="DM54" i="1"/>
  <c r="DM58" i="1"/>
  <c r="DN46" i="1"/>
  <c r="DN50" i="1"/>
  <c r="DM46" i="1"/>
  <c r="DM50" i="1"/>
  <c r="H574" i="4"/>
  <c r="U574" i="4" s="1"/>
  <c r="I575" i="4"/>
  <c r="G525" i="4"/>
  <c r="DM26" i="1"/>
  <c r="DM27" i="1"/>
  <c r="DN26" i="1"/>
  <c r="DN27" i="1"/>
  <c r="DL28" i="1"/>
  <c r="DL29" i="1"/>
  <c r="AT6" i="1"/>
  <c r="AT15" i="1"/>
  <c r="AT28" i="1"/>
  <c r="AT29" i="1"/>
  <c r="P512" i="4"/>
  <c r="C513" i="4"/>
  <c r="B513" i="4" s="1"/>
  <c r="F577" i="4"/>
  <c r="E577" i="4"/>
  <c r="R577" i="4" s="1"/>
  <c r="D577" i="4"/>
  <c r="Q577" i="4" s="1"/>
  <c r="V513" i="4"/>
  <c r="S496" i="4"/>
  <c r="A578" i="4"/>
  <c r="DN32" i="1"/>
  <c r="DM32" i="1"/>
  <c r="DF22" i="1"/>
  <c r="DF25" i="1" s="1"/>
  <c r="DH22" i="1"/>
  <c r="DH25" i="1" s="1"/>
  <c r="DG22" i="1"/>
  <c r="G526" i="4" l="1"/>
  <c r="H575" i="4"/>
  <c r="U575" i="4" s="1"/>
  <c r="I576" i="4"/>
  <c r="DF26" i="1"/>
  <c r="DF27" i="1"/>
  <c r="DH27" i="1"/>
  <c r="DH26" i="1"/>
  <c r="DM28" i="1"/>
  <c r="DM29" i="1"/>
  <c r="DN28" i="1"/>
  <c r="DN29" i="1"/>
  <c r="P513" i="4"/>
  <c r="C514" i="4"/>
  <c r="B514" i="4" s="1"/>
  <c r="F578" i="4"/>
  <c r="E578" i="4"/>
  <c r="R578" i="4" s="1"/>
  <c r="D578" i="4"/>
  <c r="Q578" i="4" s="1"/>
  <c r="V514" i="4"/>
  <c r="S497" i="4"/>
  <c r="A579" i="4"/>
  <c r="DM34" i="1"/>
  <c r="DN34" i="1"/>
  <c r="DM33" i="1"/>
  <c r="DN33" i="1"/>
  <c r="DG25" i="1"/>
  <c r="DG23" i="1"/>
  <c r="DH23" i="1"/>
  <c r="DH81" i="1" l="1"/>
  <c r="DH87" i="1"/>
  <c r="DG81" i="1"/>
  <c r="DG87" i="1"/>
  <c r="DH70" i="1"/>
  <c r="DG70" i="1"/>
  <c r="DH65" i="1"/>
  <c r="DG65" i="1"/>
  <c r="DH72" i="1"/>
  <c r="DH82" i="1"/>
  <c r="DH85" i="1"/>
  <c r="DH76" i="1"/>
  <c r="DH73" i="1"/>
  <c r="DH79" i="1"/>
  <c r="DH69" i="1"/>
  <c r="DH84" i="1"/>
  <c r="DH83" i="1"/>
  <c r="DH78" i="1"/>
  <c r="DH86" i="1"/>
  <c r="DH80" i="1"/>
  <c r="DH88" i="1"/>
  <c r="DH89" i="1"/>
  <c r="DH75" i="1"/>
  <c r="DH77" i="1"/>
  <c r="DH71" i="1"/>
  <c r="DH74" i="1"/>
  <c r="DG86" i="1"/>
  <c r="DG75" i="1"/>
  <c r="DG69" i="1"/>
  <c r="DG83" i="1"/>
  <c r="DG74" i="1"/>
  <c r="DG85" i="1"/>
  <c r="DG72" i="1"/>
  <c r="DG88" i="1"/>
  <c r="DG82" i="1"/>
  <c r="DG79" i="1"/>
  <c r="DG84" i="1"/>
  <c r="DG76" i="1"/>
  <c r="DG77" i="1"/>
  <c r="DG89" i="1"/>
  <c r="DG80" i="1"/>
  <c r="DG71" i="1"/>
  <c r="DG78" i="1"/>
  <c r="DG73" i="1"/>
  <c r="DG93" i="1"/>
  <c r="DG55" i="1"/>
  <c r="DH93" i="1"/>
  <c r="DH55" i="1"/>
  <c r="DH67" i="1"/>
  <c r="DH68" i="1"/>
  <c r="DH64" i="1"/>
  <c r="DH66" i="1"/>
  <c r="DG68" i="1"/>
  <c r="DG66" i="1"/>
  <c r="DG67" i="1"/>
  <c r="DG64" i="1"/>
  <c r="DH62" i="1"/>
  <c r="DH63" i="1"/>
  <c r="DH59" i="1"/>
  <c r="DH61" i="1"/>
  <c r="DH60" i="1"/>
  <c r="DG61" i="1"/>
  <c r="DG62" i="1"/>
  <c r="DG60" i="1"/>
  <c r="DG63" i="1"/>
  <c r="DG59" i="1"/>
  <c r="DH57" i="1"/>
  <c r="DH56" i="1"/>
  <c r="DG57" i="1"/>
  <c r="DG56" i="1"/>
  <c r="DH58" i="1"/>
  <c r="DG58" i="1"/>
  <c r="DH50" i="1"/>
  <c r="DH54" i="1"/>
  <c r="DG50" i="1"/>
  <c r="DG54" i="1"/>
  <c r="DH38" i="1"/>
  <c r="DN38" i="1" s="1"/>
  <c r="DH46" i="1"/>
  <c r="DG38" i="1"/>
  <c r="DM38" i="1" s="1"/>
  <c r="DG46" i="1"/>
  <c r="H576" i="4"/>
  <c r="U576" i="4" s="1"/>
  <c r="I577" i="4"/>
  <c r="G527" i="4"/>
  <c r="DG27" i="1"/>
  <c r="DG26" i="1"/>
  <c r="DH28" i="1"/>
  <c r="DH29" i="1"/>
  <c r="DF28" i="1"/>
  <c r="DF29" i="1"/>
  <c r="P514" i="4"/>
  <c r="C515" i="4"/>
  <c r="B515" i="4" s="1"/>
  <c r="F579" i="4"/>
  <c r="E579" i="4"/>
  <c r="R579" i="4" s="1"/>
  <c r="D579" i="4"/>
  <c r="Q579" i="4" s="1"/>
  <c r="V515" i="4"/>
  <c r="S498" i="4"/>
  <c r="DF32" i="1"/>
  <c r="A580" i="4"/>
  <c r="DH32" i="1"/>
  <c r="DG32" i="1"/>
  <c r="JP22" i="1"/>
  <c r="JM22" i="1"/>
  <c r="JI22" i="1"/>
  <c r="JL22" i="1"/>
  <c r="DF42" i="1" l="1"/>
  <c r="DF41" i="1"/>
  <c r="G528" i="4"/>
  <c r="H577" i="4"/>
  <c r="U577" i="4" s="1"/>
  <c r="I578" i="4"/>
  <c r="DG28" i="1"/>
  <c r="DG29" i="1"/>
  <c r="DF40" i="1"/>
  <c r="P515" i="4"/>
  <c r="C516" i="4"/>
  <c r="B516" i="4" s="1"/>
  <c r="F580" i="4"/>
  <c r="E580" i="4"/>
  <c r="R580" i="4" s="1"/>
  <c r="D580" i="4"/>
  <c r="Q580" i="4" s="1"/>
  <c r="V516" i="4"/>
  <c r="S499" i="4"/>
  <c r="DF33" i="1"/>
  <c r="DF34" i="1"/>
  <c r="A581" i="4"/>
  <c r="DG34" i="1"/>
  <c r="DH34" i="1"/>
  <c r="DG33" i="1"/>
  <c r="DH33" i="1"/>
  <c r="JM25" i="1"/>
  <c r="JM23" i="1"/>
  <c r="JP25" i="1"/>
  <c r="JP23" i="1"/>
  <c r="JI25" i="1"/>
  <c r="JI23" i="1"/>
  <c r="JL25" i="1"/>
  <c r="JL23" i="1"/>
  <c r="JM81" i="1" l="1"/>
  <c r="JM87" i="1"/>
  <c r="JL81" i="1"/>
  <c r="JL87" i="1"/>
  <c r="JP81" i="1"/>
  <c r="JP87" i="1"/>
  <c r="JM70" i="1"/>
  <c r="JL70" i="1"/>
  <c r="JP70" i="1"/>
  <c r="JL65" i="1"/>
  <c r="JM65" i="1"/>
  <c r="JP65" i="1"/>
  <c r="JM83" i="1"/>
  <c r="JM69" i="1"/>
  <c r="JM73" i="1"/>
  <c r="JM84" i="1"/>
  <c r="JM77" i="1"/>
  <c r="JM88" i="1"/>
  <c r="JM71" i="1"/>
  <c r="JM74" i="1"/>
  <c r="JM85" i="1"/>
  <c r="JM86" i="1"/>
  <c r="JM75" i="1"/>
  <c r="JM80" i="1"/>
  <c r="JM76" i="1"/>
  <c r="JM72" i="1"/>
  <c r="JM78" i="1"/>
  <c r="JM79" i="1"/>
  <c r="JM82" i="1"/>
  <c r="JM89" i="1"/>
  <c r="JL83" i="1"/>
  <c r="JL75" i="1"/>
  <c r="JL89" i="1"/>
  <c r="JL76" i="1"/>
  <c r="JL85" i="1"/>
  <c r="JL77" i="1"/>
  <c r="JL86" i="1"/>
  <c r="JL72" i="1"/>
  <c r="JL88" i="1"/>
  <c r="JL80" i="1"/>
  <c r="JL78" i="1"/>
  <c r="JL79" i="1"/>
  <c r="JL71" i="1"/>
  <c r="JL82" i="1"/>
  <c r="JL73" i="1"/>
  <c r="JL69" i="1"/>
  <c r="JL84" i="1"/>
  <c r="JL74" i="1"/>
  <c r="JP77" i="1"/>
  <c r="JP84" i="1"/>
  <c r="JP71" i="1"/>
  <c r="JP69" i="1"/>
  <c r="JP73" i="1"/>
  <c r="JP85" i="1"/>
  <c r="JP83" i="1"/>
  <c r="JP78" i="1"/>
  <c r="JP75" i="1"/>
  <c r="JP79" i="1"/>
  <c r="JP76" i="1"/>
  <c r="JP72" i="1"/>
  <c r="JP89" i="1"/>
  <c r="JP82" i="1"/>
  <c r="JP88" i="1"/>
  <c r="JP80" i="1"/>
  <c r="JP86" i="1"/>
  <c r="JP74" i="1"/>
  <c r="JM93" i="1"/>
  <c r="JM55" i="1"/>
  <c r="JL93" i="1"/>
  <c r="JL55" i="1"/>
  <c r="JP93" i="1"/>
  <c r="JP55" i="1"/>
  <c r="JL64" i="1"/>
  <c r="JL66" i="1"/>
  <c r="JL68" i="1"/>
  <c r="JL67" i="1"/>
  <c r="JM66" i="1"/>
  <c r="JM68" i="1"/>
  <c r="JM67" i="1"/>
  <c r="JM64" i="1"/>
  <c r="JP66" i="1"/>
  <c r="JP68" i="1"/>
  <c r="JP67" i="1"/>
  <c r="JP64" i="1"/>
  <c r="JL63" i="1"/>
  <c r="JL62" i="1"/>
  <c r="JL60" i="1"/>
  <c r="JL59" i="1"/>
  <c r="JL61" i="1"/>
  <c r="JM60" i="1"/>
  <c r="JM61" i="1"/>
  <c r="JM59" i="1"/>
  <c r="JM62" i="1"/>
  <c r="JM63" i="1"/>
  <c r="JP63" i="1"/>
  <c r="JP61" i="1"/>
  <c r="JP62" i="1"/>
  <c r="JP60" i="1"/>
  <c r="JP59" i="1"/>
  <c r="JL57" i="1"/>
  <c r="JL56" i="1"/>
  <c r="JM57" i="1"/>
  <c r="JM56" i="1"/>
  <c r="JP57" i="1"/>
  <c r="JP56" i="1"/>
  <c r="JM54" i="1"/>
  <c r="JM58" i="1"/>
  <c r="JL54" i="1"/>
  <c r="JL58" i="1"/>
  <c r="JP54" i="1"/>
  <c r="JP58" i="1"/>
  <c r="JM46" i="1"/>
  <c r="JM50" i="1"/>
  <c r="JL46" i="1"/>
  <c r="JL50" i="1"/>
  <c r="JP46" i="1"/>
  <c r="JP50" i="1"/>
  <c r="DL42" i="1"/>
  <c r="DL41" i="1"/>
  <c r="H578" i="4"/>
  <c r="U578" i="4" s="1"/>
  <c r="I579" i="4"/>
  <c r="G529" i="4"/>
  <c r="JI27" i="1"/>
  <c r="JI26" i="1"/>
  <c r="JL26" i="1"/>
  <c r="JL27" i="1"/>
  <c r="JP27" i="1"/>
  <c r="JP26" i="1"/>
  <c r="JM26" i="1"/>
  <c r="JM27" i="1"/>
  <c r="DL40" i="1"/>
  <c r="P516" i="4"/>
  <c r="C517" i="4"/>
  <c r="B517" i="4" s="1"/>
  <c r="F581" i="4"/>
  <c r="E581" i="4"/>
  <c r="R581" i="4" s="1"/>
  <c r="D581" i="4"/>
  <c r="Q581" i="4" s="1"/>
  <c r="V517" i="4"/>
  <c r="S500" i="4"/>
  <c r="JM38" i="1"/>
  <c r="JL38" i="1"/>
  <c r="JP38" i="1"/>
  <c r="A582" i="4"/>
  <c r="JP32" i="1"/>
  <c r="JL32" i="1"/>
  <c r="JM32" i="1"/>
  <c r="AX22" i="1"/>
  <c r="AW22" i="1"/>
  <c r="JL42" i="1" l="1"/>
  <c r="JP42" i="1"/>
  <c r="JM42" i="1"/>
  <c r="JL41" i="1"/>
  <c r="JM41" i="1"/>
  <c r="JP41" i="1"/>
  <c r="DN40" i="1"/>
  <c r="DM40" i="1"/>
  <c r="G530" i="4"/>
  <c r="H579" i="4"/>
  <c r="U579" i="4" s="1"/>
  <c r="I580" i="4"/>
  <c r="JM29" i="1"/>
  <c r="JM28" i="1"/>
  <c r="JP29" i="1"/>
  <c r="JP28" i="1"/>
  <c r="JI28" i="1"/>
  <c r="JI29" i="1"/>
  <c r="JL29" i="1"/>
  <c r="JL28" i="1"/>
  <c r="P517" i="4"/>
  <c r="C518" i="4"/>
  <c r="B518" i="4" s="1"/>
  <c r="F582" i="4"/>
  <c r="E582" i="4"/>
  <c r="R582" i="4" s="1"/>
  <c r="D582" i="4"/>
  <c r="Q582" i="4" s="1"/>
  <c r="V518" i="4"/>
  <c r="S501" i="4"/>
  <c r="JM40" i="1"/>
  <c r="JM39" i="1"/>
  <c r="JL39" i="1"/>
  <c r="JL40" i="1"/>
  <c r="JP40" i="1"/>
  <c r="JP39" i="1"/>
  <c r="A583" i="4"/>
  <c r="JM34" i="1"/>
  <c r="JL34" i="1"/>
  <c r="JP34" i="1"/>
  <c r="JL33" i="1"/>
  <c r="JM33" i="1"/>
  <c r="JP33" i="1"/>
  <c r="AW23" i="1"/>
  <c r="AX23" i="1"/>
  <c r="AW81" i="1" l="1"/>
  <c r="AW87" i="1"/>
  <c r="AX81" i="1"/>
  <c r="AX87" i="1"/>
  <c r="AW70" i="1"/>
  <c r="AX70" i="1"/>
  <c r="AX65" i="1"/>
  <c r="AW65" i="1"/>
  <c r="AW55" i="1"/>
  <c r="AW83" i="1"/>
  <c r="AW84" i="1"/>
  <c r="AW77" i="1"/>
  <c r="AW73" i="1"/>
  <c r="AW74" i="1"/>
  <c r="AW78" i="1"/>
  <c r="AW69" i="1"/>
  <c r="AW85" i="1"/>
  <c r="AW89" i="1"/>
  <c r="AW72" i="1"/>
  <c r="AW88" i="1"/>
  <c r="AW79" i="1"/>
  <c r="AW80" i="1"/>
  <c r="AW75" i="1"/>
  <c r="AW86" i="1"/>
  <c r="AW82" i="1"/>
  <c r="AW76" i="1"/>
  <c r="AW71" i="1"/>
  <c r="AX55" i="1"/>
  <c r="AX79" i="1"/>
  <c r="AX83" i="1"/>
  <c r="AX72" i="1"/>
  <c r="AX71" i="1"/>
  <c r="AX69" i="1"/>
  <c r="AX73" i="1"/>
  <c r="AX74" i="1"/>
  <c r="AX88" i="1"/>
  <c r="AX89" i="1"/>
  <c r="AX76" i="1"/>
  <c r="AX78" i="1"/>
  <c r="AX75" i="1"/>
  <c r="AX82" i="1"/>
  <c r="AX85" i="1"/>
  <c r="AX77" i="1"/>
  <c r="AX86" i="1"/>
  <c r="AX84" i="1"/>
  <c r="AX80" i="1"/>
  <c r="AX67" i="1"/>
  <c r="AX68" i="1"/>
  <c r="AX64" i="1"/>
  <c r="AX66" i="1"/>
  <c r="AW66" i="1"/>
  <c r="AW68" i="1"/>
  <c r="AW67" i="1"/>
  <c r="AW64" i="1"/>
  <c r="AX61" i="1"/>
  <c r="AX63" i="1"/>
  <c r="AX62" i="1"/>
  <c r="AX60" i="1"/>
  <c r="AX59" i="1"/>
  <c r="AW61" i="1"/>
  <c r="AW60" i="1"/>
  <c r="AW62" i="1"/>
  <c r="AW59" i="1"/>
  <c r="AW63" i="1"/>
  <c r="AW56" i="1"/>
  <c r="AW57" i="1"/>
  <c r="AX57" i="1"/>
  <c r="AX56" i="1"/>
  <c r="AW54" i="1"/>
  <c r="AW58" i="1"/>
  <c r="AX54" i="1"/>
  <c r="AX58" i="1"/>
  <c r="AW46" i="1"/>
  <c r="AW50" i="1"/>
  <c r="AX46" i="1"/>
  <c r="AX50" i="1"/>
  <c r="AW39" i="1"/>
  <c r="AW40" i="1"/>
  <c r="AW41" i="1"/>
  <c r="AW42" i="1"/>
  <c r="H580" i="4"/>
  <c r="U580" i="4" s="1"/>
  <c r="I581" i="4"/>
  <c r="G531" i="4"/>
  <c r="P518" i="4"/>
  <c r="C519" i="4"/>
  <c r="B519" i="4" s="1"/>
  <c r="D583" i="4"/>
  <c r="Q583" i="4" s="1"/>
  <c r="F583" i="4"/>
  <c r="E583" i="4"/>
  <c r="R583" i="4" s="1"/>
  <c r="V519" i="4"/>
  <c r="S502" i="4"/>
  <c r="A584" i="4"/>
  <c r="AX32" i="1"/>
  <c r="AW32" i="1"/>
  <c r="AV22" i="1"/>
  <c r="AX39" i="1" l="1"/>
  <c r="AX40" i="1"/>
  <c r="AX41" i="1"/>
  <c r="AX42" i="1"/>
  <c r="G532" i="4"/>
  <c r="H581" i="4"/>
  <c r="U581" i="4" s="1"/>
  <c r="I582" i="4"/>
  <c r="P519" i="4"/>
  <c r="C520" i="4"/>
  <c r="B520" i="4" s="1"/>
  <c r="F584" i="4"/>
  <c r="E584" i="4"/>
  <c r="R584" i="4" s="1"/>
  <c r="D584" i="4"/>
  <c r="Q584" i="4" s="1"/>
  <c r="V520" i="4"/>
  <c r="S503" i="4"/>
  <c r="A585" i="4"/>
  <c r="AW34" i="1"/>
  <c r="AX33" i="1"/>
  <c r="AW33" i="1"/>
  <c r="AX34" i="1"/>
  <c r="AV23" i="1"/>
  <c r="AV81" i="1" l="1"/>
  <c r="AV87" i="1"/>
  <c r="AV70" i="1"/>
  <c r="AV65" i="1"/>
  <c r="AV55" i="1"/>
  <c r="AV76" i="1"/>
  <c r="AV77" i="1"/>
  <c r="AV69" i="1"/>
  <c r="AV86" i="1"/>
  <c r="AV89" i="1"/>
  <c r="AV82" i="1"/>
  <c r="AV88" i="1"/>
  <c r="AV71" i="1"/>
  <c r="AV74" i="1"/>
  <c r="AV72" i="1"/>
  <c r="AV83" i="1"/>
  <c r="AV73" i="1"/>
  <c r="AV84" i="1"/>
  <c r="AV79" i="1"/>
  <c r="AV85" i="1"/>
  <c r="AV78" i="1"/>
  <c r="AV80" i="1"/>
  <c r="AV75" i="1"/>
  <c r="AV64" i="1"/>
  <c r="AV67" i="1"/>
  <c r="AV68" i="1"/>
  <c r="AV66" i="1"/>
  <c r="AV63" i="1"/>
  <c r="AV61" i="1"/>
  <c r="AV62" i="1"/>
  <c r="AV59" i="1"/>
  <c r="AV60" i="1"/>
  <c r="AV56" i="1"/>
  <c r="AV57" i="1"/>
  <c r="AV54" i="1"/>
  <c r="AV58" i="1"/>
  <c r="AV46" i="1"/>
  <c r="AV50" i="1"/>
  <c r="AV39" i="1"/>
  <c r="AV40" i="1"/>
  <c r="AV41" i="1"/>
  <c r="AV42" i="1"/>
  <c r="H582" i="4"/>
  <c r="U582" i="4" s="1"/>
  <c r="I583" i="4"/>
  <c r="G533" i="4"/>
  <c r="P520" i="4"/>
  <c r="C521" i="4"/>
  <c r="B521" i="4" s="1"/>
  <c r="F585" i="4"/>
  <c r="E585" i="4"/>
  <c r="R585" i="4" s="1"/>
  <c r="D585" i="4"/>
  <c r="Q585" i="4" s="1"/>
  <c r="V521" i="4"/>
  <c r="S504" i="4"/>
  <c r="A586" i="4"/>
  <c r="AV32" i="1"/>
  <c r="G534" i="4" l="1"/>
  <c r="H583" i="4"/>
  <c r="U583" i="4" s="1"/>
  <c r="I584" i="4"/>
  <c r="P521" i="4"/>
  <c r="C522" i="4"/>
  <c r="B522" i="4" s="1"/>
  <c r="F586" i="4"/>
  <c r="E586" i="4"/>
  <c r="R586" i="4" s="1"/>
  <c r="D586" i="4"/>
  <c r="Q586" i="4" s="1"/>
  <c r="V522" i="4"/>
  <c r="S505" i="4"/>
  <c r="A587" i="4"/>
  <c r="AV33" i="1"/>
  <c r="AV34" i="1"/>
  <c r="H584" i="4" l="1"/>
  <c r="U584" i="4" s="1"/>
  <c r="I585" i="4"/>
  <c r="G535" i="4"/>
  <c r="P522" i="4"/>
  <c r="C523" i="4"/>
  <c r="B523" i="4" s="1"/>
  <c r="F587" i="4"/>
  <c r="E587" i="4"/>
  <c r="R587" i="4" s="1"/>
  <c r="D587" i="4"/>
  <c r="Q587" i="4" s="1"/>
  <c r="V523" i="4"/>
  <c r="S506" i="4"/>
  <c r="A588" i="4"/>
  <c r="G536" i="4" l="1"/>
  <c r="H585" i="4"/>
  <c r="U585" i="4" s="1"/>
  <c r="I586" i="4"/>
  <c r="P523" i="4"/>
  <c r="C524" i="4"/>
  <c r="B524" i="4" s="1"/>
  <c r="E588" i="4"/>
  <c r="R588" i="4" s="1"/>
  <c r="D588" i="4"/>
  <c r="Q588" i="4" s="1"/>
  <c r="F588" i="4"/>
  <c r="V524" i="4"/>
  <c r="S507" i="4"/>
  <c r="A589" i="4"/>
  <c r="H586" i="4" l="1"/>
  <c r="U586" i="4" s="1"/>
  <c r="I587" i="4"/>
  <c r="G537" i="4"/>
  <c r="P524" i="4"/>
  <c r="C525" i="4"/>
  <c r="B525" i="4" s="1"/>
  <c r="F589" i="4"/>
  <c r="E589" i="4"/>
  <c r="R589" i="4" s="1"/>
  <c r="D589" i="4"/>
  <c r="Q589" i="4" s="1"/>
  <c r="V525" i="4"/>
  <c r="S508" i="4"/>
  <c r="A590" i="4"/>
  <c r="BE22" i="1"/>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BE28" i="1"/>
  <c r="BE29" i="1"/>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MZ34" i="1" l="1"/>
  <c r="NA34" i="1" l="1"/>
  <c r="NA33" i="1"/>
  <c r="JE32" i="1" l="1"/>
  <c r="AL32" i="1"/>
  <c r="MN32" i="1"/>
  <c r="MM32" i="1"/>
  <c r="MO32" i="1"/>
  <c r="MD32" i="1"/>
  <c r="AN32" i="1"/>
  <c r="AO32" i="1"/>
  <c r="JE33" i="1"/>
  <c r="MB32" i="1"/>
  <c r="MC32" i="1"/>
  <c r="BM32" i="1"/>
  <c r="MP32" i="1"/>
  <c r="MQ32" i="1"/>
  <c r="JB32" i="1"/>
  <c r="MR32" i="1"/>
  <c r="JI32" i="1"/>
  <c r="JC32" i="1"/>
  <c r="BW32" i="1"/>
  <c r="AP32" i="1"/>
  <c r="BQ32" i="1"/>
  <c r="AM32" i="1"/>
  <c r="C32" i="1"/>
  <c r="BS32" i="1"/>
  <c r="ME32" i="1"/>
  <c r="JF32" i="1" l="1"/>
  <c r="EH32" i="1"/>
  <c r="EI32" i="1"/>
  <c r="EK32" i="1"/>
  <c r="EJ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MB34" i="1"/>
  <c r="JI33" i="1"/>
  <c r="JB33" i="1"/>
  <c r="AO33" i="1"/>
  <c r="MN33" i="1"/>
  <c r="ME33" i="1"/>
  <c r="JE34" i="1"/>
  <c r="MB33" i="1"/>
  <c r="KI32" i="1"/>
  <c r="KH32" i="1"/>
  <c r="KG32" i="1"/>
  <c r="KF32" i="1"/>
  <c r="AL33" i="1"/>
  <c r="LD32" i="1"/>
  <c r="LC32" i="1"/>
  <c r="LB32" i="1"/>
  <c r="LA32" i="1"/>
  <c r="KZ32" i="1"/>
  <c r="KY32" i="1"/>
  <c r="KX32" i="1"/>
  <c r="MO33" i="1"/>
  <c r="BQ33" i="1"/>
  <c r="BW33" i="1"/>
  <c r="UB32" i="1"/>
  <c r="UA32" i="1"/>
  <c r="TZ32" i="1"/>
  <c r="TY32" i="1"/>
  <c r="TX32" i="1"/>
  <c r="TW32" i="1"/>
  <c r="RR32" i="1"/>
  <c r="RQ32" i="1"/>
  <c r="RP32" i="1"/>
  <c r="RO32" i="1"/>
  <c r="RN32" i="1"/>
  <c r="RM32" i="1"/>
  <c r="PH32" i="1"/>
  <c r="PG32" i="1"/>
  <c r="PF32" i="1"/>
  <c r="PE32" i="1"/>
  <c r="PD32" i="1"/>
  <c r="OD32" i="1"/>
  <c r="TB32" i="1"/>
  <c r="QR32" i="1"/>
  <c r="QQ32" i="1"/>
  <c r="QP32" i="1"/>
  <c r="QO32" i="1"/>
  <c r="QN32" i="1"/>
  <c r="QM32" i="1"/>
  <c r="PB32" i="1"/>
  <c r="PA32" i="1"/>
  <c r="OZ32" i="1"/>
  <c r="PC32" i="1"/>
  <c r="OY32" i="1"/>
  <c r="OB32" i="1"/>
  <c r="SZ32" i="1"/>
  <c r="TA32" i="1"/>
  <c r="SY32" i="1"/>
  <c r="SW32" i="1"/>
  <c r="SX32" i="1"/>
  <c r="MQ33" i="1"/>
  <c r="AM33" i="1"/>
  <c r="MD33" i="1"/>
  <c r="C33" i="1"/>
  <c r="MC33" i="1"/>
  <c r="AN33" i="1"/>
  <c r="MR33" i="1"/>
  <c r="MM33" i="1"/>
  <c r="AP33" i="1"/>
  <c r="BM33" i="1"/>
  <c r="JC33" i="1"/>
  <c r="G33" i="1" s="1"/>
  <c r="MP33" i="1"/>
  <c r="RK32" i="1"/>
  <c r="TV32" i="1"/>
  <c r="RE32" i="1"/>
  <c r="OI32" i="1"/>
  <c r="RG32" i="1"/>
  <c r="RB32" i="1"/>
  <c r="TM32" i="1"/>
  <c r="NY32" i="1"/>
  <c r="TN32" i="1"/>
  <c r="TC32" i="1"/>
  <c r="RD32" i="1"/>
  <c r="OH32" i="1"/>
  <c r="RH32" i="1"/>
  <c r="OP32" i="1"/>
  <c r="OT32" i="1"/>
  <c r="ST32" i="1"/>
  <c r="QK32" i="1"/>
  <c r="OQ32" i="1"/>
  <c r="OR32" i="1"/>
  <c r="OS32" i="1"/>
  <c r="TS32" i="1"/>
  <c r="RA32" i="1"/>
  <c r="QJ32" i="1"/>
  <c r="OX32" i="1"/>
  <c r="TE32" i="1"/>
  <c r="TR32" i="1"/>
  <c r="QU32" i="1"/>
  <c r="NZ32" i="1"/>
  <c r="OK32" i="1"/>
  <c r="RL32" i="1"/>
  <c r="OW32" i="1"/>
  <c r="QX32" i="1"/>
  <c r="QV32" i="1"/>
  <c r="ON32" i="1"/>
  <c r="RC32" i="1"/>
  <c r="TP32" i="1"/>
  <c r="TG32" i="1"/>
  <c r="QT32" i="1"/>
  <c r="CU32" i="1"/>
  <c r="QW32" i="1"/>
  <c r="SV32" i="1"/>
  <c r="EF32" i="1"/>
  <c r="QI32" i="1"/>
  <c r="EG32" i="1"/>
  <c r="TH32" i="1"/>
  <c r="OJ32" i="1"/>
  <c r="CR32" i="1"/>
  <c r="OU32" i="1"/>
  <c r="OO32" i="1"/>
  <c r="CS32" i="1"/>
  <c r="CV32" i="1"/>
  <c r="QZ32" i="1"/>
  <c r="TJ32" i="1"/>
  <c r="OC32" i="1"/>
  <c r="RI32" i="1"/>
  <c r="OF32" i="1"/>
  <c r="QS32" i="1"/>
  <c r="OA32" i="1"/>
  <c r="OL32" i="1"/>
  <c r="QL32" i="1"/>
  <c r="OM32" i="1"/>
  <c r="OG32" i="1"/>
  <c r="TI32" i="1"/>
  <c r="TK32" i="1"/>
  <c r="TT32" i="1"/>
  <c r="CW32" i="1"/>
  <c r="RF32" i="1"/>
  <c r="TD32" i="1"/>
  <c r="CT32" i="1"/>
  <c r="TF32" i="1"/>
  <c r="SU32" i="1"/>
  <c r="TL32" i="1"/>
  <c r="SS32" i="1"/>
  <c r="OE32" i="1"/>
  <c r="RJ32" i="1"/>
  <c r="OV32" i="1"/>
  <c r="QY32" i="1"/>
  <c r="TO32" i="1"/>
  <c r="TQ32" i="1"/>
  <c r="TU32" i="1"/>
  <c r="BS33" i="1"/>
  <c r="MP34" i="1"/>
  <c r="MR34" i="1"/>
  <c r="BM34" i="1"/>
  <c r="JI34" i="1"/>
  <c r="HZ33" i="1" l="1"/>
  <c r="FF33" i="1"/>
  <c r="EX33" i="1"/>
  <c r="EP33" i="1"/>
  <c r="GT33" i="1"/>
  <c r="FN33" i="1"/>
  <c r="HQ33" i="1"/>
  <c r="HI33" i="1"/>
  <c r="HA33" i="1"/>
  <c r="EH33" i="1"/>
  <c r="GS33" i="1"/>
  <c r="FE33" i="1"/>
  <c r="EW33" i="1"/>
  <c r="EO33" i="1"/>
  <c r="HX33" i="1"/>
  <c r="GR33" i="1"/>
  <c r="HP33" i="1"/>
  <c r="HH33" i="1"/>
  <c r="GZ33" i="1"/>
  <c r="FL33" i="1"/>
  <c r="FD33" i="1"/>
  <c r="EV33" i="1"/>
  <c r="EN33" i="1"/>
  <c r="HO33" i="1"/>
  <c r="HG33" i="1"/>
  <c r="GY33" i="1"/>
  <c r="FC33" i="1"/>
  <c r="EU33" i="1"/>
  <c r="EM33" i="1"/>
  <c r="FM33" i="1"/>
  <c r="HN33" i="1"/>
  <c r="HF33" i="1"/>
  <c r="HW33" i="1"/>
  <c r="GX33" i="1"/>
  <c r="GQ33" i="1"/>
  <c r="FB33" i="1"/>
  <c r="ET33" i="1"/>
  <c r="FK33" i="1"/>
  <c r="EL33" i="1"/>
  <c r="HV33" i="1"/>
  <c r="HM33" i="1"/>
  <c r="HE33" i="1"/>
  <c r="HY33" i="1"/>
  <c r="FJ33" i="1"/>
  <c r="HU33" i="1"/>
  <c r="FA33" i="1"/>
  <c r="ES33" i="1"/>
  <c r="GW33" i="1"/>
  <c r="FQ33" i="1"/>
  <c r="FI33" i="1"/>
  <c r="HL33" i="1"/>
  <c r="HD33" i="1"/>
  <c r="EK33" i="1"/>
  <c r="HT33" i="1"/>
  <c r="EZ33" i="1"/>
  <c r="ER33" i="1"/>
  <c r="GV33" i="1"/>
  <c r="FH33" i="1"/>
  <c r="FP33" i="1"/>
  <c r="HS33" i="1"/>
  <c r="HK33" i="1"/>
  <c r="HC33" i="1"/>
  <c r="EJ33" i="1"/>
  <c r="FG33" i="1"/>
  <c r="EY33" i="1"/>
  <c r="EQ33" i="1"/>
  <c r="GU33" i="1"/>
  <c r="FO33" i="1"/>
  <c r="HR33" i="1"/>
  <c r="HJ33" i="1"/>
  <c r="HB33" i="1"/>
  <c r="EI33" i="1"/>
  <c r="MO34" i="1"/>
  <c r="AO34" i="1"/>
  <c r="AM34" i="1"/>
  <c r="BQ34" i="1"/>
  <c r="JB34" i="1"/>
  <c r="BW34" i="1"/>
  <c r="JC34" i="1"/>
  <c r="AN34" i="1"/>
  <c r="MM34" i="1"/>
  <c r="AP34" i="1"/>
  <c r="OH34" i="1" s="1"/>
  <c r="AL34" i="1"/>
  <c r="MC34" i="1"/>
  <c r="MQ34" i="1"/>
  <c r="ME34" i="1"/>
  <c r="MD34" i="1"/>
  <c r="C34" i="1"/>
  <c r="BS34" i="1"/>
  <c r="MN34" i="1"/>
  <c r="JF33" i="1"/>
  <c r="KG33" i="1"/>
  <c r="KI33" i="1"/>
  <c r="KH33" i="1"/>
  <c r="KF33" i="1"/>
  <c r="LD33" i="1"/>
  <c r="LC33" i="1"/>
  <c r="LB33" i="1"/>
  <c r="LA33" i="1"/>
  <c r="KZ33" i="1"/>
  <c r="KY33" i="1"/>
  <c r="KX33" i="1"/>
  <c r="RR33" i="1"/>
  <c r="RQ33" i="1"/>
  <c r="PH33" i="1"/>
  <c r="PG33" i="1"/>
  <c r="PF33" i="1"/>
  <c r="PE33" i="1"/>
  <c r="PD33" i="1"/>
  <c r="OD33" i="1"/>
  <c r="UB33" i="1"/>
  <c r="UA33" i="1"/>
  <c r="TZ33" i="1"/>
  <c r="TY33" i="1"/>
  <c r="TX33" i="1"/>
  <c r="TW33" i="1"/>
  <c r="RP33" i="1"/>
  <c r="RO33" i="1"/>
  <c r="RN33" i="1"/>
  <c r="RM33" i="1"/>
  <c r="TB33" i="1"/>
  <c r="TA33" i="1"/>
  <c r="SZ33" i="1"/>
  <c r="SY33" i="1"/>
  <c r="SX33" i="1"/>
  <c r="SW33" i="1"/>
  <c r="QR33" i="1"/>
  <c r="QQ33" i="1"/>
  <c r="QP33" i="1"/>
  <c r="QO33" i="1"/>
  <c r="QN33" i="1"/>
  <c r="QM33" i="1"/>
  <c r="PC33" i="1"/>
  <c r="PB33" i="1"/>
  <c r="PA33" i="1"/>
  <c r="OZ33" i="1"/>
  <c r="OY33" i="1"/>
  <c r="OB33" i="1"/>
  <c r="QZ33" i="1"/>
  <c r="OJ33" i="1"/>
  <c r="OP33" i="1"/>
  <c r="TV33" i="1"/>
  <c r="OG33" i="1"/>
  <c r="CW33" i="1"/>
  <c r="OC33" i="1"/>
  <c r="TT33" i="1"/>
  <c r="OW33" i="1"/>
  <c r="OI33" i="1"/>
  <c r="EG33" i="1"/>
  <c r="RH33" i="1"/>
  <c r="OT33" i="1"/>
  <c r="RD33" i="1"/>
  <c r="RL33" i="1"/>
  <c r="QK33" i="1"/>
  <c r="QY33" i="1"/>
  <c r="QX33" i="1"/>
  <c r="TP33" i="1"/>
  <c r="ON33" i="1"/>
  <c r="OF33" i="1"/>
  <c r="EF33" i="1"/>
  <c r="RC33" i="1"/>
  <c r="OS33" i="1"/>
  <c r="TD33" i="1"/>
  <c r="OL33" i="1"/>
  <c r="TE33" i="1"/>
  <c r="CU33" i="1"/>
  <c r="SV33" i="1"/>
  <c r="OK33" i="1"/>
  <c r="OV33" i="1"/>
  <c r="RE33" i="1"/>
  <c r="OH33" i="1"/>
  <c r="TR33" i="1"/>
  <c r="SU33" i="1"/>
  <c r="QW33" i="1"/>
  <c r="QI33" i="1"/>
  <c r="TG33" i="1"/>
  <c r="OE33" i="1"/>
  <c r="TQ33" i="1"/>
  <c r="SS33" i="1"/>
  <c r="NY33" i="1"/>
  <c r="TN33" i="1"/>
  <c r="TJ33" i="1"/>
  <c r="TI33" i="1"/>
  <c r="CV33" i="1"/>
  <c r="CR33" i="1"/>
  <c r="QS33" i="1"/>
  <c r="TL33" i="1"/>
  <c r="NZ33" i="1"/>
  <c r="QJ33" i="1"/>
  <c r="QT33" i="1"/>
  <c r="QU33" i="1"/>
  <c r="CS33" i="1"/>
  <c r="OX33" i="1"/>
  <c r="TC33" i="1"/>
  <c r="OQ33" i="1"/>
  <c r="RJ33" i="1"/>
  <c r="TF33" i="1"/>
  <c r="OM33" i="1"/>
  <c r="TS33" i="1"/>
  <c r="RF33" i="1"/>
  <c r="OA33" i="1"/>
  <c r="ST33" i="1"/>
  <c r="TM33" i="1"/>
  <c r="TU33" i="1"/>
  <c r="RK33" i="1"/>
  <c r="OU33" i="1"/>
  <c r="RA33" i="1"/>
  <c r="RB33" i="1"/>
  <c r="RG33" i="1"/>
  <c r="OR33" i="1"/>
  <c r="TH33" i="1"/>
  <c r="CT33" i="1"/>
  <c r="TO33" i="1"/>
  <c r="TK33" i="1"/>
  <c r="QL33" i="1"/>
  <c r="RI33" i="1"/>
  <c r="OO33" i="1"/>
  <c r="QV33" i="1"/>
  <c r="G32" i="1"/>
  <c r="KH34" i="1" l="1"/>
  <c r="RF34" i="1"/>
  <c r="JF34" i="1"/>
  <c r="CW34" i="1"/>
  <c r="OC34" i="1"/>
  <c r="OM34" i="1"/>
  <c r="RG34" i="1"/>
  <c r="SV34" i="1"/>
  <c r="TM34" i="1"/>
  <c r="OF34" i="1"/>
  <c r="TG34" i="1"/>
  <c r="SS34" i="1"/>
  <c r="QZ34" i="1"/>
  <c r="QW34" i="1"/>
  <c r="TU34" i="1"/>
  <c r="OE34" i="1"/>
  <c r="RD34" i="1"/>
  <c r="OO34" i="1"/>
  <c r="KF34" i="1"/>
  <c r="RB34" i="1"/>
  <c r="RC34" i="1"/>
  <c r="OK34" i="1"/>
  <c r="NZ34" i="1"/>
  <c r="CT34" i="1"/>
  <c r="TH34" i="1"/>
  <c r="TN34" i="1"/>
  <c r="OP34" i="1"/>
  <c r="CU34" i="1"/>
  <c r="TK34" i="1"/>
  <c r="OV34" i="1"/>
  <c r="QT34" i="1"/>
  <c r="TC34" i="1"/>
  <c r="CR34" i="1"/>
  <c r="OS34" i="1"/>
  <c r="EG34" i="1"/>
  <c r="TD34" i="1"/>
  <c r="TS34" i="1"/>
  <c r="QI34" i="1"/>
  <c r="OU34" i="1"/>
  <c r="OR34" i="1"/>
  <c r="CV34" i="1"/>
  <c r="TX34" i="1"/>
  <c r="FH34" i="1"/>
  <c r="GW34" i="1"/>
  <c r="HS34" i="1"/>
  <c r="HK34" i="1"/>
  <c r="ER34" i="1"/>
  <c r="FQ34" i="1"/>
  <c r="EK34" i="1"/>
  <c r="FG34" i="1"/>
  <c r="EY34" i="1"/>
  <c r="GV34" i="1"/>
  <c r="HR34" i="1"/>
  <c r="HJ34" i="1"/>
  <c r="HC34" i="1"/>
  <c r="FP34" i="1"/>
  <c r="EJ34" i="1"/>
  <c r="FF34" i="1"/>
  <c r="EX34" i="1"/>
  <c r="EQ34" i="1"/>
  <c r="GU34" i="1"/>
  <c r="HQ34" i="1"/>
  <c r="HI34" i="1"/>
  <c r="HB34" i="1"/>
  <c r="FO34" i="1"/>
  <c r="EI34" i="1"/>
  <c r="FE34" i="1"/>
  <c r="EW34" i="1"/>
  <c r="EP34" i="1"/>
  <c r="HZ34" i="1"/>
  <c r="GT34" i="1"/>
  <c r="HP34" i="1"/>
  <c r="HH34" i="1"/>
  <c r="HA34" i="1"/>
  <c r="FN34" i="1"/>
  <c r="EH34" i="1"/>
  <c r="FD34" i="1"/>
  <c r="EV34" i="1"/>
  <c r="EO34" i="1"/>
  <c r="HY34" i="1"/>
  <c r="GS34" i="1"/>
  <c r="HO34" i="1"/>
  <c r="HG34" i="1"/>
  <c r="GZ34" i="1"/>
  <c r="FM34" i="1"/>
  <c r="HX34" i="1"/>
  <c r="FC34" i="1"/>
  <c r="EU34" i="1"/>
  <c r="EN34" i="1"/>
  <c r="GR34" i="1"/>
  <c r="FL34" i="1"/>
  <c r="HN34" i="1"/>
  <c r="HF34" i="1"/>
  <c r="GX34" i="1"/>
  <c r="HW34" i="1"/>
  <c r="GQ34" i="1"/>
  <c r="FB34" i="1"/>
  <c r="ET34" i="1"/>
  <c r="EL34" i="1"/>
  <c r="FK34" i="1"/>
  <c r="HV34" i="1"/>
  <c r="HM34" i="1"/>
  <c r="HE34" i="1"/>
  <c r="FJ34" i="1"/>
  <c r="HU34" i="1"/>
  <c r="FA34" i="1"/>
  <c r="ES34" i="1"/>
  <c r="GY34" i="1"/>
  <c r="FI34" i="1"/>
  <c r="HL34" i="1"/>
  <c r="EM34" i="1"/>
  <c r="HT34" i="1"/>
  <c r="EZ34" i="1"/>
  <c r="HD34" i="1"/>
  <c r="RH34" i="1"/>
  <c r="OJ34" i="1"/>
  <c r="QX34" i="1"/>
  <c r="TP34" i="1"/>
  <c r="OW34" i="1"/>
  <c r="TO34" i="1"/>
  <c r="RK34" i="1"/>
  <c r="OL34" i="1"/>
  <c r="QV34" i="1"/>
  <c r="TL34" i="1"/>
  <c r="QJ34" i="1"/>
  <c r="RL34" i="1"/>
  <c r="TT34" i="1"/>
  <c r="TE34" i="1"/>
  <c r="QL34" i="1"/>
  <c r="TI34" i="1"/>
  <c r="EF34" i="1"/>
  <c r="QY34" i="1"/>
  <c r="LD34" i="1"/>
  <c r="TF34" i="1"/>
  <c r="QS34" i="1"/>
  <c r="NY34" i="1"/>
  <c r="OA34" i="1"/>
  <c r="TV34" i="1"/>
  <c r="QK34" i="1"/>
  <c r="OX34" i="1"/>
  <c r="QU34" i="1"/>
  <c r="KG34" i="1"/>
  <c r="TR34" i="1"/>
  <c r="RE34" i="1"/>
  <c r="OT34" i="1"/>
  <c r="OG34" i="1"/>
  <c r="RA34" i="1"/>
  <c r="KI34" i="1"/>
  <c r="ST34" i="1"/>
  <c r="OQ34" i="1"/>
  <c r="ON34" i="1"/>
  <c r="CS34" i="1"/>
  <c r="TJ34" i="1"/>
  <c r="SU34" i="1"/>
  <c r="OI34" i="1"/>
  <c r="RJ34" i="1"/>
  <c r="TQ34" i="1"/>
  <c r="RI34" i="1"/>
  <c r="KZ34" i="1"/>
  <c r="OD34" i="1"/>
  <c r="PD34" i="1"/>
  <c r="PE34" i="1"/>
  <c r="PG34" i="1"/>
  <c r="PH34" i="1"/>
  <c r="PF34" i="1"/>
  <c r="RN34" i="1"/>
  <c r="SX34" i="1"/>
  <c r="TB34" i="1"/>
  <c r="TA34" i="1"/>
  <c r="OB34" i="1"/>
  <c r="OY34" i="1"/>
  <c r="OZ34" i="1"/>
  <c r="SZ34" i="1"/>
  <c r="RO34" i="1"/>
  <c r="SY34" i="1"/>
  <c r="PA34" i="1"/>
  <c r="RM34" i="1"/>
  <c r="PB34" i="1"/>
  <c r="PC34" i="1"/>
  <c r="QN34" i="1"/>
  <c r="RP34" i="1"/>
  <c r="QO34" i="1"/>
  <c r="QP34" i="1"/>
  <c r="QQ34" i="1"/>
  <c r="RQ34" i="1"/>
  <c r="QM34" i="1"/>
  <c r="SW34" i="1"/>
  <c r="QR34" i="1"/>
  <c r="RR34" i="1"/>
  <c r="TY34" i="1"/>
  <c r="TZ34" i="1"/>
  <c r="UA34" i="1"/>
  <c r="UB34" i="1"/>
  <c r="TW34" i="1"/>
  <c r="LC34" i="1"/>
  <c r="LB34" i="1"/>
  <c r="KY34" i="1"/>
  <c r="LA34" i="1"/>
  <c r="KX34" i="1"/>
  <c r="F4" i="1" l="1"/>
  <c r="E4" i="1"/>
  <c r="G4" i="1" l="1"/>
  <c r="KU26" i="1" l="1"/>
  <c r="CQ26" i="1"/>
  <c r="KT26" i="1"/>
  <c r="SS26" i="1"/>
  <c r="QI26" i="1"/>
  <c r="KS26" i="1"/>
  <c r="NY26" i="1"/>
  <c r="QI27" i="1"/>
  <c r="KU27" i="1"/>
  <c r="NY27" i="1"/>
  <c r="CQ27" i="1"/>
  <c r="KT27" i="1"/>
  <c r="KS27" i="1"/>
  <c r="SS27" i="1"/>
  <c r="NY29" i="1"/>
  <c r="QI29" i="1"/>
  <c r="SS29" i="1"/>
  <c r="KT29" i="1"/>
  <c r="KS29" i="1"/>
  <c r="KU29" i="1"/>
  <c r="NY28" i="1"/>
  <c r="QI28" i="1"/>
  <c r="SS28" i="1"/>
  <c r="KT28" i="1"/>
  <c r="KS28" i="1"/>
  <c r="KU28" i="1"/>
  <c r="CQ25" i="1"/>
  <c r="CQ28" i="1" s="1"/>
  <c r="NY25" i="1"/>
  <c r="QI25" i="1"/>
  <c r="SS25" i="1"/>
  <c r="KT25" i="1"/>
  <c r="KS25" i="1"/>
  <c r="KU25" i="1"/>
  <c r="CQ29" i="1" l="1"/>
  <c r="AT30" i="1" l="1"/>
  <c r="AT31" i="1" l="1"/>
  <c r="AS32" i="1"/>
  <c r="AT32" i="1" l="1"/>
  <c r="AS33" i="1"/>
  <c r="AS34" i="1" l="1"/>
  <c r="AT55" i="1" s="1"/>
  <c r="AT33" i="1"/>
  <c r="AT87" i="1" l="1"/>
  <c r="AT81" i="1"/>
  <c r="AT70" i="1"/>
  <c r="AT65" i="1"/>
  <c r="AT71" i="1"/>
  <c r="AT77" i="1"/>
  <c r="AT72" i="1"/>
  <c r="AT89" i="1"/>
  <c r="AT75" i="1"/>
  <c r="AT76" i="1"/>
  <c r="AT73" i="1"/>
  <c r="AT84" i="1"/>
  <c r="AT82" i="1"/>
  <c r="AT85" i="1"/>
  <c r="AT78" i="1"/>
  <c r="AT74" i="1"/>
  <c r="AT86" i="1"/>
  <c r="AT79" i="1"/>
  <c r="AT80" i="1"/>
  <c r="AT88" i="1"/>
  <c r="AT83" i="1"/>
  <c r="AT69" i="1"/>
  <c r="AT44" i="1"/>
  <c r="AT90" i="1"/>
  <c r="AT92" i="1"/>
  <c r="AT93" i="1"/>
  <c r="AT91" i="1"/>
  <c r="AT67" i="1"/>
  <c r="AT68" i="1"/>
  <c r="AT66" i="1"/>
  <c r="AT64" i="1"/>
  <c r="AT61" i="1"/>
  <c r="AT60" i="1"/>
  <c r="AT62" i="1"/>
  <c r="AT63" i="1"/>
  <c r="AT59" i="1"/>
  <c r="AT57" i="1"/>
  <c r="AT56" i="1"/>
  <c r="AT58" i="1"/>
  <c r="AT53" i="1"/>
  <c r="AT54" i="1"/>
  <c r="AT52" i="1"/>
  <c r="AT49" i="1"/>
  <c r="AT51" i="1"/>
  <c r="AT50" i="1"/>
  <c r="AT48" i="1"/>
  <c r="AT47" i="1"/>
  <c r="AT45" i="1"/>
  <c r="AT46" i="1"/>
  <c r="AT34" i="1"/>
  <c r="AT36" i="1" l="1"/>
  <c r="AT39" i="1"/>
  <c r="AT41" i="1"/>
  <c r="AT40" i="1"/>
  <c r="AT37" i="1"/>
  <c r="AT42" i="1"/>
  <c r="AT43" i="1"/>
  <c r="AT38" i="1"/>
  <c r="AT35" i="1"/>
  <c r="B3" i="1" l="1"/>
  <c r="AT96" i="1" l="1"/>
  <c r="AT97" i="1"/>
  <c r="AT94" i="1"/>
  <c r="AT95" i="1"/>
  <c r="AT98" i="1"/>
  <c r="AT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S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O2" authorId="2" shapeId="0" xr:uid="{D3CDF64A-9D77-4BF3-A62E-00602A49ED13}">
      <text>
        <r>
          <rPr>
            <b/>
            <sz val="9"/>
            <color indexed="81"/>
            <rFont val="Tahoma"/>
            <family val="2"/>
          </rPr>
          <t>John:</t>
        </r>
        <r>
          <rPr>
            <sz val="9"/>
            <color indexed="81"/>
            <rFont val="Tahoma"/>
            <family val="2"/>
          </rPr>
          <t xml:space="preserve">
These are the farm scenarios
</t>
        </r>
      </text>
    </comment>
    <comment ref="P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Q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R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S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C2" authorId="2" shapeId="0" xr:uid="{ACF8FAF4-1DC0-4CD0-BFAA-186410F7C97A}">
      <text>
        <r>
          <rPr>
            <b/>
            <sz val="9"/>
            <color indexed="81"/>
            <rFont val="Tahoma"/>
            <family val="2"/>
          </rPr>
          <t>John:</t>
        </r>
        <r>
          <rPr>
            <sz val="9"/>
            <color indexed="81"/>
            <rFont val="Tahoma"/>
            <family val="2"/>
          </rPr>
          <t xml:space="preserve">
Vary the conservtion limit </t>
        </r>
      </text>
    </comment>
    <comment ref="AQ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R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S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B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C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E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F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G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I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J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K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M2" authorId="2" shapeId="0" xr:uid="{2189A71B-9A05-4643-8C04-2DD041A3D414}">
      <text>
        <r>
          <rPr>
            <b/>
            <sz val="9"/>
            <color indexed="81"/>
            <rFont val="Tahoma"/>
            <family val="2"/>
          </rPr>
          <t>John:</t>
        </r>
        <r>
          <rPr>
            <sz val="9"/>
            <color indexed="81"/>
            <rFont val="Tahoma"/>
            <family val="2"/>
          </rPr>
          <t xml:space="preserve">
Equations used for the sires</t>
        </r>
      </text>
    </comment>
    <comment ref="BN2" authorId="2" shapeId="0" xr:uid="{1EE367D6-5B2C-432B-9E24-7B047F438E41}">
      <text>
        <r>
          <rPr>
            <b/>
            <sz val="9"/>
            <color indexed="81"/>
            <rFont val="Tahoma"/>
            <family val="2"/>
          </rPr>
          <t>John:</t>
        </r>
        <r>
          <rPr>
            <sz val="9"/>
            <color indexed="81"/>
            <rFont val="Tahoma"/>
            <family val="2"/>
          </rPr>
          <t xml:space="preserve">
Equations used for the dams</t>
        </r>
      </text>
    </comment>
    <comment ref="BR2" authorId="2" shapeId="0" xr:uid="{B81F53F6-7294-4E30-A92A-BF71AA8396E1}">
      <text>
        <r>
          <rPr>
            <b/>
            <sz val="9"/>
            <color indexed="81"/>
            <rFont val="Tahoma"/>
            <family val="2"/>
          </rPr>
          <t>John:</t>
        </r>
        <r>
          <rPr>
            <sz val="9"/>
            <color indexed="81"/>
            <rFont val="Tahoma"/>
            <family val="2"/>
          </rPr>
          <t xml:space="preserve">
Equations used for the prog</t>
        </r>
      </text>
    </comment>
    <comment ref="BV2" authorId="2" shapeId="0" xr:uid="{B951E732-FFC2-4EC0-A2AA-21F415BC93AF}">
      <text>
        <r>
          <rPr>
            <b/>
            <sz val="9"/>
            <color indexed="81"/>
            <rFont val="Tahoma"/>
            <family val="2"/>
          </rPr>
          <t>John:</t>
        </r>
        <r>
          <rPr>
            <sz val="9"/>
            <color indexed="81"/>
            <rFont val="Tahoma"/>
            <family val="2"/>
          </rPr>
          <t xml:space="preserve">
Equations used for the offspring</t>
        </r>
      </text>
    </comment>
    <comment ref="BY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A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B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C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D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E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F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G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H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Y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Z2" authorId="0" shapeId="0" xr:uid="{3C15DE3A-3651-474F-A941-22E9853F3632}">
      <text>
        <r>
          <rPr>
            <b/>
            <sz val="9"/>
            <color indexed="81"/>
            <rFont val="Tahoma"/>
            <family val="2"/>
          </rPr>
          <t>Michael:</t>
        </r>
        <r>
          <rPr>
            <sz val="9"/>
            <color indexed="81"/>
            <rFont val="Tahoma"/>
            <family val="2"/>
          </rPr>
          <t xml:space="preserve">
Mask changeable fvps.
</t>
        </r>
      </text>
    </comment>
    <comment ref="DA2" authorId="0" shapeId="0" xr:uid="{6528534C-25F6-46C2-8F56-59A497C99EAB}">
      <text>
        <r>
          <rPr>
            <b/>
            <sz val="9"/>
            <color indexed="81"/>
            <rFont val="Tahoma"/>
            <family val="2"/>
          </rPr>
          <t>Michael:</t>
        </r>
        <r>
          <rPr>
            <sz val="9"/>
            <color indexed="81"/>
            <rFont val="Tahoma"/>
            <family val="2"/>
          </rPr>
          <t xml:space="preserve">
Mask changeable fvps.
</t>
        </r>
      </text>
    </comment>
    <comment ref="DB2" authorId="0" shapeId="0" xr:uid="{FBA9E428-55D7-4DB3-8992-2DFD4BB16263}">
      <text>
        <r>
          <rPr>
            <b/>
            <sz val="9"/>
            <color indexed="81"/>
            <rFont val="Tahoma"/>
            <family val="2"/>
          </rPr>
          <t>Michael:</t>
        </r>
        <r>
          <rPr>
            <sz val="9"/>
            <color indexed="81"/>
            <rFont val="Tahoma"/>
            <family val="2"/>
          </rPr>
          <t xml:space="preserve">
Mask changeable fvps.
</t>
        </r>
      </text>
    </comment>
    <comment ref="DC2" authorId="0" shapeId="0" xr:uid="{8D2E16E7-98D2-426D-90D1-EAD6DE724935}">
      <text>
        <r>
          <rPr>
            <b/>
            <sz val="9"/>
            <color indexed="81"/>
            <rFont val="Tahoma"/>
            <family val="2"/>
          </rPr>
          <t>Michael:</t>
        </r>
        <r>
          <rPr>
            <sz val="9"/>
            <color indexed="81"/>
            <rFont val="Tahoma"/>
            <family val="2"/>
          </rPr>
          <t xml:space="preserve">
Mask changeable fvps.
</t>
        </r>
      </text>
    </comment>
    <comment ref="D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P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Q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K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C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J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K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O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P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R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K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LN2" authorId="0" shapeId="0" xr:uid="{481B8B8B-754A-4CC4-9741-6D410910900C}">
      <text>
        <r>
          <rPr>
            <b/>
            <sz val="9"/>
            <color indexed="81"/>
            <rFont val="Tahoma"/>
            <charset val="1"/>
          </rPr>
          <t>Michael Young (21512438):</t>
        </r>
        <r>
          <rPr>
            <sz val="9"/>
            <color indexed="81"/>
            <rFont val="Tahoma"/>
            <charset val="1"/>
          </rPr>
          <t xml:space="preserve">
control the total number of dams at prejoining</t>
        </r>
      </text>
    </comment>
    <comment ref="LO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L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LW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LX2" authorId="0" shapeId="0" xr:uid="{CBD300F2-C140-49FF-A3D1-19531521668F}">
      <text>
        <r>
          <rPr>
            <b/>
            <sz val="9"/>
            <color indexed="81"/>
            <rFont val="Tahoma"/>
            <family val="2"/>
          </rPr>
          <t>Michael Young:</t>
        </r>
        <r>
          <rPr>
            <sz val="9"/>
            <color indexed="81"/>
            <rFont val="Tahoma"/>
            <family val="2"/>
          </rPr>
          <t xml:space="preserve">
min dams</t>
        </r>
      </text>
    </comment>
    <comment ref="LZ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F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M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M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M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M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M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C2" authorId="2" shapeId="0" xr:uid="{F1302F12-E598-4879-9F1B-3E0A35F98861}">
      <text>
        <r>
          <rPr>
            <b/>
            <sz val="9"/>
            <color indexed="81"/>
            <rFont val="Tahoma"/>
            <family val="2"/>
          </rPr>
          <t>John:</t>
        </r>
        <r>
          <rPr>
            <sz val="9"/>
            <color indexed="81"/>
            <rFont val="Tahoma"/>
            <family val="2"/>
          </rPr>
          <t xml:space="preserve">
Include pasture. Default is True</t>
        </r>
      </text>
    </comment>
    <comment ref="N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O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P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Q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R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S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T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U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V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NW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NY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Z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A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B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C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S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S3" authorId="2" shapeId="0" xr:uid="{A4EAEBB0-C590-44CA-87C6-FCF02042830F}">
      <text>
        <r>
          <rPr>
            <b/>
            <sz val="9"/>
            <color indexed="81"/>
            <rFont val="Tahoma"/>
            <family val="2"/>
          </rPr>
          <t>John:</t>
        </r>
        <r>
          <rPr>
            <sz val="9"/>
            <color indexed="81"/>
            <rFont val="Tahoma"/>
            <family val="2"/>
          </rPr>
          <t xml:space="preserve">
Pasture type</t>
        </r>
      </text>
    </comment>
    <comment ref="NO3" authorId="2" shapeId="0" xr:uid="{B954CDF6-1ABF-48D4-9FEA-F3C077148276}">
      <text>
        <r>
          <rPr>
            <b/>
            <sz val="9"/>
            <color indexed="81"/>
            <rFont val="Tahoma"/>
            <family val="2"/>
          </rPr>
          <t>John:</t>
        </r>
        <r>
          <rPr>
            <sz val="9"/>
            <color indexed="81"/>
            <rFont val="Tahoma"/>
            <family val="2"/>
          </rPr>
          <t xml:space="preserve">
Pasture type</t>
        </r>
      </text>
    </comment>
    <comment ref="NP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S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T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G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H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M4" authorId="0" shapeId="0" xr:uid="{7861D19F-916D-408A-A538-198C929599E5}">
      <text>
        <r>
          <rPr>
            <b/>
            <sz val="9"/>
            <color indexed="81"/>
            <rFont val="Tahoma"/>
            <family val="2"/>
          </rPr>
          <t>John:</t>
        </r>
        <r>
          <rPr>
            <sz val="9"/>
            <color indexed="81"/>
            <rFont val="Tahoma"/>
            <family val="2"/>
          </rPr>
          <t xml:space="preserve">
Relative availability</t>
        </r>
      </text>
    </comment>
    <comment ref="BN4" authorId="0" shapeId="0" xr:uid="{F2BDF62F-A2C0-480F-B4A2-37C24BFCFD37}">
      <text>
        <r>
          <rPr>
            <b/>
            <sz val="9"/>
            <color indexed="81"/>
            <rFont val="Tahoma"/>
            <family val="2"/>
          </rPr>
          <t>John:</t>
        </r>
        <r>
          <rPr>
            <sz val="9"/>
            <color indexed="81"/>
            <rFont val="Tahoma"/>
            <family val="2"/>
          </rPr>
          <t xml:space="preserve">
Conception</t>
        </r>
      </text>
    </comment>
    <comment ref="BO4" authorId="0" shapeId="0" xr:uid="{0C042DA4-D01F-4462-9FFE-DECC324238C5}">
      <text>
        <r>
          <rPr>
            <b/>
            <sz val="9"/>
            <color indexed="81"/>
            <rFont val="Tahoma"/>
            <family val="2"/>
          </rPr>
          <t>John:</t>
        </r>
        <r>
          <rPr>
            <sz val="9"/>
            <color indexed="81"/>
            <rFont val="Tahoma"/>
            <family val="2"/>
          </rPr>
          <t xml:space="preserve">
Weaner mortality</t>
        </r>
      </text>
    </comment>
    <comment ref="BP4" authorId="0" shapeId="0" xr:uid="{D8F50781-0506-497E-A15D-0AC6218853A7}">
      <text>
        <r>
          <rPr>
            <b/>
            <sz val="9"/>
            <color indexed="81"/>
            <rFont val="Tahoma"/>
            <family val="2"/>
          </rPr>
          <t>John:</t>
        </r>
        <r>
          <rPr>
            <sz val="9"/>
            <color indexed="81"/>
            <rFont val="Tahoma"/>
            <family val="2"/>
          </rPr>
          <t xml:space="preserve">
Dam mortality</t>
        </r>
      </text>
    </comment>
    <comment ref="BQ4" authorId="0" shapeId="0" xr:uid="{1E2CC5AE-FD66-4928-899F-555D857AB655}">
      <text>
        <r>
          <rPr>
            <b/>
            <sz val="9"/>
            <color indexed="81"/>
            <rFont val="Tahoma"/>
            <family val="2"/>
          </rPr>
          <t>John:</t>
        </r>
        <r>
          <rPr>
            <sz val="9"/>
            <color indexed="81"/>
            <rFont val="Tahoma"/>
            <family val="2"/>
          </rPr>
          <t xml:space="preserve">
Relative availability</t>
        </r>
      </text>
    </comment>
    <comment ref="BR4" authorId="0" shapeId="0" xr:uid="{DD1BC7DC-9510-49A0-8CF8-2ACF91E46EB3}">
      <text>
        <r>
          <rPr>
            <sz val="9"/>
            <color indexed="81"/>
            <rFont val="Tahoma"/>
            <family val="2"/>
          </rPr>
          <t>Progeny survival</t>
        </r>
      </text>
    </comment>
    <comment ref="BS4" authorId="0" shapeId="0" xr:uid="{0C4CB34C-52A2-4080-A23E-ADED3301A1F0}">
      <text>
        <r>
          <rPr>
            <b/>
            <sz val="9"/>
            <color indexed="81"/>
            <rFont val="Tahoma"/>
            <family val="2"/>
          </rPr>
          <t>John:</t>
        </r>
        <r>
          <rPr>
            <sz val="9"/>
            <color indexed="81"/>
            <rFont val="Tahoma"/>
            <family val="2"/>
          </rPr>
          <t xml:space="preserve">
Relative availability</t>
        </r>
      </text>
    </comment>
    <comment ref="BT4" authorId="0" shapeId="0" xr:uid="{3F3DB6C4-DE2F-419B-AD18-07785C231917}">
      <text>
        <r>
          <rPr>
            <sz val="9"/>
            <color indexed="81"/>
            <rFont val="Tahoma"/>
            <family val="2"/>
          </rPr>
          <t>Birth weight</t>
        </r>
      </text>
    </comment>
    <comment ref="BU4" authorId="0" shapeId="0" xr:uid="{DA1C078D-AA81-4A78-9DFC-37E0A8AB8B86}">
      <text>
        <r>
          <rPr>
            <sz val="9"/>
            <color indexed="81"/>
            <rFont val="Tahoma"/>
            <family val="2"/>
          </rPr>
          <t>Weaning weight</t>
        </r>
      </text>
    </comment>
    <comment ref="BV4" authorId="0" shapeId="0" xr:uid="{1EC0D7CF-12F9-4F1F-8977-A8F060C09A40}">
      <text>
        <r>
          <rPr>
            <b/>
            <sz val="9"/>
            <color indexed="81"/>
            <rFont val="Tahoma"/>
            <family val="2"/>
          </rPr>
          <t>John:</t>
        </r>
        <r>
          <rPr>
            <sz val="9"/>
            <color indexed="81"/>
            <rFont val="Tahoma"/>
            <family val="2"/>
          </rPr>
          <t xml:space="preserve">
Weaner mortality</t>
        </r>
      </text>
    </comment>
    <comment ref="BW4" authorId="0" shapeId="0" xr:uid="{85ED7518-3248-46F2-BEC1-6F6D2BDF3C8C}">
      <text>
        <r>
          <rPr>
            <b/>
            <sz val="9"/>
            <color indexed="81"/>
            <rFont val="Tahoma"/>
            <family val="2"/>
          </rPr>
          <t>John:</t>
        </r>
        <r>
          <rPr>
            <sz val="9"/>
            <color indexed="81"/>
            <rFont val="Tahoma"/>
            <family val="2"/>
          </rPr>
          <t xml:space="preserve">
Relative availability</t>
        </r>
      </text>
    </comment>
    <comment ref="CA4" authorId="2" shapeId="0" xr:uid="{92BC5E23-6B81-457A-9465-BBCED9EC75CB}">
      <text>
        <r>
          <rPr>
            <b/>
            <sz val="9"/>
            <color indexed="81"/>
            <rFont val="Tahoma"/>
            <family val="2"/>
          </rPr>
          <t>John:</t>
        </r>
        <r>
          <rPr>
            <sz val="9"/>
            <color indexed="81"/>
            <rFont val="Tahoma"/>
            <family val="2"/>
          </rPr>
          <t xml:space="preserve">
CFW</t>
        </r>
      </text>
    </comment>
    <comment ref="CB4" authorId="2" shapeId="0" xr:uid="{B828607C-FA29-4707-A21B-CE463104DACB}">
      <text>
        <r>
          <rPr>
            <b/>
            <sz val="9"/>
            <color indexed="81"/>
            <rFont val="Tahoma"/>
            <family val="2"/>
          </rPr>
          <t>John:</t>
        </r>
        <r>
          <rPr>
            <sz val="9"/>
            <color indexed="81"/>
            <rFont val="Tahoma"/>
            <family val="2"/>
          </rPr>
          <t xml:space="preserve">
FD</t>
        </r>
      </text>
    </comment>
    <comment ref="CC4" authorId="2" shapeId="0" xr:uid="{DA236917-5303-4A06-BB47-A0705356AA07}">
      <text>
        <r>
          <rPr>
            <b/>
            <sz val="9"/>
            <color indexed="81"/>
            <rFont val="Tahoma"/>
            <family val="2"/>
          </rPr>
          <t>John:</t>
        </r>
        <r>
          <rPr>
            <sz val="9"/>
            <color indexed="81"/>
            <rFont val="Tahoma"/>
            <family val="2"/>
          </rPr>
          <t xml:space="preserve">
Conception</t>
        </r>
      </text>
    </comment>
    <comment ref="CD4" authorId="2" shapeId="0" xr:uid="{BAD5328B-6C1D-476D-9EA6-9F3B09A960E6}">
      <text>
        <r>
          <rPr>
            <b/>
            <sz val="9"/>
            <color indexed="81"/>
            <rFont val="Tahoma"/>
            <family val="2"/>
          </rPr>
          <t>John:</t>
        </r>
        <r>
          <rPr>
            <sz val="9"/>
            <color indexed="81"/>
            <rFont val="Tahoma"/>
            <family val="2"/>
          </rPr>
          <t xml:space="preserve">
Litter Size</t>
        </r>
      </text>
    </comment>
    <comment ref="CE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F4" authorId="2" shapeId="0" xr:uid="{579A665C-935B-4B09-BDA4-C11E26059193}">
      <text>
        <r>
          <rPr>
            <b/>
            <sz val="9"/>
            <color indexed="81"/>
            <rFont val="Tahoma"/>
            <family val="2"/>
          </rPr>
          <t>John:</t>
        </r>
        <r>
          <rPr>
            <sz val="9"/>
            <color indexed="81"/>
            <rFont val="Tahoma"/>
            <family val="2"/>
          </rPr>
          <t xml:space="preserve">
Mortality</t>
        </r>
      </text>
    </comment>
    <comment ref="CG4" authorId="2" shapeId="0" xr:uid="{F58C5024-3A0E-4955-8FAD-6C2D321A8471}">
      <text>
        <r>
          <rPr>
            <b/>
            <sz val="9"/>
            <color indexed="81"/>
            <rFont val="Tahoma"/>
            <family val="2"/>
          </rPr>
          <t>John:</t>
        </r>
        <r>
          <rPr>
            <sz val="9"/>
            <color indexed="81"/>
            <rFont val="Tahoma"/>
            <family val="2"/>
          </rPr>
          <t xml:space="preserve">
LWC (Liveweight change)</t>
        </r>
      </text>
    </comment>
    <comment ref="CH4" authorId="2" shapeId="0" xr:uid="{EE3CD86E-40C8-47D8-9196-79048B93823C}">
      <text>
        <r>
          <rPr>
            <b/>
            <sz val="9"/>
            <color indexed="81"/>
            <rFont val="Tahoma"/>
            <family val="2"/>
          </rPr>
          <t>John:</t>
        </r>
        <r>
          <rPr>
            <sz val="9"/>
            <color indexed="81"/>
            <rFont val="Tahoma"/>
            <family val="2"/>
          </rPr>
          <t xml:space="preserve">
Random</t>
        </r>
      </text>
    </comment>
    <comment ref="CO4" authorId="0" shapeId="0" xr:uid="{1FFA69E7-0806-4E89-B418-84B5B76C2E09}">
      <text>
        <r>
          <rPr>
            <b/>
            <sz val="9"/>
            <color indexed="81"/>
            <rFont val="Tahoma"/>
            <family val="2"/>
          </rPr>
          <t>John:</t>
        </r>
        <r>
          <rPr>
            <sz val="9"/>
            <color indexed="81"/>
            <rFont val="Tahoma"/>
            <family val="2"/>
          </rPr>
          <t xml:space="preserve">
All periods and slices of r2</t>
        </r>
      </text>
    </comment>
    <comment ref="C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S4" authorId="2" shapeId="0" xr:uid="{5A6AAD67-6B24-4478-AA2B-B4D72B9626E1}">
      <text>
        <r>
          <rPr>
            <b/>
            <sz val="9"/>
            <color indexed="81"/>
            <rFont val="Tahoma"/>
            <family val="2"/>
          </rPr>
          <t>John:</t>
        </r>
        <r>
          <rPr>
            <sz val="9"/>
            <color indexed="81"/>
            <rFont val="Tahoma"/>
            <family val="2"/>
          </rPr>
          <t xml:space="preserve">
Winter lambing</t>
        </r>
      </text>
    </comment>
    <comment ref="CT4" authorId="2" shapeId="0" xr:uid="{49A803EA-9D60-4526-B14D-9DBCEAFCEE6A}">
      <text>
        <r>
          <rPr>
            <b/>
            <sz val="9"/>
            <color indexed="81"/>
            <rFont val="Tahoma"/>
            <family val="2"/>
          </rPr>
          <t>John:</t>
        </r>
        <r>
          <rPr>
            <sz val="9"/>
            <color indexed="81"/>
            <rFont val="Tahoma"/>
            <family val="2"/>
          </rPr>
          <t xml:space="preserve">
Spring lambing</t>
        </r>
      </text>
    </comment>
    <comment ref="C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V4" authorId="2" shapeId="0" xr:uid="{8CE6F3B7-A272-4B56-A841-4ECCBBB11606}">
      <text>
        <r>
          <rPr>
            <b/>
            <sz val="9"/>
            <color indexed="81"/>
            <rFont val="Tahoma"/>
            <family val="2"/>
          </rPr>
          <t>John:</t>
        </r>
        <r>
          <rPr>
            <sz val="9"/>
            <color indexed="81"/>
            <rFont val="Tahoma"/>
            <family val="2"/>
          </rPr>
          <t xml:space="preserve">
Winter lambing</t>
        </r>
      </text>
    </comment>
    <comment ref="CW4" authorId="2" shapeId="0" xr:uid="{BB1B7A79-AABC-44EF-81C3-8CA0654D0B2D}">
      <text>
        <r>
          <rPr>
            <b/>
            <sz val="9"/>
            <color indexed="81"/>
            <rFont val="Tahoma"/>
            <family val="2"/>
          </rPr>
          <t>John:</t>
        </r>
        <r>
          <rPr>
            <sz val="9"/>
            <color indexed="81"/>
            <rFont val="Tahoma"/>
            <family val="2"/>
          </rPr>
          <t xml:space="preserve">
Spring lambing</t>
        </r>
      </text>
    </comment>
    <comment ref="CY4" authorId="0" shapeId="0" xr:uid="{823CD838-0DE7-46A5-A20C-4967BBB8336D}">
      <text>
        <r>
          <rPr>
            <b/>
            <sz val="9"/>
            <color indexed="81"/>
            <rFont val="Tahoma"/>
            <family val="2"/>
          </rPr>
          <t>Young:</t>
        </r>
        <r>
          <rPr>
            <sz val="9"/>
            <color indexed="81"/>
            <rFont val="Tahoma"/>
            <family val="2"/>
          </rPr>
          <t xml:space="preserve">
0:1 is weaning </t>
        </r>
      </text>
    </comment>
    <comment ref="CZ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A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B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C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Z4" authorId="2" shapeId="0" xr:uid="{5F8D7599-9B1B-4CCD-8F76-B4A1DF99C4FD}">
      <text>
        <r>
          <rPr>
            <b/>
            <sz val="9"/>
            <color indexed="81"/>
            <rFont val="Tahoma"/>
            <family val="2"/>
          </rPr>
          <t>John:</t>
        </r>
        <r>
          <rPr>
            <sz val="9"/>
            <color indexed="81"/>
            <rFont val="Tahoma"/>
            <family val="2"/>
          </rPr>
          <t xml:space="preserve">
aStd - weanage
</t>
        </r>
      </text>
    </comment>
    <comment ref="J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C4" authorId="2" shapeId="0" xr:uid="{EA5FCC71-3412-4D05-9092-E3A7BA334AF5}">
      <text>
        <r>
          <rPr>
            <b/>
            <sz val="9"/>
            <color indexed="81"/>
            <rFont val="Tahoma"/>
            <family val="2"/>
          </rPr>
          <t>John:</t>
        </r>
        <r>
          <rPr>
            <sz val="9"/>
            <color indexed="81"/>
            <rFont val="Tahoma"/>
            <family val="2"/>
          </rPr>
          <t xml:space="preserve">
Include BBT</t>
        </r>
      </text>
    </comment>
    <comment ref="J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K4" authorId="2" shapeId="0" xr:uid="{7877AB00-722C-4EF7-B63C-1C525262DD20}">
      <text>
        <r>
          <rPr>
            <b/>
            <sz val="9"/>
            <color indexed="81"/>
            <rFont val="Tahoma"/>
            <family val="2"/>
          </rPr>
          <t>John:</t>
        </r>
        <r>
          <rPr>
            <sz val="9"/>
            <color indexed="81"/>
            <rFont val="Tahoma"/>
            <family val="2"/>
          </rPr>
          <t xml:space="preserve">
Yearling progeny, Singles</t>
        </r>
      </text>
    </comment>
    <comment ref="JL4" authorId="2" shapeId="0" xr:uid="{9109237E-D341-425C-94DD-E8B235456F16}">
      <text>
        <r>
          <rPr>
            <b/>
            <sz val="9"/>
            <color indexed="81"/>
            <rFont val="Tahoma"/>
            <family val="2"/>
          </rPr>
          <t>John:</t>
        </r>
        <r>
          <rPr>
            <sz val="9"/>
            <color indexed="81"/>
            <rFont val="Tahoma"/>
            <family val="2"/>
          </rPr>
          <t xml:space="preserve">
Yearling progeny, Twins</t>
        </r>
      </text>
    </comment>
    <comment ref="JM4" authorId="2" shapeId="0" xr:uid="{CCA187A1-9C97-4752-826A-E05F9D71DDD7}">
      <text>
        <r>
          <rPr>
            <b/>
            <sz val="9"/>
            <color indexed="81"/>
            <rFont val="Tahoma"/>
            <family val="2"/>
          </rPr>
          <t>John:</t>
        </r>
        <r>
          <rPr>
            <sz val="9"/>
            <color indexed="81"/>
            <rFont val="Tahoma"/>
            <family val="2"/>
          </rPr>
          <t xml:space="preserve">
Yearling progeny, Triplets</t>
        </r>
      </text>
    </comment>
    <comment ref="JN4" authorId="2" shapeId="0" xr:uid="{A9D92726-D062-4EA4-B0EB-877D2BDC0631}">
      <text>
        <r>
          <rPr>
            <b/>
            <sz val="9"/>
            <color indexed="81"/>
            <rFont val="Tahoma"/>
            <family val="2"/>
          </rPr>
          <t>John:</t>
        </r>
        <r>
          <rPr>
            <sz val="9"/>
            <color indexed="81"/>
            <rFont val="Tahoma"/>
            <family val="2"/>
          </rPr>
          <t xml:space="preserve">
2-tooth progeny, Singles</t>
        </r>
      </text>
    </comment>
    <comment ref="JO4" authorId="2" shapeId="0" xr:uid="{D3219BAF-DDDC-47AE-84C4-3AF7E943AB74}">
      <text>
        <r>
          <rPr>
            <b/>
            <sz val="9"/>
            <color indexed="81"/>
            <rFont val="Tahoma"/>
            <family val="2"/>
          </rPr>
          <t>John:</t>
        </r>
        <r>
          <rPr>
            <sz val="9"/>
            <color indexed="81"/>
            <rFont val="Tahoma"/>
            <family val="2"/>
          </rPr>
          <t xml:space="preserve">
2-tooth progeny, Twins</t>
        </r>
      </text>
    </comment>
    <comment ref="JP4" authorId="2" shapeId="0" xr:uid="{D73C6C91-4A7E-4DFF-BCEF-0C66428603B0}">
      <text>
        <r>
          <rPr>
            <b/>
            <sz val="9"/>
            <color indexed="81"/>
            <rFont val="Tahoma"/>
            <family val="2"/>
          </rPr>
          <t>John:</t>
        </r>
        <r>
          <rPr>
            <sz val="9"/>
            <color indexed="81"/>
            <rFont val="Tahoma"/>
            <family val="2"/>
          </rPr>
          <t xml:space="preserve">
2-tooth progeny, Triplets</t>
        </r>
      </text>
    </comment>
    <comment ref="JQ4" authorId="2" shapeId="0" xr:uid="{3C7B93C2-CC23-4AD1-B05D-F055CF4ABE5F}">
      <text>
        <r>
          <rPr>
            <b/>
            <sz val="9"/>
            <color indexed="81"/>
            <rFont val="Tahoma"/>
            <family val="2"/>
          </rPr>
          <t>John:</t>
        </r>
        <r>
          <rPr>
            <sz val="9"/>
            <color indexed="81"/>
            <rFont val="Tahoma"/>
            <family val="2"/>
          </rPr>
          <t xml:space="preserve">
Adult progeny, Singles</t>
        </r>
      </text>
    </comment>
    <comment ref="JR4" authorId="2" shapeId="0" xr:uid="{DC1D9C50-F10D-4107-99AD-A015D00886E3}">
      <text>
        <r>
          <rPr>
            <b/>
            <sz val="9"/>
            <color indexed="81"/>
            <rFont val="Tahoma"/>
            <family val="2"/>
          </rPr>
          <t>John:</t>
        </r>
        <r>
          <rPr>
            <sz val="9"/>
            <color indexed="81"/>
            <rFont val="Tahoma"/>
            <family val="2"/>
          </rPr>
          <t xml:space="preserve">
Adult progeny, Twins</t>
        </r>
      </text>
    </comment>
    <comment ref="JS4" authorId="2" shapeId="0" xr:uid="{8541F861-6F27-4EBE-BEFF-E94CBAB2491C}">
      <text>
        <r>
          <rPr>
            <b/>
            <sz val="9"/>
            <color indexed="81"/>
            <rFont val="Tahoma"/>
            <family val="2"/>
          </rPr>
          <t>John:</t>
        </r>
        <r>
          <rPr>
            <sz val="9"/>
            <color indexed="81"/>
            <rFont val="Tahoma"/>
            <family val="2"/>
          </rPr>
          <t xml:space="preserve">
Adult progeny, Triplets</t>
        </r>
      </text>
    </comment>
    <comment ref="JT4" authorId="2" shapeId="0" xr:uid="{EB2A31A7-16EF-4ACB-8ECB-93FB358CBB13}">
      <text>
        <r>
          <rPr>
            <b/>
            <sz val="9"/>
            <color indexed="81"/>
            <rFont val="Tahoma"/>
            <family val="2"/>
          </rPr>
          <t>John:</t>
        </r>
        <r>
          <rPr>
            <sz val="9"/>
            <color indexed="81"/>
            <rFont val="Tahoma"/>
            <family val="2"/>
          </rPr>
          <t xml:space="preserve">
Yearling progeny, Singles</t>
        </r>
      </text>
    </comment>
    <comment ref="JU4" authorId="2" shapeId="0" xr:uid="{8FAE3320-31AD-4151-9D71-5B32EAEBD88F}">
      <text>
        <r>
          <rPr>
            <b/>
            <sz val="9"/>
            <color indexed="81"/>
            <rFont val="Tahoma"/>
            <family val="2"/>
          </rPr>
          <t>John:</t>
        </r>
        <r>
          <rPr>
            <sz val="9"/>
            <color indexed="81"/>
            <rFont val="Tahoma"/>
            <family val="2"/>
          </rPr>
          <t xml:space="preserve">
Yearling progeny, Twins</t>
        </r>
      </text>
    </comment>
    <comment ref="JV4" authorId="2" shapeId="0" xr:uid="{668C5235-7D2B-40C5-864F-91A51EE2395C}">
      <text>
        <r>
          <rPr>
            <b/>
            <sz val="9"/>
            <color indexed="81"/>
            <rFont val="Tahoma"/>
            <family val="2"/>
          </rPr>
          <t>John:</t>
        </r>
        <r>
          <rPr>
            <sz val="9"/>
            <color indexed="81"/>
            <rFont val="Tahoma"/>
            <family val="2"/>
          </rPr>
          <t xml:space="preserve">
Yearling progeny, Triplets</t>
        </r>
      </text>
    </comment>
    <comment ref="JW4" authorId="2" shapeId="0" xr:uid="{51538251-0809-4BBF-86C7-5614E7A0450E}">
      <text>
        <r>
          <rPr>
            <b/>
            <sz val="9"/>
            <color indexed="81"/>
            <rFont val="Tahoma"/>
            <family val="2"/>
          </rPr>
          <t>John:</t>
        </r>
        <r>
          <rPr>
            <sz val="9"/>
            <color indexed="81"/>
            <rFont val="Tahoma"/>
            <family val="2"/>
          </rPr>
          <t xml:space="preserve">
2-tooth progeny, Singles</t>
        </r>
      </text>
    </comment>
    <comment ref="JX4" authorId="2" shapeId="0" xr:uid="{0BDFFEEC-5242-412E-90E8-F1DB30000D7F}">
      <text>
        <r>
          <rPr>
            <b/>
            <sz val="9"/>
            <color indexed="81"/>
            <rFont val="Tahoma"/>
            <family val="2"/>
          </rPr>
          <t>John:</t>
        </r>
        <r>
          <rPr>
            <sz val="9"/>
            <color indexed="81"/>
            <rFont val="Tahoma"/>
            <family val="2"/>
          </rPr>
          <t xml:space="preserve">
2-tooth progeny, Twins</t>
        </r>
      </text>
    </comment>
    <comment ref="JY4" authorId="2" shapeId="0" xr:uid="{08D92574-B1DD-4B8E-AF6D-E34266BB7BB0}">
      <text>
        <r>
          <rPr>
            <b/>
            <sz val="9"/>
            <color indexed="81"/>
            <rFont val="Tahoma"/>
            <family val="2"/>
          </rPr>
          <t>John:</t>
        </r>
        <r>
          <rPr>
            <sz val="9"/>
            <color indexed="81"/>
            <rFont val="Tahoma"/>
            <family val="2"/>
          </rPr>
          <t xml:space="preserve">
2-tooth progeny, Triplets</t>
        </r>
      </text>
    </comment>
    <comment ref="JZ4" authorId="2" shapeId="0" xr:uid="{1586BE15-E561-4A67-8852-375351E10B47}">
      <text>
        <r>
          <rPr>
            <b/>
            <sz val="9"/>
            <color indexed="81"/>
            <rFont val="Tahoma"/>
            <family val="2"/>
          </rPr>
          <t>John:</t>
        </r>
        <r>
          <rPr>
            <sz val="9"/>
            <color indexed="81"/>
            <rFont val="Tahoma"/>
            <family val="2"/>
          </rPr>
          <t xml:space="preserve">
Adult progeny, Singles</t>
        </r>
      </text>
    </comment>
    <comment ref="KA4" authorId="2" shapeId="0" xr:uid="{3E1E2DCB-BA1B-4CD4-80DD-213E670B06C4}">
      <text>
        <r>
          <rPr>
            <b/>
            <sz val="9"/>
            <color indexed="81"/>
            <rFont val="Tahoma"/>
            <family val="2"/>
          </rPr>
          <t>John:</t>
        </r>
        <r>
          <rPr>
            <sz val="9"/>
            <color indexed="81"/>
            <rFont val="Tahoma"/>
            <family val="2"/>
          </rPr>
          <t xml:space="preserve">
Adult progeny, Twins</t>
        </r>
      </text>
    </comment>
    <comment ref="KB4" authorId="2" shapeId="0" xr:uid="{9677EF28-B8F0-4B0C-817A-999F7BED8CAE}">
      <text>
        <r>
          <rPr>
            <b/>
            <sz val="9"/>
            <color indexed="81"/>
            <rFont val="Tahoma"/>
            <family val="2"/>
          </rPr>
          <t>John:</t>
        </r>
        <r>
          <rPr>
            <sz val="9"/>
            <color indexed="81"/>
            <rFont val="Tahoma"/>
            <family val="2"/>
          </rPr>
          <t xml:space="preserve">
Adult progeny, Triplets</t>
        </r>
      </text>
    </comment>
    <comment ref="KC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D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E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F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G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H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I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J4" authorId="2" shapeId="0" xr:uid="{3CDA30AD-7C36-43D5-9C15-55AC06BCA9F5}">
      <text>
        <r>
          <rPr>
            <b/>
            <sz val="9"/>
            <color indexed="81"/>
            <rFont val="Tahoma"/>
            <family val="2"/>
          </rPr>
          <t xml:space="preserve">John:
</t>
        </r>
        <r>
          <rPr>
            <sz val="9"/>
            <color indexed="81"/>
            <rFont val="Tahoma"/>
            <family val="2"/>
          </rPr>
          <t>Adjust litter size for all dams</t>
        </r>
      </text>
    </comment>
    <comment ref="KK4" authorId="2" shapeId="0" xr:uid="{C401C45A-0949-4A27-B292-5EFC6A6B3A4C}">
      <text>
        <r>
          <rPr>
            <b/>
            <sz val="9"/>
            <color indexed="81"/>
            <rFont val="Tahoma"/>
            <family val="2"/>
          </rPr>
          <t xml:space="preserve">John:
</t>
        </r>
        <r>
          <rPr>
            <sz val="9"/>
            <color indexed="81"/>
            <rFont val="Tahoma"/>
            <family val="2"/>
          </rPr>
          <t>Adjust litter size for all dams</t>
        </r>
      </text>
    </comment>
    <comment ref="KL4" authorId="2" shapeId="0" xr:uid="{37D2C062-599D-43EC-9F18-759896E7774C}">
      <text>
        <r>
          <rPr>
            <b/>
            <sz val="9"/>
            <color indexed="81"/>
            <rFont val="Tahoma"/>
            <family val="2"/>
          </rPr>
          <t xml:space="preserve">John:
</t>
        </r>
        <r>
          <rPr>
            <sz val="9"/>
            <color indexed="81"/>
            <rFont val="Tahoma"/>
            <family val="2"/>
          </rPr>
          <t>Adjust litter size for all dams</t>
        </r>
      </text>
    </comment>
    <comment ref="K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O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KP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KS4" authorId="2" shapeId="0" xr:uid="{90C07E8A-2A5C-4510-B26D-109EE346383F}">
      <text>
        <r>
          <rPr>
            <b/>
            <sz val="9"/>
            <color indexed="81"/>
            <rFont val="Tahoma"/>
            <family val="2"/>
          </rPr>
          <t>John:</t>
        </r>
        <r>
          <rPr>
            <sz val="9"/>
            <color indexed="81"/>
            <rFont val="Tahoma"/>
            <family val="2"/>
          </rPr>
          <t xml:space="preserve">
Autumn lambing included</t>
        </r>
      </text>
    </comment>
    <comment ref="KT4" authorId="2" shapeId="0" xr:uid="{DDC4B732-0724-4618-967C-94830644C7C0}">
      <text>
        <r>
          <rPr>
            <b/>
            <sz val="9"/>
            <color indexed="81"/>
            <rFont val="Tahoma"/>
            <family val="2"/>
          </rPr>
          <t>John:</t>
        </r>
        <r>
          <rPr>
            <sz val="9"/>
            <color indexed="81"/>
            <rFont val="Tahoma"/>
            <family val="2"/>
          </rPr>
          <t xml:space="preserve">
Winter lambing included</t>
        </r>
      </text>
    </comment>
    <comment ref="KU4" authorId="2" shapeId="0" xr:uid="{E5BCC9AA-3746-43B7-A671-B947067682D5}">
      <text>
        <r>
          <rPr>
            <b/>
            <sz val="9"/>
            <color indexed="81"/>
            <rFont val="Tahoma"/>
            <family val="2"/>
          </rPr>
          <t>John:</t>
        </r>
        <r>
          <rPr>
            <sz val="9"/>
            <color indexed="81"/>
            <rFont val="Tahoma"/>
            <family val="2"/>
          </rPr>
          <t xml:space="preserve">
Spring lambing included</t>
        </r>
      </text>
    </comment>
    <comment ref="KV4" authorId="2" shapeId="0" xr:uid="{F6A63D6B-CC6D-44BF-9483-ED1A61E96B2D}">
      <text>
        <r>
          <rPr>
            <b/>
            <sz val="9"/>
            <color indexed="81"/>
            <rFont val="Tahoma"/>
            <family val="2"/>
          </rPr>
          <t>John:</t>
        </r>
        <r>
          <rPr>
            <sz val="9"/>
            <color indexed="81"/>
            <rFont val="Tahoma"/>
            <family val="2"/>
          </rPr>
          <t xml:space="preserve">
Ewe lambs for all genotypes</t>
        </r>
      </text>
    </comment>
    <comment ref="K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KX4" authorId="2" shapeId="0" xr:uid="{1009D4DF-56FA-4849-A964-B6F2A9D0CC8E}">
      <text>
        <r>
          <rPr>
            <b/>
            <sz val="9"/>
            <color indexed="81"/>
            <rFont val="Tahoma"/>
            <family val="2"/>
          </rPr>
          <t>John:</t>
        </r>
        <r>
          <rPr>
            <sz val="9"/>
            <color indexed="81"/>
            <rFont val="Tahoma"/>
            <family val="2"/>
          </rPr>
          <t xml:space="preserve">
0:1 is the yearlings
</t>
        </r>
      </text>
    </comment>
    <comment ref="KY4" authorId="2" shapeId="0" xr:uid="{C201F09B-FDE6-471C-AAE8-29AF72EADD72}">
      <text>
        <r>
          <rPr>
            <b/>
            <sz val="9"/>
            <color indexed="81"/>
            <rFont val="Tahoma"/>
            <family val="2"/>
          </rPr>
          <t>John:</t>
        </r>
        <r>
          <rPr>
            <sz val="9"/>
            <color indexed="81"/>
            <rFont val="Tahoma"/>
            <family val="2"/>
          </rPr>
          <t xml:space="preserve">
1: is maidens and older
</t>
        </r>
      </text>
    </comment>
    <comment ref="KZ4" authorId="2" shapeId="0" xr:uid="{FD1719A0-8CDF-47F4-8165-6A9FDAA90CEE}">
      <text>
        <r>
          <rPr>
            <b/>
            <sz val="9"/>
            <color indexed="81"/>
            <rFont val="Tahoma"/>
            <family val="2"/>
          </rPr>
          <t>John:</t>
        </r>
        <r>
          <rPr>
            <sz val="9"/>
            <color indexed="81"/>
            <rFont val="Tahoma"/>
            <family val="2"/>
          </rPr>
          <t xml:space="preserve">
0:1 is the yearlings
</t>
        </r>
      </text>
    </comment>
    <comment ref="LA4" authorId="2" shapeId="0" xr:uid="{CE326799-14A2-4FBE-839D-DFEE07CFA0A6}">
      <text>
        <r>
          <rPr>
            <b/>
            <sz val="9"/>
            <color indexed="81"/>
            <rFont val="Tahoma"/>
            <family val="2"/>
          </rPr>
          <t>John:</t>
        </r>
        <r>
          <rPr>
            <sz val="9"/>
            <color indexed="81"/>
            <rFont val="Tahoma"/>
            <family val="2"/>
          </rPr>
          <t xml:space="preserve">
1: is maidens and older
</t>
        </r>
      </text>
    </comment>
    <comment ref="L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C4" authorId="2" shapeId="0" xr:uid="{E7FBCDF3-95A2-464D-89EF-A5E1D73E4C62}">
      <text>
        <r>
          <rPr>
            <b/>
            <sz val="9"/>
            <color indexed="81"/>
            <rFont val="Tahoma"/>
            <family val="2"/>
          </rPr>
          <t>John:</t>
        </r>
        <r>
          <rPr>
            <sz val="9"/>
            <color indexed="81"/>
            <rFont val="Tahoma"/>
            <family val="2"/>
          </rPr>
          <t xml:space="preserve">
1: is maidens and older
</t>
        </r>
      </text>
    </comment>
    <comment ref="L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L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L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LT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L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LV4" authorId="2" shapeId="0" xr:uid="{EF8C679F-64A5-44F9-8A53-B94816DFEEA4}">
      <text>
        <r>
          <rPr>
            <b/>
            <sz val="9"/>
            <color indexed="81"/>
            <rFont val="Tahoma"/>
            <family val="2"/>
          </rPr>
          <t>John:</t>
        </r>
        <r>
          <rPr>
            <sz val="9"/>
            <color indexed="81"/>
            <rFont val="Tahoma"/>
            <family val="2"/>
          </rPr>
          <t xml:space="preserve">
Sale of ewes at5yo to 5.5yo.</t>
        </r>
      </text>
    </comment>
    <comment ref="LX4" authorId="2" shapeId="0" xr:uid="{FF11C513-C8F8-4A4C-A686-435B5D3AE751}">
      <text>
        <r>
          <rPr>
            <b/>
            <sz val="9"/>
            <color indexed="81"/>
            <rFont val="Tahoma"/>
            <family val="2"/>
          </rPr>
          <t>John:</t>
        </r>
        <r>
          <rPr>
            <sz val="9"/>
            <color indexed="81"/>
            <rFont val="Tahoma"/>
            <family val="2"/>
          </rPr>
          <t xml:space="preserve">
Offspring from ewe lambs</t>
        </r>
      </text>
    </comment>
    <comment ref="L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A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B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C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E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J4" authorId="0" shapeId="0" xr:uid="{A2DAE735-7374-4EA5-9E7B-D2C986AC4139}">
      <text>
        <r>
          <rPr>
            <b/>
            <sz val="9"/>
            <color indexed="81"/>
            <rFont val="Tahoma"/>
            <family val="2"/>
          </rPr>
          <t>John:
0</t>
        </r>
        <r>
          <rPr>
            <sz val="9"/>
            <color indexed="81"/>
            <rFont val="Tahoma"/>
            <family val="2"/>
          </rPr>
          <t>:1, : is yearlings of all genotypes</t>
        </r>
      </text>
    </comment>
    <comment ref="MK4" authorId="0" shapeId="0" xr:uid="{238F5B35-0757-4AEB-9958-2508BF4C33C1}">
      <text>
        <r>
          <rPr>
            <b/>
            <sz val="9"/>
            <color indexed="81"/>
            <rFont val="Tahoma"/>
            <family val="2"/>
          </rPr>
          <t>John:
0</t>
        </r>
        <r>
          <rPr>
            <sz val="9"/>
            <color indexed="81"/>
            <rFont val="Tahoma"/>
            <family val="2"/>
          </rPr>
          <t>:1, : is yearlings of all genotypes</t>
        </r>
      </text>
    </comment>
    <comment ref="ML4" authorId="0" shapeId="0" xr:uid="{45011FBE-C7D8-4383-8F68-AFF71A3E23F7}">
      <text>
        <r>
          <rPr>
            <b/>
            <sz val="9"/>
            <color indexed="81"/>
            <rFont val="Tahoma"/>
            <family val="2"/>
          </rPr>
          <t xml:space="preserve">John:
</t>
        </r>
        <r>
          <rPr>
            <sz val="9"/>
            <color indexed="81"/>
            <rFont val="Tahoma"/>
            <family val="2"/>
          </rPr>
          <t>1:2, : is maidens of all genotypes</t>
        </r>
      </text>
    </comment>
    <comment ref="M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M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M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S4" authorId="2" shapeId="0" xr:uid="{173ACA8E-5989-49CA-B024-5CE0C71659AC}">
      <text>
        <r>
          <rPr>
            <b/>
            <sz val="9"/>
            <color indexed="81"/>
            <rFont val="Tahoma"/>
            <family val="2"/>
          </rPr>
          <t>John:</t>
        </r>
        <r>
          <rPr>
            <sz val="9"/>
            <color indexed="81"/>
            <rFont val="Tahoma"/>
            <family val="2"/>
          </rPr>
          <t xml:space="preserve">
All feed periods</t>
        </r>
      </text>
    </comment>
    <comment ref="NC4" authorId="2" shapeId="0" xr:uid="{01FBFE63-8E1C-4B46-A8C5-1EB011B92D61}">
      <text>
        <r>
          <rPr>
            <b/>
            <sz val="9"/>
            <color indexed="81"/>
            <rFont val="Tahoma"/>
            <family val="2"/>
          </rPr>
          <t>Michael:</t>
        </r>
        <r>
          <rPr>
            <sz val="9"/>
            <color indexed="81"/>
            <rFont val="Tahoma"/>
            <family val="2"/>
          </rPr>
          <t xml:space="preserve">
Understory</t>
        </r>
      </text>
    </comment>
    <comment ref="AS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N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C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S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charset val="1"/>
          </rPr>
          <t>John:</t>
        </r>
        <r>
          <rPr>
            <sz val="9"/>
            <color indexed="81"/>
            <rFont val="Tahoma"/>
            <charset val="1"/>
          </rPr>
          <t xml:space="preserve">
This is the levelto test from Data! based on the value of the SA pointer</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L15"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M15"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Z15"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NY15" authorId="2" shapeId="0" xr:uid="{9B1D303F-DC87-4D1E-A879-F81692A3B441}">
      <text>
        <r>
          <rPr>
            <b/>
            <sz val="9"/>
            <color indexed="81"/>
            <rFont val="Tahoma"/>
            <family val="2"/>
          </rPr>
          <t>John:</t>
        </r>
        <r>
          <rPr>
            <sz val="9"/>
            <color indexed="81"/>
            <rFont val="Tahoma"/>
            <family val="2"/>
          </rPr>
          <t xml:space="preserve">
Timing of the FFCFW</t>
        </r>
      </text>
    </comment>
    <comment ref="AL16" authorId="2" shapeId="0" xr:uid="{741A63DF-D578-4EBC-9856-2C000D797547}">
      <text>
        <r>
          <rPr>
            <b/>
            <sz val="9"/>
            <color indexed="81"/>
            <rFont val="Tahoma"/>
            <family val="2"/>
          </rPr>
          <t>John:</t>
        </r>
        <r>
          <rPr>
            <sz val="9"/>
            <color indexed="81"/>
            <rFont val="Tahoma"/>
            <family val="2"/>
          </rPr>
          <t xml:space="preserve">
Column pointer for i.StdELMan</t>
        </r>
      </text>
    </comment>
    <comment ref="EH20" authorId="2" shapeId="0" xr:uid="{51914E53-F5E0-465D-81AE-099385DD06FA}">
      <text>
        <r>
          <rPr>
            <b/>
            <sz val="9"/>
            <color indexed="81"/>
            <rFont val="Tahoma"/>
            <family val="2"/>
          </rPr>
          <t>John:</t>
        </r>
        <r>
          <rPr>
            <sz val="9"/>
            <color indexed="81"/>
            <rFont val="Tahoma"/>
            <family val="2"/>
          </rPr>
          <t xml:space="preserve">
Offset for scanning
</t>
        </r>
      </text>
    </comment>
    <comment ref="GQ20" authorId="2" shapeId="0" xr:uid="{1E8E2646-D8C3-4BDE-B77B-0DDF774A6FFA}">
      <text>
        <r>
          <rPr>
            <b/>
            <sz val="9"/>
            <color indexed="81"/>
            <rFont val="Tahoma"/>
            <family val="2"/>
          </rPr>
          <t>John:</t>
        </r>
        <r>
          <rPr>
            <sz val="9"/>
            <color indexed="81"/>
            <rFont val="Tahoma"/>
            <family val="2"/>
          </rPr>
          <t xml:space="preserve">
Offset for scanning
</t>
        </r>
      </text>
    </comment>
    <comment ref="AS22"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Y22"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I22"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S22"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O23" authorId="2" shapeId="0" xr:uid="{85C781DB-4E10-4B72-99A6-2BB626AA1D51}">
      <text>
        <r>
          <rPr>
            <b/>
            <sz val="9"/>
            <color indexed="81"/>
            <rFont val="Tahoma"/>
            <family val="2"/>
          </rPr>
          <t>John:</t>
        </r>
        <r>
          <rPr>
            <sz val="9"/>
            <color indexed="81"/>
            <rFont val="Tahoma"/>
            <family val="2"/>
          </rPr>
          <t xml:space="preserve">
Manually entered options</t>
        </r>
      </text>
    </comment>
    <comment ref="AS23" authorId="2" shapeId="0" xr:uid="{44C4DC79-3810-47B9-8C2A-72D2B72B6FAC}">
      <text>
        <r>
          <rPr>
            <sz val="9"/>
            <color indexed="81"/>
            <rFont val="Tahoma"/>
            <family val="2"/>
          </rPr>
          <t>Make changes to SA variables to define the standard model for this experiment</t>
        </r>
      </text>
    </comment>
    <comment ref="BJ23"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KV23" authorId="2" shapeId="0" xr:uid="{5B116B5B-B26F-4101-9E24-977C0DC8515E}">
      <text>
        <r>
          <rPr>
            <b/>
            <sz val="9"/>
            <color indexed="81"/>
            <rFont val="Tahoma"/>
            <family val="2"/>
          </rPr>
          <t>John:</t>
        </r>
        <r>
          <rPr>
            <sz val="9"/>
            <color indexed="81"/>
            <rFont val="Tahoma"/>
            <family val="2"/>
          </rPr>
          <t xml:space="preserve">
Scan the Ewe Lambs for Multiples
</t>
        </r>
      </text>
    </comment>
    <comment ref="KW23"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LP23"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LR23" authorId="2" shapeId="0" xr:uid="{A91B1DF3-5B7E-47D5-B080-1CFEC3880464}">
      <text>
        <r>
          <rPr>
            <b/>
            <sz val="9"/>
            <color indexed="81"/>
            <rFont val="Tahoma"/>
            <family val="2"/>
          </rPr>
          <t>John:</t>
        </r>
        <r>
          <rPr>
            <sz val="9"/>
            <color indexed="81"/>
            <rFont val="Tahoma"/>
            <family val="2"/>
          </rPr>
          <t xml:space="preserve">
Allow sales in these slices</t>
        </r>
      </text>
    </comment>
    <comment ref="LV23" authorId="2" shapeId="0" xr:uid="{42A02B94-9ECA-43CB-AA24-7DC32F2CA076}">
      <text>
        <r>
          <rPr>
            <b/>
            <sz val="9"/>
            <color indexed="81"/>
            <rFont val="Tahoma"/>
            <family val="2"/>
          </rPr>
          <t>John:</t>
        </r>
        <r>
          <rPr>
            <sz val="9"/>
            <color indexed="81"/>
            <rFont val="Tahoma"/>
            <family val="2"/>
          </rPr>
          <t xml:space="preserve">
Allow sale of 5 &amp; 5.5yo
</t>
        </r>
      </text>
    </comment>
    <comment ref="MG23"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H23"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MW23"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5"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O25"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LR25" authorId="2" shapeId="0" xr:uid="{E144E6AB-5233-45D6-8073-DDE7731BBA87}">
      <text>
        <r>
          <rPr>
            <b/>
            <sz val="9"/>
            <color indexed="81"/>
            <rFont val="Tahoma"/>
            <family val="2"/>
          </rPr>
          <t>John:</t>
        </r>
        <r>
          <rPr>
            <sz val="9"/>
            <color indexed="81"/>
            <rFont val="Tahoma"/>
            <family val="2"/>
          </rPr>
          <t xml:space="preserve">
Allow sales in these slices</t>
        </r>
      </text>
    </comment>
    <comment ref="NY25"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I25"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S25"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S30" authorId="2" shapeId="0" xr:uid="{E017F62C-7E5C-4E4C-9FF0-CC5B116DB5F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3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P3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U3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V3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W3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X3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R3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O32" authorId="2" shapeId="0" xr:uid="{2B75D0D1-5472-46F7-8C4B-BDDE55D05894}">
      <text>
        <r>
          <rPr>
            <b/>
            <sz val="9"/>
            <color indexed="81"/>
            <rFont val="Tahoma"/>
            <family val="2"/>
          </rPr>
          <t>John:</t>
        </r>
        <r>
          <rPr>
            <sz val="9"/>
            <color indexed="81"/>
            <rFont val="Tahoma"/>
            <family val="2"/>
          </rPr>
          <t xml:space="preserve">
Manually entered options</t>
        </r>
      </text>
    </comment>
    <comment ref="P32" authorId="2" shapeId="0" xr:uid="{B7ECB809-FB4E-495A-839F-4CA796C4186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32" authorId="2" shapeId="0" xr:uid="{A597C2F4-8368-49EC-A30B-A4028ABA1E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32" authorId="2" shapeId="0" xr:uid="{8CD5D319-0A04-4316-A194-7F9D942E2A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3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32" authorId="2" shapeId="0" xr:uid="{4767E2A1-AC28-45F5-9DC9-3B08E256C10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32"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EF3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3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Q3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J33" authorId="2" shapeId="0" xr:uid="{9FAF6FAA-0BE9-4029-B575-39B30715F7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J34" authorId="2" shapeId="0" xr:uid="{05DF7D66-7F62-4C75-BB27-ABBC1E7560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36"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37"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S37"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8"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38" authorId="2" shapeId="0" xr:uid="{AFE42F36-CF64-4986-B8D3-4F45022A4F91}">
      <text>
        <r>
          <rPr>
            <b/>
            <sz val="9"/>
            <color indexed="81"/>
            <rFont val="Tahoma"/>
            <family val="2"/>
          </rPr>
          <t>John:</t>
        </r>
        <r>
          <rPr>
            <sz val="9"/>
            <color indexed="81"/>
            <rFont val="Tahoma"/>
            <family val="2"/>
          </rPr>
          <t xml:space="preserve">
Manually entered options</t>
        </r>
      </text>
    </comment>
    <comment ref="AS38" authorId="2" shapeId="0" xr:uid="{7C8DE371-C518-4553-8D47-10C9730D586D}">
      <text>
        <r>
          <rPr>
            <b/>
            <sz val="9"/>
            <color indexed="81"/>
            <rFont val="Tahoma"/>
            <family val="2"/>
          </rPr>
          <t>John:</t>
        </r>
        <r>
          <rPr>
            <sz val="9"/>
            <color indexed="81"/>
            <rFont val="Tahoma"/>
            <family val="2"/>
          </rPr>
          <t xml:space="preserve">
Start with Excel feed supply without the t axis.
Nut spread 2</t>
        </r>
      </text>
    </comment>
    <comment ref="BJ38" authorId="2" shapeId="0" xr:uid="{C02F40D8-ACC0-4235-8C9D-13B90FB27C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38"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38" authorId="2" shapeId="0" xr:uid="{3FDB3DEB-F392-4B11-AA30-32FDA4990E2E}">
      <text>
        <r>
          <rPr>
            <b/>
            <sz val="9"/>
            <color indexed="81"/>
            <rFont val="Tahoma"/>
            <family val="2"/>
          </rPr>
          <t>John:</t>
        </r>
        <r>
          <rPr>
            <sz val="9"/>
            <color indexed="81"/>
            <rFont val="Tahoma"/>
            <family val="2"/>
          </rPr>
          <t xml:space="preserve">
Can start with the final pkl_fs from the previous optimisation</t>
        </r>
      </text>
    </comment>
    <comment ref="CN38" authorId="2" shapeId="0" xr:uid="{32D5114E-1F3E-4FAC-A716-DD141429E80F}">
      <text>
        <r>
          <rPr>
            <b/>
            <sz val="9"/>
            <color indexed="81"/>
            <rFont val="Tahoma"/>
            <family val="2"/>
          </rPr>
          <t>John:</t>
        </r>
        <r>
          <rPr>
            <sz val="9"/>
            <color indexed="81"/>
            <rFont val="Tahoma"/>
            <family val="2"/>
          </rPr>
          <t xml:space="preserve">
Include r2 adjust if using Property.xl feed supply</t>
        </r>
      </text>
    </comment>
    <comment ref="CQ38" authorId="2" shapeId="0" xr:uid="{A4174D0D-6EA1-4BA3-A55A-CD39CBCD8D0D}">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38" authorId="2" shapeId="0" xr:uid="{851BB394-2FB1-49DD-AE13-996691D7FAB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38" authorId="2" shapeId="0" xr:uid="{C692D73C-427F-4B1A-9E85-52A12F74F30D}">
      <text>
        <r>
          <rPr>
            <b/>
            <sz val="9"/>
            <color indexed="81"/>
            <rFont val="Tahoma"/>
            <family val="2"/>
          </rPr>
          <t>John:</t>
        </r>
        <r>
          <rPr>
            <sz val="9"/>
            <color indexed="81"/>
            <rFont val="Tahoma"/>
            <family val="2"/>
          </rPr>
          <t xml:space="preserve">
Allow sales of dams prior to v[17]</t>
        </r>
      </text>
    </comment>
    <comment ref="G3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S39" authorId="2" shapeId="0" xr:uid="{0593863B-A441-49EE-BEC8-5D32BE256E67}">
      <text>
        <r>
          <rPr>
            <b/>
            <sz val="9"/>
            <color indexed="81"/>
            <rFont val="Tahoma"/>
            <family val="2"/>
          </rPr>
          <t>John:</t>
        </r>
        <r>
          <rPr>
            <sz val="9"/>
            <color indexed="81"/>
            <rFont val="Tahoma"/>
            <family val="2"/>
          </rPr>
          <t xml:space="preserve">
N33F33 Nutspread 2.0</t>
        </r>
      </text>
    </comment>
    <comment ref="BJ39" authorId="2" shapeId="0" xr:uid="{FEF0F317-93EB-4622-B0F0-2B9CA5C7F9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0" authorId="2" shapeId="0" xr:uid="{A385B4FA-D769-4E0A-A81A-0EB0F7CB3A22}">
      <text>
        <r>
          <rPr>
            <b/>
            <sz val="9"/>
            <color indexed="81"/>
            <rFont val="Tahoma"/>
            <family val="2"/>
          </rPr>
          <t>John:</t>
        </r>
        <r>
          <rPr>
            <sz val="9"/>
            <color indexed="81"/>
            <rFont val="Tahoma"/>
            <family val="2"/>
          </rPr>
          <t xml:space="preserve">
N33F33 Nutspread 2.0</t>
        </r>
      </text>
    </comment>
    <comment ref="BJ40" authorId="2" shapeId="0" xr:uid="{B8614E2A-E8F8-4024-BC1E-143C52C642E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BJ41" authorId="2" shapeId="0" xr:uid="{68BCB005-4FBF-479C-9608-9C51371506C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2" authorId="2" shapeId="0" xr:uid="{4149659E-2653-4B07-AEF9-0D1B7F6778D3}">
      <text>
        <r>
          <rPr>
            <b/>
            <sz val="9"/>
            <color indexed="81"/>
            <rFont val="Tahoma"/>
            <family val="2"/>
          </rPr>
          <t>John:</t>
        </r>
        <r>
          <rPr>
            <sz val="9"/>
            <color indexed="81"/>
            <rFont val="Tahoma"/>
            <family val="2"/>
          </rPr>
          <t xml:space="preserve">
N33 include autumn FVP.
Nutspread 1</t>
        </r>
      </text>
    </comment>
    <comment ref="BJ42" authorId="2" shapeId="0" xr:uid="{97501B27-3CA7-4D11-A101-D50F82F8D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43"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44" authorId="2" shapeId="0" xr:uid="{E2504BA7-4AA3-43D7-ADE9-E17EC33BFAE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5" authorId="2" shapeId="0" xr:uid="{AE42AFEB-B542-4451-B02C-281241DA4D73}">
      <text>
        <r>
          <rPr>
            <b/>
            <sz val="9"/>
            <color indexed="81"/>
            <rFont val="Tahoma"/>
            <family val="2"/>
          </rPr>
          <t>John:</t>
        </r>
        <r>
          <rPr>
            <sz val="9"/>
            <color indexed="81"/>
            <rFont val="Tahoma"/>
            <family val="2"/>
          </rPr>
          <t xml:space="preserve">
Edit these formulas to put the columns in the order to be incremented</t>
        </r>
      </text>
    </comment>
    <comment ref="P45" authorId="2" shapeId="0" xr:uid="{F5D9B5A6-F12E-4408-82A2-6F5200FA1856}">
      <text>
        <r>
          <rPr>
            <b/>
            <sz val="9"/>
            <color indexed="81"/>
            <rFont val="Tahoma"/>
            <family val="2"/>
          </rPr>
          <t>John:</t>
        </r>
        <r>
          <rPr>
            <sz val="9"/>
            <color indexed="81"/>
            <rFont val="Tahoma"/>
            <family val="2"/>
          </rPr>
          <t xml:space="preserve">
Edit these formulas to put the columns in the order to be incremented</t>
        </r>
      </text>
    </comment>
    <comment ref="U45" authorId="2" shapeId="0" xr:uid="{9296A842-DD7C-4492-9296-FF6D72D0A9A1}">
      <text>
        <r>
          <rPr>
            <b/>
            <sz val="9"/>
            <color indexed="81"/>
            <rFont val="Tahoma"/>
            <family val="2"/>
          </rPr>
          <t>John:</t>
        </r>
        <r>
          <rPr>
            <sz val="9"/>
            <color indexed="81"/>
            <rFont val="Tahoma"/>
            <family val="2"/>
          </rPr>
          <t xml:space="preserve">
Edit these formulas to put the columns in the order to be incremented</t>
        </r>
      </text>
    </comment>
    <comment ref="V45" authorId="2" shapeId="0" xr:uid="{E6EFDC35-4429-406D-B1C0-D145BCE00403}">
      <text>
        <r>
          <rPr>
            <b/>
            <sz val="9"/>
            <color indexed="81"/>
            <rFont val="Tahoma"/>
            <family val="2"/>
          </rPr>
          <t>John:</t>
        </r>
        <r>
          <rPr>
            <sz val="9"/>
            <color indexed="81"/>
            <rFont val="Tahoma"/>
            <family val="2"/>
          </rPr>
          <t xml:space="preserve">
Edit these formulas to put the columns in the order to be incremented</t>
        </r>
      </text>
    </comment>
    <comment ref="W45" authorId="2" shapeId="0" xr:uid="{B1226725-D64B-4B3A-85E4-C7BF85126A2A}">
      <text>
        <r>
          <rPr>
            <b/>
            <sz val="9"/>
            <color indexed="81"/>
            <rFont val="Tahoma"/>
            <family val="2"/>
          </rPr>
          <t>John:</t>
        </r>
        <r>
          <rPr>
            <sz val="9"/>
            <color indexed="81"/>
            <rFont val="Tahoma"/>
            <family val="2"/>
          </rPr>
          <t xml:space="preserve">
Edit these formulas to put the columns in the order to be incremented</t>
        </r>
      </text>
    </comment>
    <comment ref="X45" authorId="2" shapeId="0" xr:uid="{84E0C3E1-2854-4BA8-9280-7AF4665F521D}">
      <text>
        <r>
          <rPr>
            <b/>
            <sz val="9"/>
            <color indexed="81"/>
            <rFont val="Tahoma"/>
            <family val="2"/>
          </rPr>
          <t>John:</t>
        </r>
        <r>
          <rPr>
            <sz val="9"/>
            <color indexed="81"/>
            <rFont val="Tahoma"/>
            <family val="2"/>
          </rPr>
          <t xml:space="preserve">
This is the value that increments every trial</t>
        </r>
      </text>
    </comment>
    <comment ref="AR45" authorId="2" shapeId="0" xr:uid="{29FEACFC-F603-4DDB-A2F5-80D0AD6AE003}">
      <text>
        <r>
          <rPr>
            <b/>
            <sz val="9"/>
            <color indexed="81"/>
            <rFont val="Tahoma"/>
            <family val="2"/>
          </rPr>
          <t>John:</t>
        </r>
        <r>
          <rPr>
            <sz val="9"/>
            <color indexed="81"/>
            <rFont val="Tahoma"/>
            <family val="2"/>
          </rPr>
          <t xml:space="preserve">
Number of levels in this experiment if all levels of all SA variables are included</t>
        </r>
      </text>
    </comment>
    <comment ref="O46" authorId="2" shapeId="0" xr:uid="{D29F5028-5F6E-46BB-8485-9A2A53AEE8A0}">
      <text>
        <r>
          <rPr>
            <b/>
            <sz val="9"/>
            <color indexed="81"/>
            <rFont val="Tahoma"/>
            <family val="2"/>
          </rPr>
          <t>John:</t>
        </r>
        <r>
          <rPr>
            <sz val="9"/>
            <color indexed="81"/>
            <rFont val="Tahoma"/>
            <family val="2"/>
          </rPr>
          <t xml:space="preserve">
Manually entered options</t>
        </r>
      </text>
    </comment>
    <comment ref="P46" authorId="2" shapeId="0" xr:uid="{25592C24-BD79-41DE-9632-F040488D42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46" authorId="2" shapeId="0" xr:uid="{BA784E74-55AD-42F9-9C71-9A9D15D83A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46" authorId="2" shapeId="0" xr:uid="{21F44E03-839E-4352-A526-D8CDCBE2B39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46" authorId="2" shapeId="0" xr:uid="{93CD1D57-E6F9-44BD-A298-29C7C26897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46" authorId="2" shapeId="0" xr:uid="{56B7E014-CA9E-42CB-8CD6-E39FEF44DC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46" authorId="2" shapeId="0" xr:uid="{410C867D-C9D1-4B8C-B99F-A88E6FF6C474}">
      <text>
        <r>
          <rPr>
            <b/>
            <sz val="9"/>
            <color indexed="81"/>
            <rFont val="Tahoma"/>
            <family val="2"/>
          </rPr>
          <t>John:</t>
        </r>
        <r>
          <rPr>
            <sz val="9"/>
            <color indexed="81"/>
            <rFont val="Tahoma"/>
            <family val="2"/>
          </rPr>
          <t xml:space="preserve">
Use the MU (LMAT) equations if maternal genotype</t>
        </r>
      </text>
    </comment>
    <comment ref="EF46" authorId="2" shapeId="0" xr:uid="{B30CA42F-58C7-49CA-A008-C24A53DA2C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46" authorId="2" shapeId="0" xr:uid="{71FAC13D-9790-45DF-A387-223F868E7002}">
      <text>
        <r>
          <rPr>
            <b/>
            <sz val="9"/>
            <color indexed="81"/>
            <rFont val="Tahoma"/>
            <family val="2"/>
          </rPr>
          <t>John:</t>
        </r>
        <r>
          <rPr>
            <sz val="9"/>
            <color indexed="81"/>
            <rFont val="Tahoma"/>
            <family val="2"/>
          </rPr>
          <t xml:space="preserve">
Feed supply changes in individual periods</t>
        </r>
      </text>
    </comment>
    <comment ref="GQ46" authorId="2" shapeId="0" xr:uid="{0AFA46EA-F384-47A6-832C-92B911DEFAE3}">
      <text>
        <r>
          <rPr>
            <b/>
            <sz val="9"/>
            <color indexed="81"/>
            <rFont val="Tahoma"/>
            <family val="2"/>
          </rPr>
          <t>John:</t>
        </r>
        <r>
          <rPr>
            <sz val="9"/>
            <color indexed="81"/>
            <rFont val="Tahoma"/>
            <family val="2"/>
          </rPr>
          <t xml:space="preserve">
Feed supply changes in individual periods</t>
        </r>
      </text>
    </comment>
    <comment ref="AS48" authorId="2" shapeId="0" xr:uid="{D7C881C0-5A05-4670-AAF9-07318B31ABB5}">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9" authorId="2" shapeId="0" xr:uid="{EB7146E8-3E70-4B22-9A40-8B07F6FB8344}">
      <text>
        <r>
          <rPr>
            <b/>
            <sz val="9"/>
            <color indexed="81"/>
            <rFont val="Tahoma"/>
            <family val="2"/>
          </rPr>
          <t>John:</t>
        </r>
        <r>
          <rPr>
            <sz val="9"/>
            <color indexed="81"/>
            <rFont val="Tahoma"/>
            <family val="2"/>
          </rPr>
          <t xml:space="preserve">
Edit these formulas to put the columns in the order to be incremented</t>
        </r>
      </text>
    </comment>
    <comment ref="P49" authorId="2" shapeId="0" xr:uid="{0FC2E99E-D733-4911-B133-0F25974822D1}">
      <text>
        <r>
          <rPr>
            <b/>
            <sz val="9"/>
            <color indexed="81"/>
            <rFont val="Tahoma"/>
            <family val="2"/>
          </rPr>
          <t>John:</t>
        </r>
        <r>
          <rPr>
            <sz val="9"/>
            <color indexed="81"/>
            <rFont val="Tahoma"/>
            <family val="2"/>
          </rPr>
          <t xml:space="preserve">
Edit these formulas to put the columns in the order to be incremented</t>
        </r>
      </text>
    </comment>
    <comment ref="U49" authorId="2" shapeId="0" xr:uid="{7C7C97ED-3CDB-4BD6-845D-06AB447C5E5D}">
      <text>
        <r>
          <rPr>
            <b/>
            <sz val="9"/>
            <color indexed="81"/>
            <rFont val="Tahoma"/>
            <family val="2"/>
          </rPr>
          <t>John:</t>
        </r>
        <r>
          <rPr>
            <sz val="9"/>
            <color indexed="81"/>
            <rFont val="Tahoma"/>
            <family val="2"/>
          </rPr>
          <t xml:space="preserve">
Edit these formulas to put the columns in the order to be incremented</t>
        </r>
      </text>
    </comment>
    <comment ref="V49" authorId="2" shapeId="0" xr:uid="{2FD3BD8A-13F9-4E92-A272-272E867B9C36}">
      <text>
        <r>
          <rPr>
            <b/>
            <sz val="9"/>
            <color indexed="81"/>
            <rFont val="Tahoma"/>
            <family val="2"/>
          </rPr>
          <t>John:</t>
        </r>
        <r>
          <rPr>
            <sz val="9"/>
            <color indexed="81"/>
            <rFont val="Tahoma"/>
            <family val="2"/>
          </rPr>
          <t xml:space="preserve">
Edit these formulas to put the columns in the order to be incremented</t>
        </r>
      </text>
    </comment>
    <comment ref="W49" authorId="2" shapeId="0" xr:uid="{34BDDF62-BEC0-4023-A006-7E0E08C6FDC9}">
      <text>
        <r>
          <rPr>
            <b/>
            <sz val="9"/>
            <color indexed="81"/>
            <rFont val="Tahoma"/>
            <family val="2"/>
          </rPr>
          <t>John:</t>
        </r>
        <r>
          <rPr>
            <sz val="9"/>
            <color indexed="81"/>
            <rFont val="Tahoma"/>
            <family val="2"/>
          </rPr>
          <t xml:space="preserve">
Edit these formulas to put the columns in the order to be incremented</t>
        </r>
      </text>
    </comment>
    <comment ref="X49" authorId="2" shapeId="0" xr:uid="{A4C403AC-BC72-46E9-A256-EBAD42246860}">
      <text>
        <r>
          <rPr>
            <b/>
            <sz val="9"/>
            <color indexed="81"/>
            <rFont val="Tahoma"/>
            <family val="2"/>
          </rPr>
          <t>John:</t>
        </r>
        <r>
          <rPr>
            <sz val="9"/>
            <color indexed="81"/>
            <rFont val="Tahoma"/>
            <family val="2"/>
          </rPr>
          <t xml:space="preserve">
This is the value that increments every trial</t>
        </r>
      </text>
    </comment>
    <comment ref="AR49" authorId="2" shapeId="0" xr:uid="{73F149D7-7AE6-4358-A7EA-2E3C04CEAB52}">
      <text>
        <r>
          <rPr>
            <b/>
            <sz val="9"/>
            <color indexed="81"/>
            <rFont val="Tahoma"/>
            <family val="2"/>
          </rPr>
          <t>John:</t>
        </r>
        <r>
          <rPr>
            <sz val="9"/>
            <color indexed="81"/>
            <rFont val="Tahoma"/>
            <family val="2"/>
          </rPr>
          <t xml:space="preserve">
Number of levels in this experiment if all levels of all SA variables are included</t>
        </r>
      </text>
    </comment>
    <comment ref="O50" authorId="2" shapeId="0" xr:uid="{6BD3F680-045D-4119-951E-4127CDC1CFDD}">
      <text>
        <r>
          <rPr>
            <b/>
            <sz val="9"/>
            <color indexed="81"/>
            <rFont val="Tahoma"/>
            <family val="2"/>
          </rPr>
          <t>John:</t>
        </r>
        <r>
          <rPr>
            <sz val="9"/>
            <color indexed="81"/>
            <rFont val="Tahoma"/>
            <family val="2"/>
          </rPr>
          <t xml:space="preserve">
Manually entered options</t>
        </r>
      </text>
    </comment>
    <comment ref="P50" authorId="2" shapeId="0" xr:uid="{17A4BDC8-DF00-4C6C-9914-77D69B34AA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0" authorId="2" shapeId="0" xr:uid="{64D38AF7-02C0-4B21-B236-D94F5783CCF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0" authorId="2" shapeId="0" xr:uid="{6B8B22C5-286A-4F42-9E8A-68E9146D74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0" authorId="2" shapeId="0" xr:uid="{7B221A14-B2F1-4C31-B3B5-36A2F04ABA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0" authorId="2" shapeId="0" xr:uid="{1FAD24DC-9F94-4F6E-9206-D9B2150352D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0" authorId="2" shapeId="0" xr:uid="{3790A180-3B39-4FB0-8A98-78A0AACD497F}">
      <text>
        <r>
          <rPr>
            <b/>
            <sz val="9"/>
            <color indexed="81"/>
            <rFont val="Tahoma"/>
            <family val="2"/>
          </rPr>
          <t>John:</t>
        </r>
        <r>
          <rPr>
            <sz val="9"/>
            <color indexed="81"/>
            <rFont val="Tahoma"/>
            <family val="2"/>
          </rPr>
          <t xml:space="preserve">
Use the MU (LMAT) equations if maternal genotype</t>
        </r>
      </text>
    </comment>
    <comment ref="EF50" authorId="2" shapeId="0" xr:uid="{C8304BAD-5D94-4445-9B3A-65BD54A07DE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0" authorId="2" shapeId="0" xr:uid="{3603989C-F4EC-4074-A73A-4BD363C88BF5}">
      <text>
        <r>
          <rPr>
            <b/>
            <sz val="9"/>
            <color indexed="81"/>
            <rFont val="Tahoma"/>
            <family val="2"/>
          </rPr>
          <t>John:</t>
        </r>
        <r>
          <rPr>
            <sz val="9"/>
            <color indexed="81"/>
            <rFont val="Tahoma"/>
            <family val="2"/>
          </rPr>
          <t xml:space="preserve">
Feed supply changes in individual periods</t>
        </r>
      </text>
    </comment>
    <comment ref="GQ50" authorId="2" shapeId="0" xr:uid="{03DC0EDD-1BCC-4C51-B4B3-F6F987622140}">
      <text>
        <r>
          <rPr>
            <b/>
            <sz val="9"/>
            <color indexed="81"/>
            <rFont val="Tahoma"/>
            <family val="2"/>
          </rPr>
          <t>John:</t>
        </r>
        <r>
          <rPr>
            <sz val="9"/>
            <color indexed="81"/>
            <rFont val="Tahoma"/>
            <family val="2"/>
          </rPr>
          <t xml:space="preserve">
Feed supply changes in individual periods</t>
        </r>
      </text>
    </comment>
    <comment ref="AS52" authorId="2" shapeId="0" xr:uid="{1ABF901D-3488-46FA-9FDF-E74034D8759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3" authorId="2" shapeId="0" xr:uid="{B06BB7A6-E62D-4F13-AE85-43545BB07915}">
      <text>
        <r>
          <rPr>
            <b/>
            <sz val="9"/>
            <color indexed="81"/>
            <rFont val="Tahoma"/>
            <family val="2"/>
          </rPr>
          <t>John:</t>
        </r>
        <r>
          <rPr>
            <sz val="9"/>
            <color indexed="81"/>
            <rFont val="Tahoma"/>
            <family val="2"/>
          </rPr>
          <t xml:space="preserve">
Edit these formulas to put the columns in the order to be incremented</t>
        </r>
      </text>
    </comment>
    <comment ref="P53" authorId="2" shapeId="0" xr:uid="{EF1D525D-D6E1-4EDA-8CC6-1277953695BA}">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3AA94708-8C4F-4938-95AD-E3EB32397650}">
      <text>
        <r>
          <rPr>
            <b/>
            <sz val="9"/>
            <color indexed="81"/>
            <rFont val="Tahoma"/>
            <family val="2"/>
          </rPr>
          <t>John:</t>
        </r>
        <r>
          <rPr>
            <sz val="9"/>
            <color indexed="81"/>
            <rFont val="Tahoma"/>
            <family val="2"/>
          </rPr>
          <t xml:space="preserve">
Edit these formulas to put the columns in the order to be incremented</t>
        </r>
      </text>
    </comment>
    <comment ref="V53" authorId="2" shapeId="0" xr:uid="{F47DBF1C-D030-46D7-B8CE-93072132F388}">
      <text>
        <r>
          <rPr>
            <b/>
            <sz val="9"/>
            <color indexed="81"/>
            <rFont val="Tahoma"/>
            <family val="2"/>
          </rPr>
          <t>John:</t>
        </r>
        <r>
          <rPr>
            <sz val="9"/>
            <color indexed="81"/>
            <rFont val="Tahoma"/>
            <family val="2"/>
          </rPr>
          <t xml:space="preserve">
Edit these formulas to put the columns in the order to be incremented</t>
        </r>
      </text>
    </comment>
    <comment ref="W53" authorId="2" shapeId="0" xr:uid="{835B595C-7328-4FE2-A42B-C1E12526EDAA}">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734AC7BF-5A96-4710-8D84-A3FBEF5AF51E}">
      <text>
        <r>
          <rPr>
            <b/>
            <sz val="9"/>
            <color indexed="81"/>
            <rFont val="Tahoma"/>
            <family val="2"/>
          </rPr>
          <t>John:</t>
        </r>
        <r>
          <rPr>
            <sz val="9"/>
            <color indexed="81"/>
            <rFont val="Tahoma"/>
            <family val="2"/>
          </rPr>
          <t xml:space="preserve">
This is the value that increments every trial</t>
        </r>
      </text>
    </comment>
    <comment ref="AR53" authorId="2" shapeId="0" xr:uid="{5730999B-C7D4-472C-A5A1-51BB39C1F53C}">
      <text>
        <r>
          <rPr>
            <b/>
            <sz val="9"/>
            <color indexed="81"/>
            <rFont val="Tahoma"/>
            <family val="2"/>
          </rPr>
          <t>John:</t>
        </r>
        <r>
          <rPr>
            <sz val="9"/>
            <color indexed="81"/>
            <rFont val="Tahoma"/>
            <family val="2"/>
          </rPr>
          <t xml:space="preserve">
Number of levels in this experiment if all levels of all SA variables are included</t>
        </r>
      </text>
    </comment>
    <comment ref="NM53" authorId="1" shapeId="0" xr:uid="{494B2281-CA10-4CAF-89D8-C775B8BE5DCF}">
      <text>
        <r>
          <rPr>
            <b/>
            <sz val="9"/>
            <color indexed="81"/>
            <rFont val="Tahoma"/>
            <charset val="1"/>
          </rPr>
          <t>Michael Young:</t>
        </r>
        <r>
          <rPr>
            <sz val="9"/>
            <color indexed="81"/>
            <rFont val="Tahoma"/>
            <charset val="1"/>
          </rPr>
          <t xml:space="preserve">
total farm area
</t>
        </r>
      </text>
    </comment>
    <comment ref="O54" authorId="2" shapeId="0" xr:uid="{07F58255-2DDB-4CD4-9222-A5320EE277F7}">
      <text>
        <r>
          <rPr>
            <b/>
            <sz val="9"/>
            <color indexed="81"/>
            <rFont val="Tahoma"/>
            <family val="2"/>
          </rPr>
          <t>John:</t>
        </r>
        <r>
          <rPr>
            <sz val="9"/>
            <color indexed="81"/>
            <rFont val="Tahoma"/>
            <family val="2"/>
          </rPr>
          <t xml:space="preserve">
Manually entered options</t>
        </r>
      </text>
    </comment>
    <comment ref="P54" authorId="2" shapeId="0" xr:uid="{5D3DDC8D-2F7E-4CA3-BC87-B83B993FE2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4" authorId="2" shapeId="0" xr:uid="{66D8032A-2106-46D5-B2D8-807231D596C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4" authorId="2" shapeId="0" xr:uid="{D03E8BC3-5346-446F-A6B6-B292A4AD18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4" authorId="2" shapeId="0" xr:uid="{1F74E5FB-B48D-4E0E-8FBB-C554F45F93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4" authorId="2" shapeId="0" xr:uid="{310A6176-704E-4DED-AC8C-19A4B124D0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4" authorId="2" shapeId="0" xr:uid="{AA4CB050-BFA6-4871-AD7A-002B77C2E1EB}">
      <text>
        <r>
          <rPr>
            <b/>
            <sz val="9"/>
            <color indexed="81"/>
            <rFont val="Tahoma"/>
            <family val="2"/>
          </rPr>
          <t>John:</t>
        </r>
        <r>
          <rPr>
            <sz val="9"/>
            <color indexed="81"/>
            <rFont val="Tahoma"/>
            <family val="2"/>
          </rPr>
          <t xml:space="preserve">
Use the MU (LMAT) equations if maternal genotype</t>
        </r>
      </text>
    </comment>
    <comment ref="EF54" authorId="2" shapeId="0" xr:uid="{89DFB536-B87A-4490-9B3C-394D5D0079A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4" authorId="2" shapeId="0" xr:uid="{F8DCFB99-4104-41D7-BD2A-9616E60B3146}">
      <text>
        <r>
          <rPr>
            <b/>
            <sz val="9"/>
            <color indexed="81"/>
            <rFont val="Tahoma"/>
            <family val="2"/>
          </rPr>
          <t>John:</t>
        </r>
        <r>
          <rPr>
            <sz val="9"/>
            <color indexed="81"/>
            <rFont val="Tahoma"/>
            <family val="2"/>
          </rPr>
          <t xml:space="preserve">
Feed supply changes in individual periods</t>
        </r>
      </text>
    </comment>
    <comment ref="GQ54" authorId="2" shapeId="0" xr:uid="{B1BA0ED2-25F5-451D-8D00-194600F962FC}">
      <text>
        <r>
          <rPr>
            <b/>
            <sz val="9"/>
            <color indexed="81"/>
            <rFont val="Tahoma"/>
            <family val="2"/>
          </rPr>
          <t>John:</t>
        </r>
        <r>
          <rPr>
            <sz val="9"/>
            <color indexed="81"/>
            <rFont val="Tahoma"/>
            <family val="2"/>
          </rPr>
          <t xml:space="preserve">
Feed supply changes in individual periods</t>
        </r>
      </text>
    </comment>
    <comment ref="O55" authorId="2" shapeId="0" xr:uid="{92047296-DF7D-499C-830E-8F80711CCDD8}">
      <text>
        <r>
          <rPr>
            <b/>
            <sz val="9"/>
            <color indexed="81"/>
            <rFont val="Tahoma"/>
            <family val="2"/>
          </rPr>
          <t>John:</t>
        </r>
        <r>
          <rPr>
            <sz val="9"/>
            <color indexed="81"/>
            <rFont val="Tahoma"/>
            <family val="2"/>
          </rPr>
          <t xml:space="preserve">
Manually entered options</t>
        </r>
      </text>
    </comment>
    <comment ref="P55" authorId="2" shapeId="0" xr:uid="{03C22F47-66C6-4D25-8CE2-C467FD361CB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5" authorId="2" shapeId="0" xr:uid="{18DB084F-7AE9-4AF1-B391-12C19309223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5" authorId="2" shapeId="0" xr:uid="{61294002-BB03-4CD7-8FA9-DF3570890FC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5" authorId="2" shapeId="0" xr:uid="{F6C69A80-B218-4DAE-A809-E4008034F1B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5" authorId="2" shapeId="0" xr:uid="{60BD301C-3FA4-4EAA-8E15-FCA7FB6A680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5" authorId="2" shapeId="0" xr:uid="{9DD692C2-F4EE-4585-B716-3C6E4F7F2785}">
      <text>
        <r>
          <rPr>
            <b/>
            <sz val="9"/>
            <color indexed="81"/>
            <rFont val="Tahoma"/>
            <family val="2"/>
          </rPr>
          <t>John:</t>
        </r>
        <r>
          <rPr>
            <sz val="9"/>
            <color indexed="81"/>
            <rFont val="Tahoma"/>
            <family val="2"/>
          </rPr>
          <t xml:space="preserve">
Use the MU (LMAT) equations if maternal genotype</t>
        </r>
      </text>
    </comment>
    <comment ref="EF55" authorId="2" shapeId="0" xr:uid="{ACED6FA7-AC96-4C56-80BF-B64C5013344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5" authorId="2" shapeId="0" xr:uid="{A5B69B7E-9DA3-4984-9456-E8EFD3A8C4EF}">
      <text>
        <r>
          <rPr>
            <b/>
            <sz val="9"/>
            <color indexed="81"/>
            <rFont val="Tahoma"/>
            <family val="2"/>
          </rPr>
          <t>John:</t>
        </r>
        <r>
          <rPr>
            <sz val="9"/>
            <color indexed="81"/>
            <rFont val="Tahoma"/>
            <family val="2"/>
          </rPr>
          <t xml:space="preserve">
Feed supply changes in individual periods</t>
        </r>
      </text>
    </comment>
    <comment ref="GQ55" authorId="2" shapeId="0" xr:uid="{4F95D260-87EC-4CFB-8B21-939645585686}">
      <text>
        <r>
          <rPr>
            <b/>
            <sz val="9"/>
            <color indexed="81"/>
            <rFont val="Tahoma"/>
            <family val="2"/>
          </rPr>
          <t>John:</t>
        </r>
        <r>
          <rPr>
            <sz val="9"/>
            <color indexed="81"/>
            <rFont val="Tahoma"/>
            <family val="2"/>
          </rPr>
          <t xml:space="preserve">
Feed supply changes in individual periods</t>
        </r>
      </text>
    </comment>
    <comment ref="O56" authorId="2" shapeId="0" xr:uid="{D1E42850-B607-4453-BDE2-E74ED07A73AF}">
      <text>
        <r>
          <rPr>
            <b/>
            <sz val="9"/>
            <color indexed="81"/>
            <rFont val="Tahoma"/>
            <family val="2"/>
          </rPr>
          <t>John:</t>
        </r>
        <r>
          <rPr>
            <sz val="9"/>
            <color indexed="81"/>
            <rFont val="Tahoma"/>
            <family val="2"/>
          </rPr>
          <t xml:space="preserve">
Manually entered options</t>
        </r>
      </text>
    </comment>
    <comment ref="P56" authorId="2" shapeId="0" xr:uid="{B650DDF1-6830-4110-A9FA-750E96BAA1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6" authorId="2" shapeId="0" xr:uid="{FDA855C2-8A8A-476C-A32B-04ADFACE80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6" authorId="2" shapeId="0" xr:uid="{3FDCE592-F5F0-47F9-8449-4EC1151586C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6" authorId="2" shapeId="0" xr:uid="{B5BEFAB0-2360-44B3-8AB7-22C3D810F9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6" authorId="2" shapeId="0" xr:uid="{2C6F2326-A135-4223-A6F4-E3B79C7D0B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6" authorId="2" shapeId="0" xr:uid="{B7971E3F-26C1-44AE-B006-6430EAABEB32}">
      <text>
        <r>
          <rPr>
            <b/>
            <sz val="9"/>
            <color indexed="81"/>
            <rFont val="Tahoma"/>
            <family val="2"/>
          </rPr>
          <t>John:</t>
        </r>
        <r>
          <rPr>
            <sz val="9"/>
            <color indexed="81"/>
            <rFont val="Tahoma"/>
            <family val="2"/>
          </rPr>
          <t xml:space="preserve">
Use the MU (LMAT) equations if maternal genotype</t>
        </r>
      </text>
    </comment>
    <comment ref="EF56" authorId="2" shapeId="0" xr:uid="{C1B076A0-3637-473A-84B7-DD60778FBE5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6" authorId="2" shapeId="0" xr:uid="{E75AD287-BD7E-4093-A32B-F477B46E42A3}">
      <text>
        <r>
          <rPr>
            <b/>
            <sz val="9"/>
            <color indexed="81"/>
            <rFont val="Tahoma"/>
            <family val="2"/>
          </rPr>
          <t>John:</t>
        </r>
        <r>
          <rPr>
            <sz val="9"/>
            <color indexed="81"/>
            <rFont val="Tahoma"/>
            <family val="2"/>
          </rPr>
          <t xml:space="preserve">
Feed supply changes in individual periods</t>
        </r>
      </text>
    </comment>
    <comment ref="GQ56" authorId="2" shapeId="0" xr:uid="{89853D2E-BD08-4FAC-BBE9-675255A2B1E6}">
      <text>
        <r>
          <rPr>
            <b/>
            <sz val="9"/>
            <color indexed="81"/>
            <rFont val="Tahoma"/>
            <family val="2"/>
          </rPr>
          <t>John:</t>
        </r>
        <r>
          <rPr>
            <sz val="9"/>
            <color indexed="81"/>
            <rFont val="Tahoma"/>
            <family val="2"/>
          </rPr>
          <t xml:space="preserve">
Feed supply changes in individual periods</t>
        </r>
      </text>
    </comment>
    <comment ref="O57" authorId="2" shapeId="0" xr:uid="{90A1E4C8-0E72-483A-8FD8-B8770FF4AAAB}">
      <text>
        <r>
          <rPr>
            <b/>
            <sz val="9"/>
            <color indexed="81"/>
            <rFont val="Tahoma"/>
            <family val="2"/>
          </rPr>
          <t>John:</t>
        </r>
        <r>
          <rPr>
            <sz val="9"/>
            <color indexed="81"/>
            <rFont val="Tahoma"/>
            <family val="2"/>
          </rPr>
          <t xml:space="preserve">
Manually entered options</t>
        </r>
      </text>
    </comment>
    <comment ref="P57" authorId="2" shapeId="0" xr:uid="{C15CC717-E723-4433-9927-D4E9343E9FB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7" authorId="2" shapeId="0" xr:uid="{76CEA73B-CA79-403C-8D46-CC1D289DA3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7" authorId="2" shapeId="0" xr:uid="{78A7C9BC-3379-43B8-A78C-A423A7FFAD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7" authorId="2" shapeId="0" xr:uid="{9D383333-5265-40AC-A408-D3A0962165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7" authorId="2" shapeId="0" xr:uid="{F8E993E0-9814-434C-B1F3-E920DCB0EC2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7" authorId="2" shapeId="0" xr:uid="{254BFFD1-D022-431F-B5DE-2FB0B3A129CA}">
      <text>
        <r>
          <rPr>
            <b/>
            <sz val="9"/>
            <color indexed="81"/>
            <rFont val="Tahoma"/>
            <family val="2"/>
          </rPr>
          <t>John:</t>
        </r>
        <r>
          <rPr>
            <sz val="9"/>
            <color indexed="81"/>
            <rFont val="Tahoma"/>
            <family val="2"/>
          </rPr>
          <t xml:space="preserve">
Use the MU (LMAT) equations if maternal genotype</t>
        </r>
      </text>
    </comment>
    <comment ref="EF57" authorId="2" shapeId="0" xr:uid="{20247E2F-BC86-40F5-B9FD-8908D9F05BB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7" authorId="2" shapeId="0" xr:uid="{6844B698-0C0F-400D-BC04-FCA73C43FB01}">
      <text>
        <r>
          <rPr>
            <b/>
            <sz val="9"/>
            <color indexed="81"/>
            <rFont val="Tahoma"/>
            <family val="2"/>
          </rPr>
          <t>John:</t>
        </r>
        <r>
          <rPr>
            <sz val="9"/>
            <color indexed="81"/>
            <rFont val="Tahoma"/>
            <family val="2"/>
          </rPr>
          <t xml:space="preserve">
Feed supply changes in individual periods</t>
        </r>
      </text>
    </comment>
    <comment ref="GQ57" authorId="2" shapeId="0" xr:uid="{1140DD58-A66E-4BD3-8904-9F347A867653}">
      <text>
        <r>
          <rPr>
            <b/>
            <sz val="9"/>
            <color indexed="81"/>
            <rFont val="Tahoma"/>
            <family val="2"/>
          </rPr>
          <t>John:</t>
        </r>
        <r>
          <rPr>
            <sz val="9"/>
            <color indexed="81"/>
            <rFont val="Tahoma"/>
            <family val="2"/>
          </rPr>
          <t xml:space="preserve">
Feed supply changes in individual periods</t>
        </r>
      </text>
    </comment>
    <comment ref="O58" authorId="2" shapeId="0" xr:uid="{F49987D1-244E-4712-9598-C8B88F8996B6}">
      <text>
        <r>
          <rPr>
            <b/>
            <sz val="9"/>
            <color indexed="81"/>
            <rFont val="Tahoma"/>
            <family val="2"/>
          </rPr>
          <t>John:</t>
        </r>
        <r>
          <rPr>
            <sz val="9"/>
            <color indexed="81"/>
            <rFont val="Tahoma"/>
            <family val="2"/>
          </rPr>
          <t xml:space="preserve">
Manually entered options</t>
        </r>
      </text>
    </comment>
    <comment ref="P58" authorId="2" shapeId="0" xr:uid="{7FC046D0-0CE7-4559-8EE9-8B73D86A10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8" authorId="2" shapeId="0" xr:uid="{17467BC5-23C7-4D8E-8715-DD04EC70A3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8" authorId="2" shapeId="0" xr:uid="{CF3B212C-9E48-4DAF-B226-E174DB378F6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8" authorId="2" shapeId="0" xr:uid="{1C1D6CA8-C8BA-4296-BD01-7A00E0CE90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8" authorId="2" shapeId="0" xr:uid="{23A06AE4-FE0C-4A46-8C8B-E7A6481816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8" authorId="2" shapeId="0" xr:uid="{E2B2148C-B04D-4236-90A4-FE1F3830689E}">
      <text>
        <r>
          <rPr>
            <b/>
            <sz val="9"/>
            <color indexed="81"/>
            <rFont val="Tahoma"/>
            <family val="2"/>
          </rPr>
          <t>John:</t>
        </r>
        <r>
          <rPr>
            <sz val="9"/>
            <color indexed="81"/>
            <rFont val="Tahoma"/>
            <family val="2"/>
          </rPr>
          <t xml:space="preserve">
Use the MU (LMAT) equations if maternal genotype</t>
        </r>
      </text>
    </comment>
    <comment ref="EF58" authorId="2" shapeId="0" xr:uid="{EF74B36C-560D-4BB7-AA28-E364E74DE3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8" authorId="2" shapeId="0" xr:uid="{EB549C88-83E9-4916-AD01-AF2B99136402}">
      <text>
        <r>
          <rPr>
            <b/>
            <sz val="9"/>
            <color indexed="81"/>
            <rFont val="Tahoma"/>
            <family val="2"/>
          </rPr>
          <t>John:</t>
        </r>
        <r>
          <rPr>
            <sz val="9"/>
            <color indexed="81"/>
            <rFont val="Tahoma"/>
            <family val="2"/>
          </rPr>
          <t xml:space="preserve">
Feed supply changes in individual periods</t>
        </r>
      </text>
    </comment>
    <comment ref="GQ58" authorId="2" shapeId="0" xr:uid="{DBB7B020-636D-449E-B0AB-E6DA7A838CE4}">
      <text>
        <r>
          <rPr>
            <b/>
            <sz val="9"/>
            <color indexed="81"/>
            <rFont val="Tahoma"/>
            <family val="2"/>
          </rPr>
          <t>John:</t>
        </r>
        <r>
          <rPr>
            <sz val="9"/>
            <color indexed="81"/>
            <rFont val="Tahoma"/>
            <family val="2"/>
          </rPr>
          <t xml:space="preserve">
Feed supply changes in individual periods</t>
        </r>
      </text>
    </comment>
    <comment ref="O59" authorId="2" shapeId="0" xr:uid="{BCEFA597-9062-4327-928E-C60A1007CF07}">
      <text>
        <r>
          <rPr>
            <b/>
            <sz val="9"/>
            <color indexed="81"/>
            <rFont val="Tahoma"/>
            <family val="2"/>
          </rPr>
          <t>John:</t>
        </r>
        <r>
          <rPr>
            <sz val="9"/>
            <color indexed="81"/>
            <rFont val="Tahoma"/>
            <family val="2"/>
          </rPr>
          <t xml:space="preserve">
Manually entered options</t>
        </r>
      </text>
    </comment>
    <comment ref="P59" authorId="2" shapeId="0" xr:uid="{7D5E4AB5-C2FC-4326-89DA-514198392B4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9" authorId="2" shapeId="0" xr:uid="{0AE35F55-98C6-4A48-A4E2-5E61BB8C49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9" authorId="2" shapeId="0" xr:uid="{8322F737-2FDA-4D6D-B83E-78E1CA4E8E5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9" authorId="2" shapeId="0" xr:uid="{1DCAEBEB-688A-43ED-ADB1-7EE950D638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9" authorId="2" shapeId="0" xr:uid="{E7A3BF83-13F5-470B-9526-2074B3B388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9" authorId="2" shapeId="0" xr:uid="{7146A0F3-FB4C-4068-8510-23F34EBCCBDF}">
      <text>
        <r>
          <rPr>
            <b/>
            <sz val="9"/>
            <color indexed="81"/>
            <rFont val="Tahoma"/>
            <family val="2"/>
          </rPr>
          <t>John:</t>
        </r>
        <r>
          <rPr>
            <sz val="9"/>
            <color indexed="81"/>
            <rFont val="Tahoma"/>
            <family val="2"/>
          </rPr>
          <t xml:space="preserve">
Use the MU (LMAT) equations if maternal genotype</t>
        </r>
      </text>
    </comment>
    <comment ref="EF59" authorId="2" shapeId="0" xr:uid="{A3259CB2-2334-4D99-B8C8-A87562FEF0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9" authorId="2" shapeId="0" xr:uid="{8ED660AB-49F7-4D53-ADE7-F44EA87D6596}">
      <text>
        <r>
          <rPr>
            <b/>
            <sz val="9"/>
            <color indexed="81"/>
            <rFont val="Tahoma"/>
            <family val="2"/>
          </rPr>
          <t>John:</t>
        </r>
        <r>
          <rPr>
            <sz val="9"/>
            <color indexed="81"/>
            <rFont val="Tahoma"/>
            <family val="2"/>
          </rPr>
          <t xml:space="preserve">
Feed supply changes in individual periods</t>
        </r>
      </text>
    </comment>
    <comment ref="GQ59" authorId="2" shapeId="0" xr:uid="{639B66B2-1B8C-4C75-98BD-D29FD44F6BDA}">
      <text>
        <r>
          <rPr>
            <b/>
            <sz val="9"/>
            <color indexed="81"/>
            <rFont val="Tahoma"/>
            <family val="2"/>
          </rPr>
          <t>John:</t>
        </r>
        <r>
          <rPr>
            <sz val="9"/>
            <color indexed="81"/>
            <rFont val="Tahoma"/>
            <family val="2"/>
          </rPr>
          <t xml:space="preserve">
Feed supply changes in individual periods</t>
        </r>
      </text>
    </comment>
    <comment ref="O60" authorId="2" shapeId="0" xr:uid="{1BBD492F-94AD-47F6-A042-BE82430DE55F}">
      <text>
        <r>
          <rPr>
            <b/>
            <sz val="9"/>
            <color indexed="81"/>
            <rFont val="Tahoma"/>
            <family val="2"/>
          </rPr>
          <t>John:</t>
        </r>
        <r>
          <rPr>
            <sz val="9"/>
            <color indexed="81"/>
            <rFont val="Tahoma"/>
            <family val="2"/>
          </rPr>
          <t xml:space="preserve">
Manually entered options</t>
        </r>
      </text>
    </comment>
    <comment ref="P60" authorId="2" shapeId="0" xr:uid="{03562126-7AC5-46C0-A784-304CD1700C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0" authorId="2" shapeId="0" xr:uid="{0BEB40E6-34DF-49B5-9B0C-528FE3987F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0" authorId="2" shapeId="0" xr:uid="{688B036F-9A0C-45AD-BCB6-3D01D34E84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0" authorId="2" shapeId="0" xr:uid="{C2325F66-2999-4934-AEB2-512963AE5C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0" authorId="2" shapeId="0" xr:uid="{53153801-6F4F-4870-B876-FB83208BF0A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0" authorId="2" shapeId="0" xr:uid="{FC4CDC62-CC55-4771-A512-2EC8F3C2C202}">
      <text>
        <r>
          <rPr>
            <b/>
            <sz val="9"/>
            <color indexed="81"/>
            <rFont val="Tahoma"/>
            <family val="2"/>
          </rPr>
          <t>John:</t>
        </r>
        <r>
          <rPr>
            <sz val="9"/>
            <color indexed="81"/>
            <rFont val="Tahoma"/>
            <family val="2"/>
          </rPr>
          <t xml:space="preserve">
Use the MU (LMAT) equations if maternal genotype</t>
        </r>
      </text>
    </comment>
    <comment ref="EF60" authorId="2" shapeId="0" xr:uid="{A9E117C5-A595-4B21-A443-D1094DB824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0" authorId="2" shapeId="0" xr:uid="{11DAFD91-5919-468C-AE0B-96F9C31AB5D5}">
      <text>
        <r>
          <rPr>
            <b/>
            <sz val="9"/>
            <color indexed="81"/>
            <rFont val="Tahoma"/>
            <family val="2"/>
          </rPr>
          <t>John:</t>
        </r>
        <r>
          <rPr>
            <sz val="9"/>
            <color indexed="81"/>
            <rFont val="Tahoma"/>
            <family val="2"/>
          </rPr>
          <t xml:space="preserve">
Feed supply changes in individual periods</t>
        </r>
      </text>
    </comment>
    <comment ref="GQ60" authorId="2" shapeId="0" xr:uid="{2CDCE4F6-9EC1-4BC0-8D08-7F5E48C330B5}">
      <text>
        <r>
          <rPr>
            <b/>
            <sz val="9"/>
            <color indexed="81"/>
            <rFont val="Tahoma"/>
            <family val="2"/>
          </rPr>
          <t>John:</t>
        </r>
        <r>
          <rPr>
            <sz val="9"/>
            <color indexed="81"/>
            <rFont val="Tahoma"/>
            <family val="2"/>
          </rPr>
          <t xml:space="preserve">
Feed supply changes in individual periods</t>
        </r>
      </text>
    </comment>
    <comment ref="O61" authorId="2" shapeId="0" xr:uid="{8E79D8F6-30CD-4D4A-BC92-4D33218D4E58}">
      <text>
        <r>
          <rPr>
            <b/>
            <sz val="9"/>
            <color indexed="81"/>
            <rFont val="Tahoma"/>
            <family val="2"/>
          </rPr>
          <t>John:</t>
        </r>
        <r>
          <rPr>
            <sz val="9"/>
            <color indexed="81"/>
            <rFont val="Tahoma"/>
            <family val="2"/>
          </rPr>
          <t xml:space="preserve">
Manually entered options</t>
        </r>
      </text>
    </comment>
    <comment ref="P61" authorId="2" shapeId="0" xr:uid="{25B494EA-2DC2-49D5-8B7D-E3A818905A1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1" authorId="2" shapeId="0" xr:uid="{DA3EAA9B-0CBD-4FA1-8010-8889C01AAD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1" authorId="2" shapeId="0" xr:uid="{03F0C06F-4CD1-467F-B7F5-24545C5D18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1" authorId="2" shapeId="0" xr:uid="{17E07BB9-287E-4123-9BBB-A6389BC271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1" authorId="2" shapeId="0" xr:uid="{A986EA65-C78D-4D86-A431-4528F7DA75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1" authorId="2" shapeId="0" xr:uid="{2158BB29-A236-4D95-8120-4B0272148F07}">
      <text>
        <r>
          <rPr>
            <b/>
            <sz val="9"/>
            <color indexed="81"/>
            <rFont val="Tahoma"/>
            <family val="2"/>
          </rPr>
          <t>John:</t>
        </r>
        <r>
          <rPr>
            <sz val="9"/>
            <color indexed="81"/>
            <rFont val="Tahoma"/>
            <family val="2"/>
          </rPr>
          <t xml:space="preserve">
Use the MU (LMAT) equations if maternal genotype</t>
        </r>
      </text>
    </comment>
    <comment ref="EF61" authorId="2" shapeId="0" xr:uid="{D16A1043-3FA7-4341-84C4-13B7B581D7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1" authorId="2" shapeId="0" xr:uid="{913BF6E1-D11D-47D1-81B3-250B0EC69B46}">
      <text>
        <r>
          <rPr>
            <b/>
            <sz val="9"/>
            <color indexed="81"/>
            <rFont val="Tahoma"/>
            <family val="2"/>
          </rPr>
          <t>John:</t>
        </r>
        <r>
          <rPr>
            <sz val="9"/>
            <color indexed="81"/>
            <rFont val="Tahoma"/>
            <family val="2"/>
          </rPr>
          <t xml:space="preserve">
Feed supply changes in individual periods</t>
        </r>
      </text>
    </comment>
    <comment ref="GQ61" authorId="2" shapeId="0" xr:uid="{800A77E8-54C5-4E7D-A547-8F18EE175804}">
      <text>
        <r>
          <rPr>
            <b/>
            <sz val="9"/>
            <color indexed="81"/>
            <rFont val="Tahoma"/>
            <family val="2"/>
          </rPr>
          <t>John:</t>
        </r>
        <r>
          <rPr>
            <sz val="9"/>
            <color indexed="81"/>
            <rFont val="Tahoma"/>
            <family val="2"/>
          </rPr>
          <t xml:space="preserve">
Feed supply changes in individual periods</t>
        </r>
      </text>
    </comment>
    <comment ref="O62" authorId="2" shapeId="0" xr:uid="{FD461097-EF7A-41E6-A563-057EEA5F3C22}">
      <text>
        <r>
          <rPr>
            <b/>
            <sz val="9"/>
            <color indexed="81"/>
            <rFont val="Tahoma"/>
            <family val="2"/>
          </rPr>
          <t>John:</t>
        </r>
        <r>
          <rPr>
            <sz val="9"/>
            <color indexed="81"/>
            <rFont val="Tahoma"/>
            <family val="2"/>
          </rPr>
          <t xml:space="preserve">
Manually entered options</t>
        </r>
      </text>
    </comment>
    <comment ref="P62" authorId="2" shapeId="0" xr:uid="{5EC2EAE4-F856-4645-95EB-1FF6B727EEE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2" authorId="2" shapeId="0" xr:uid="{28C7EA90-8465-4EF4-8D89-01D2743F9E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2" authorId="2" shapeId="0" xr:uid="{042924E1-8BA0-4D01-ABCC-AC7D7F81E7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2" authorId="2" shapeId="0" xr:uid="{2D0A21CD-0BCA-4F99-B67D-114CFB315C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2" authorId="2" shapeId="0" xr:uid="{7CBA94DD-0D22-4775-BD31-CB80A0F0496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2" authorId="2" shapeId="0" xr:uid="{211CB049-E6F2-4943-87F1-7D75D73A30B1}">
      <text>
        <r>
          <rPr>
            <b/>
            <sz val="9"/>
            <color indexed="81"/>
            <rFont val="Tahoma"/>
            <family val="2"/>
          </rPr>
          <t>John:</t>
        </r>
        <r>
          <rPr>
            <sz val="9"/>
            <color indexed="81"/>
            <rFont val="Tahoma"/>
            <family val="2"/>
          </rPr>
          <t xml:space="preserve">
Use the MU (LMAT) equations if maternal genotype</t>
        </r>
      </text>
    </comment>
    <comment ref="EF62" authorId="2" shapeId="0" xr:uid="{6E4860C7-85A4-4888-A71D-6916959566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2" authorId="2" shapeId="0" xr:uid="{4BE8E206-F207-44D1-B2B1-C84293C8FD7C}">
      <text>
        <r>
          <rPr>
            <b/>
            <sz val="9"/>
            <color indexed="81"/>
            <rFont val="Tahoma"/>
            <family val="2"/>
          </rPr>
          <t>John:</t>
        </r>
        <r>
          <rPr>
            <sz val="9"/>
            <color indexed="81"/>
            <rFont val="Tahoma"/>
            <family val="2"/>
          </rPr>
          <t xml:space="preserve">
Feed supply changes in individual periods</t>
        </r>
      </text>
    </comment>
    <comment ref="GQ62" authorId="2" shapeId="0" xr:uid="{D9A38C08-5733-4757-AF2C-6ED2B5B0D5D9}">
      <text>
        <r>
          <rPr>
            <b/>
            <sz val="9"/>
            <color indexed="81"/>
            <rFont val="Tahoma"/>
            <family val="2"/>
          </rPr>
          <t>John:</t>
        </r>
        <r>
          <rPr>
            <sz val="9"/>
            <color indexed="81"/>
            <rFont val="Tahoma"/>
            <family val="2"/>
          </rPr>
          <t xml:space="preserve">
Feed supply changes in individual periods</t>
        </r>
      </text>
    </comment>
    <comment ref="O63" authorId="2" shapeId="0" xr:uid="{D971D63C-80DC-4343-B9FF-BD664AF1E17D}">
      <text>
        <r>
          <rPr>
            <b/>
            <sz val="9"/>
            <color indexed="81"/>
            <rFont val="Tahoma"/>
            <family val="2"/>
          </rPr>
          <t>John:</t>
        </r>
        <r>
          <rPr>
            <sz val="9"/>
            <color indexed="81"/>
            <rFont val="Tahoma"/>
            <family val="2"/>
          </rPr>
          <t xml:space="preserve">
Manually entered options</t>
        </r>
      </text>
    </comment>
    <comment ref="P63" authorId="2" shapeId="0" xr:uid="{06BD96DA-EF08-4027-88DB-AB266A72B7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3" authorId="2" shapeId="0" xr:uid="{4726ED89-BBB0-46F9-9FF5-F2266AB3D5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3" authorId="2" shapeId="0" xr:uid="{A7DD374F-9806-4CAD-B002-FB083C29D84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3" authorId="2" shapeId="0" xr:uid="{42FE7165-852E-440E-93FC-C00BA8B5FF7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3" authorId="2" shapeId="0" xr:uid="{4497547B-0669-43CF-8523-CE3DC211A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3" authorId="2" shapeId="0" xr:uid="{B69B7103-2E1D-46F3-90A3-D6CFAD80390C}">
      <text>
        <r>
          <rPr>
            <b/>
            <sz val="9"/>
            <color indexed="81"/>
            <rFont val="Tahoma"/>
            <family val="2"/>
          </rPr>
          <t>John:</t>
        </r>
        <r>
          <rPr>
            <sz val="9"/>
            <color indexed="81"/>
            <rFont val="Tahoma"/>
            <family val="2"/>
          </rPr>
          <t xml:space="preserve">
Use the MU (LMAT) equations if maternal genotype</t>
        </r>
      </text>
    </comment>
    <comment ref="EF63" authorId="2" shapeId="0" xr:uid="{76697869-A732-4DDB-8A1C-62B7F6DA90E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3" authorId="2" shapeId="0" xr:uid="{27DA4588-802C-4F38-9CB9-1853895F23E3}">
      <text>
        <r>
          <rPr>
            <b/>
            <sz val="9"/>
            <color indexed="81"/>
            <rFont val="Tahoma"/>
            <family val="2"/>
          </rPr>
          <t>John:</t>
        </r>
        <r>
          <rPr>
            <sz val="9"/>
            <color indexed="81"/>
            <rFont val="Tahoma"/>
            <family val="2"/>
          </rPr>
          <t xml:space="preserve">
Feed supply changes in individual periods</t>
        </r>
      </text>
    </comment>
    <comment ref="GQ63" authorId="2" shapeId="0" xr:uid="{11E3A2E9-2167-459E-BDDD-DDE1E9CAB16F}">
      <text>
        <r>
          <rPr>
            <b/>
            <sz val="9"/>
            <color indexed="81"/>
            <rFont val="Tahoma"/>
            <family val="2"/>
          </rPr>
          <t>John:</t>
        </r>
        <r>
          <rPr>
            <sz val="9"/>
            <color indexed="81"/>
            <rFont val="Tahoma"/>
            <family val="2"/>
          </rPr>
          <t xml:space="preserve">
Feed supply changes in individual periods</t>
        </r>
      </text>
    </comment>
    <comment ref="O64" authorId="2" shapeId="0" xr:uid="{7D464363-6B69-41DE-B420-BA779E09C4D0}">
      <text>
        <r>
          <rPr>
            <b/>
            <sz val="9"/>
            <color indexed="81"/>
            <rFont val="Tahoma"/>
            <family val="2"/>
          </rPr>
          <t>John:</t>
        </r>
        <r>
          <rPr>
            <sz val="9"/>
            <color indexed="81"/>
            <rFont val="Tahoma"/>
            <family val="2"/>
          </rPr>
          <t xml:space="preserve">
Manually entered options</t>
        </r>
      </text>
    </comment>
    <comment ref="P64" authorId="2" shapeId="0" xr:uid="{B5A92802-3849-4708-ADAA-3F61377E2ED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4" authorId="2" shapeId="0" xr:uid="{642A69FC-5744-4865-85D3-6E11107BBD0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4" authorId="2" shapeId="0" xr:uid="{57A54990-FAF7-48F0-9DEC-6251129DEE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4" authorId="2" shapeId="0" xr:uid="{B8D9191F-3FDA-49FB-8523-837F8CFE13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4" authorId="2" shapeId="0" xr:uid="{ECC6FBE9-AF39-4949-BF0D-FFB1BCF369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4" authorId="2" shapeId="0" xr:uid="{F046D5A0-8E7A-4653-8F48-DA803D088CF1}">
      <text>
        <r>
          <rPr>
            <b/>
            <sz val="9"/>
            <color indexed="81"/>
            <rFont val="Tahoma"/>
            <family val="2"/>
          </rPr>
          <t>John:</t>
        </r>
        <r>
          <rPr>
            <sz val="9"/>
            <color indexed="81"/>
            <rFont val="Tahoma"/>
            <family val="2"/>
          </rPr>
          <t xml:space="preserve">
Use the MU (LMAT) equations if maternal genotype</t>
        </r>
      </text>
    </comment>
    <comment ref="EF64" authorId="2" shapeId="0" xr:uid="{6A33BF99-1546-4210-AE2B-D82AF7A4141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4" authorId="2" shapeId="0" xr:uid="{60AA6B9F-1F3E-4CDD-9A38-B5AC27C6AF94}">
      <text>
        <r>
          <rPr>
            <b/>
            <sz val="9"/>
            <color indexed="81"/>
            <rFont val="Tahoma"/>
            <family val="2"/>
          </rPr>
          <t>John:</t>
        </r>
        <r>
          <rPr>
            <sz val="9"/>
            <color indexed="81"/>
            <rFont val="Tahoma"/>
            <family val="2"/>
          </rPr>
          <t xml:space="preserve">
Feed supply changes in individual periods</t>
        </r>
      </text>
    </comment>
    <comment ref="GQ64" authorId="2" shapeId="0" xr:uid="{8FF9AADF-47E5-4C51-8F8D-21454BE95DDF}">
      <text>
        <r>
          <rPr>
            <b/>
            <sz val="9"/>
            <color indexed="81"/>
            <rFont val="Tahoma"/>
            <family val="2"/>
          </rPr>
          <t>John:</t>
        </r>
        <r>
          <rPr>
            <sz val="9"/>
            <color indexed="81"/>
            <rFont val="Tahoma"/>
            <family val="2"/>
          </rPr>
          <t xml:space="preserve">
Feed supply changes in individual periods</t>
        </r>
      </text>
    </comment>
    <comment ref="O65" authorId="2" shapeId="0" xr:uid="{E1B4CA10-D8FE-4B85-B25E-737224409053}">
      <text>
        <r>
          <rPr>
            <b/>
            <sz val="9"/>
            <color indexed="81"/>
            <rFont val="Tahoma"/>
            <family val="2"/>
          </rPr>
          <t>John:</t>
        </r>
        <r>
          <rPr>
            <sz val="9"/>
            <color indexed="81"/>
            <rFont val="Tahoma"/>
            <family val="2"/>
          </rPr>
          <t xml:space="preserve">
Manually entered options</t>
        </r>
      </text>
    </comment>
    <comment ref="P65" authorId="2" shapeId="0" xr:uid="{879F61E7-7D36-4D01-86A8-F42DD90E1C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5" authorId="2" shapeId="0" xr:uid="{3B7F1C71-9177-431C-A415-91E643F4354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5" authorId="2" shapeId="0" xr:uid="{B449A9CD-DCDC-4DF4-9AE3-8996F6CCD12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5" authorId="2" shapeId="0" xr:uid="{64897C11-766E-4D29-A672-03C980FFA1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5" authorId="2" shapeId="0" xr:uid="{2D37E94D-3790-4E79-9339-D4F6246A13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5" authorId="2" shapeId="0" xr:uid="{5ADB5337-6FB8-46DF-9B03-FADE651FAB4A}">
      <text>
        <r>
          <rPr>
            <b/>
            <sz val="9"/>
            <color indexed="81"/>
            <rFont val="Tahoma"/>
            <family val="2"/>
          </rPr>
          <t>John:</t>
        </r>
        <r>
          <rPr>
            <sz val="9"/>
            <color indexed="81"/>
            <rFont val="Tahoma"/>
            <family val="2"/>
          </rPr>
          <t xml:space="preserve">
Use the MU (LMAT) equations if maternal genotype</t>
        </r>
      </text>
    </comment>
    <comment ref="EF65" authorId="2" shapeId="0" xr:uid="{73E32882-78B6-46BC-AAD5-9E4FB22A29E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5" authorId="2" shapeId="0" xr:uid="{5EDF43B3-B2F2-4C9B-A68C-5E5E7FB16B3B}">
      <text>
        <r>
          <rPr>
            <b/>
            <sz val="9"/>
            <color indexed="81"/>
            <rFont val="Tahoma"/>
            <family val="2"/>
          </rPr>
          <t>John:</t>
        </r>
        <r>
          <rPr>
            <sz val="9"/>
            <color indexed="81"/>
            <rFont val="Tahoma"/>
            <family val="2"/>
          </rPr>
          <t xml:space="preserve">
Feed supply changes in individual periods</t>
        </r>
      </text>
    </comment>
    <comment ref="GQ65" authorId="2" shapeId="0" xr:uid="{40DD8E51-6161-44C6-9E31-99B61D31CC85}">
      <text>
        <r>
          <rPr>
            <b/>
            <sz val="9"/>
            <color indexed="81"/>
            <rFont val="Tahoma"/>
            <family val="2"/>
          </rPr>
          <t>John:</t>
        </r>
        <r>
          <rPr>
            <sz val="9"/>
            <color indexed="81"/>
            <rFont val="Tahoma"/>
            <family val="2"/>
          </rPr>
          <t xml:space="preserve">
Feed supply changes in individual periods</t>
        </r>
      </text>
    </comment>
    <comment ref="O66" authorId="2" shapeId="0" xr:uid="{40FA7684-DC5F-4E2E-98F6-9E8F5C3F2C71}">
      <text>
        <r>
          <rPr>
            <b/>
            <sz val="9"/>
            <color indexed="81"/>
            <rFont val="Tahoma"/>
            <family val="2"/>
          </rPr>
          <t>John:</t>
        </r>
        <r>
          <rPr>
            <sz val="9"/>
            <color indexed="81"/>
            <rFont val="Tahoma"/>
            <family val="2"/>
          </rPr>
          <t xml:space="preserve">
Manually entered options</t>
        </r>
      </text>
    </comment>
    <comment ref="P66" authorId="2" shapeId="0" xr:uid="{36ED87C0-F196-46F9-A71A-A82933902C9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6" authorId="2" shapeId="0" xr:uid="{798CD956-AF42-444C-90EE-AE438146C2D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6" authorId="2" shapeId="0" xr:uid="{E13551C3-ED1A-4335-87E7-9D9405A639F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6" authorId="2" shapeId="0" xr:uid="{5A400C4B-6848-4C5E-AA48-300615CF8D4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6" authorId="2" shapeId="0" xr:uid="{C00F33F5-C5BA-4BAF-84A1-5405FFEC31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6" authorId="2" shapeId="0" xr:uid="{A7EC9EAC-B5FC-45ED-AFC6-3BB79F614A11}">
      <text>
        <r>
          <rPr>
            <b/>
            <sz val="9"/>
            <color indexed="81"/>
            <rFont val="Tahoma"/>
            <family val="2"/>
          </rPr>
          <t>John:</t>
        </r>
        <r>
          <rPr>
            <sz val="9"/>
            <color indexed="81"/>
            <rFont val="Tahoma"/>
            <family val="2"/>
          </rPr>
          <t xml:space="preserve">
Use the MU (LMAT) equations if maternal genotype</t>
        </r>
      </text>
    </comment>
    <comment ref="EF66" authorId="2" shapeId="0" xr:uid="{BD8AF21D-AAF5-47FE-BB78-9D484CA8675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6" authorId="2" shapeId="0" xr:uid="{1983A78B-949E-4250-80DF-7FCFEACDD10C}">
      <text>
        <r>
          <rPr>
            <b/>
            <sz val="9"/>
            <color indexed="81"/>
            <rFont val="Tahoma"/>
            <family val="2"/>
          </rPr>
          <t>John:</t>
        </r>
        <r>
          <rPr>
            <sz val="9"/>
            <color indexed="81"/>
            <rFont val="Tahoma"/>
            <family val="2"/>
          </rPr>
          <t xml:space="preserve">
Feed supply changes in individual periods</t>
        </r>
      </text>
    </comment>
    <comment ref="GQ66" authorId="2" shapeId="0" xr:uid="{8BC8C0C1-36A4-4CCA-9AF6-E15D30CAECAE}">
      <text>
        <r>
          <rPr>
            <b/>
            <sz val="9"/>
            <color indexed="81"/>
            <rFont val="Tahoma"/>
            <family val="2"/>
          </rPr>
          <t>John:</t>
        </r>
        <r>
          <rPr>
            <sz val="9"/>
            <color indexed="81"/>
            <rFont val="Tahoma"/>
            <family val="2"/>
          </rPr>
          <t xml:space="preserve">
Feed supply changes in individual periods</t>
        </r>
      </text>
    </comment>
    <comment ref="O67" authorId="2" shapeId="0" xr:uid="{C5D7B428-5DC1-485B-ABB8-E948613DFA42}">
      <text>
        <r>
          <rPr>
            <b/>
            <sz val="9"/>
            <color indexed="81"/>
            <rFont val="Tahoma"/>
            <family val="2"/>
          </rPr>
          <t>John:</t>
        </r>
        <r>
          <rPr>
            <sz val="9"/>
            <color indexed="81"/>
            <rFont val="Tahoma"/>
            <family val="2"/>
          </rPr>
          <t xml:space="preserve">
Manually entered options</t>
        </r>
      </text>
    </comment>
    <comment ref="P67" authorId="2" shapeId="0" xr:uid="{0C22D576-F859-4029-82AA-681D47ED279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7" authorId="2" shapeId="0" xr:uid="{423FD7ED-5FE3-4A29-B603-B14E105F125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7" authorId="2" shapeId="0" xr:uid="{B211AE8D-F0BE-4A45-991A-3F1481D7E6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7" authorId="2" shapeId="0" xr:uid="{4F979BCA-76C9-4ED3-8E65-6586F97B323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7" authorId="2" shapeId="0" xr:uid="{FCF8565B-C4F6-4115-A8CD-531F922FD0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7" authorId="2" shapeId="0" xr:uid="{CED6A624-D6F2-4D45-A040-11797123E1D7}">
      <text>
        <r>
          <rPr>
            <b/>
            <sz val="9"/>
            <color indexed="81"/>
            <rFont val="Tahoma"/>
            <family val="2"/>
          </rPr>
          <t>John:</t>
        </r>
        <r>
          <rPr>
            <sz val="9"/>
            <color indexed="81"/>
            <rFont val="Tahoma"/>
            <family val="2"/>
          </rPr>
          <t xml:space="preserve">
Use the MU (LMAT) equations if maternal genotype</t>
        </r>
      </text>
    </comment>
    <comment ref="EF67" authorId="2" shapeId="0" xr:uid="{695C6AE2-9DB2-4296-9298-98DD55B77F0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7" authorId="2" shapeId="0" xr:uid="{40C8655B-9F10-4542-9DB8-EF29A2845412}">
      <text>
        <r>
          <rPr>
            <b/>
            <sz val="9"/>
            <color indexed="81"/>
            <rFont val="Tahoma"/>
            <family val="2"/>
          </rPr>
          <t>John:</t>
        </r>
        <r>
          <rPr>
            <sz val="9"/>
            <color indexed="81"/>
            <rFont val="Tahoma"/>
            <family val="2"/>
          </rPr>
          <t xml:space="preserve">
Feed supply changes in individual periods</t>
        </r>
      </text>
    </comment>
    <comment ref="GQ67" authorId="2" shapeId="0" xr:uid="{BACD1E59-55BA-4C7A-B8BF-35E752259E0F}">
      <text>
        <r>
          <rPr>
            <b/>
            <sz val="9"/>
            <color indexed="81"/>
            <rFont val="Tahoma"/>
            <family val="2"/>
          </rPr>
          <t>John:</t>
        </r>
        <r>
          <rPr>
            <sz val="9"/>
            <color indexed="81"/>
            <rFont val="Tahoma"/>
            <family val="2"/>
          </rPr>
          <t xml:space="preserve">
Feed supply changes in individual periods</t>
        </r>
      </text>
    </comment>
    <comment ref="O68" authorId="2" shapeId="0" xr:uid="{41335CE7-4EC0-464F-9BD3-DF9EA8DD9EAD}">
      <text>
        <r>
          <rPr>
            <b/>
            <sz val="9"/>
            <color indexed="81"/>
            <rFont val="Tahoma"/>
            <family val="2"/>
          </rPr>
          <t>John:</t>
        </r>
        <r>
          <rPr>
            <sz val="9"/>
            <color indexed="81"/>
            <rFont val="Tahoma"/>
            <family val="2"/>
          </rPr>
          <t xml:space="preserve">
Manually entered options</t>
        </r>
      </text>
    </comment>
    <comment ref="P68" authorId="2" shapeId="0" xr:uid="{A17D5A90-0E6F-4820-ABF5-CEF0E3E4A3C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8" authorId="2" shapeId="0" xr:uid="{F7F1FE03-EEEE-411B-96B0-8516983B42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8" authorId="2" shapeId="0" xr:uid="{E7568A57-7D8B-4F1A-B597-32B15334B78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8" authorId="2" shapeId="0" xr:uid="{1319EBAF-812E-4906-978B-8D64194C756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8" authorId="2" shapeId="0" xr:uid="{4310B881-4A13-4640-85CA-5C82C1D633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8" authorId="2" shapeId="0" xr:uid="{D6EF6D34-70C6-4ACC-BEBC-718806DA67DC}">
      <text>
        <r>
          <rPr>
            <b/>
            <sz val="9"/>
            <color indexed="81"/>
            <rFont val="Tahoma"/>
            <family val="2"/>
          </rPr>
          <t>John:</t>
        </r>
        <r>
          <rPr>
            <sz val="9"/>
            <color indexed="81"/>
            <rFont val="Tahoma"/>
            <family val="2"/>
          </rPr>
          <t xml:space="preserve">
Use the MU (LMAT) equations if maternal genotype</t>
        </r>
      </text>
    </comment>
    <comment ref="EF68" authorId="2" shapeId="0" xr:uid="{4F68E149-AFC8-4CB1-AE77-2B266294353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8" authorId="2" shapeId="0" xr:uid="{899DCC9E-F49C-4114-861F-16B879F4D7A9}">
      <text>
        <r>
          <rPr>
            <b/>
            <sz val="9"/>
            <color indexed="81"/>
            <rFont val="Tahoma"/>
            <family val="2"/>
          </rPr>
          <t>John:</t>
        </r>
        <r>
          <rPr>
            <sz val="9"/>
            <color indexed="81"/>
            <rFont val="Tahoma"/>
            <family val="2"/>
          </rPr>
          <t xml:space="preserve">
Feed supply changes in individual periods</t>
        </r>
      </text>
    </comment>
    <comment ref="GQ68" authorId="2" shapeId="0" xr:uid="{F4439F54-D8EE-4381-BFF1-AB05E2E8BF48}">
      <text>
        <r>
          <rPr>
            <b/>
            <sz val="9"/>
            <color indexed="81"/>
            <rFont val="Tahoma"/>
            <family val="2"/>
          </rPr>
          <t>John:</t>
        </r>
        <r>
          <rPr>
            <sz val="9"/>
            <color indexed="81"/>
            <rFont val="Tahoma"/>
            <family val="2"/>
          </rPr>
          <t xml:space="preserve">
Feed supply changes in individual periods</t>
        </r>
      </text>
    </comment>
    <comment ref="O69" authorId="2" shapeId="0" xr:uid="{7B80FFDE-7104-42E9-9D9F-F573EDB2C34C}">
      <text>
        <r>
          <rPr>
            <b/>
            <sz val="9"/>
            <color indexed="81"/>
            <rFont val="Tahoma"/>
            <family val="2"/>
          </rPr>
          <t>John:</t>
        </r>
        <r>
          <rPr>
            <sz val="9"/>
            <color indexed="81"/>
            <rFont val="Tahoma"/>
            <family val="2"/>
          </rPr>
          <t xml:space="preserve">
Manually entered options</t>
        </r>
      </text>
    </comment>
    <comment ref="P69" authorId="2" shapeId="0" xr:uid="{25AAD3EA-392B-4F78-AED6-2977E68F3FF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9" authorId="2" shapeId="0" xr:uid="{3811BAEE-7029-4719-969A-B0AA6335881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9" authorId="2" shapeId="0" xr:uid="{55C5F3A3-4E8D-42FD-A97B-A4283B015ED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9" authorId="2" shapeId="0" xr:uid="{0B8B4F72-5F20-4E40-9AF5-4EB010CAFF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9" authorId="2" shapeId="0" xr:uid="{FAA103D8-5800-4A5B-AB76-0A4973C89F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9" authorId="2" shapeId="0" xr:uid="{314D9C17-4B0D-477F-8CBD-43F1418932F8}">
      <text>
        <r>
          <rPr>
            <b/>
            <sz val="9"/>
            <color indexed="81"/>
            <rFont val="Tahoma"/>
            <family val="2"/>
          </rPr>
          <t>John:</t>
        </r>
        <r>
          <rPr>
            <sz val="9"/>
            <color indexed="81"/>
            <rFont val="Tahoma"/>
            <family val="2"/>
          </rPr>
          <t xml:space="preserve">
Use the MU (LMAT) equations if maternal genotype</t>
        </r>
      </text>
    </comment>
    <comment ref="EF69" authorId="2" shapeId="0" xr:uid="{BED956D9-D9BC-44DC-9FBC-2CB7D6CCD3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9" authorId="2" shapeId="0" xr:uid="{F19F29E4-D370-44AE-A530-01C3CCC3CA88}">
      <text>
        <r>
          <rPr>
            <b/>
            <sz val="9"/>
            <color indexed="81"/>
            <rFont val="Tahoma"/>
            <family val="2"/>
          </rPr>
          <t>John:</t>
        </r>
        <r>
          <rPr>
            <sz val="9"/>
            <color indexed="81"/>
            <rFont val="Tahoma"/>
            <family val="2"/>
          </rPr>
          <t xml:space="preserve">
Feed supply changes in individual periods</t>
        </r>
      </text>
    </comment>
    <comment ref="GQ69" authorId="2" shapeId="0" xr:uid="{1B965B34-85EC-4005-B6F4-3EA1297A13EB}">
      <text>
        <r>
          <rPr>
            <b/>
            <sz val="9"/>
            <color indexed="81"/>
            <rFont val="Tahoma"/>
            <family val="2"/>
          </rPr>
          <t>John:</t>
        </r>
        <r>
          <rPr>
            <sz val="9"/>
            <color indexed="81"/>
            <rFont val="Tahoma"/>
            <family val="2"/>
          </rPr>
          <t xml:space="preserve">
Feed supply changes in individual periods</t>
        </r>
      </text>
    </comment>
    <comment ref="O70" authorId="2" shapeId="0" xr:uid="{6C3AC90B-D29F-4CFF-B2EA-E4B0A6F78022}">
      <text>
        <r>
          <rPr>
            <b/>
            <sz val="9"/>
            <color indexed="81"/>
            <rFont val="Tahoma"/>
            <family val="2"/>
          </rPr>
          <t>John:</t>
        </r>
        <r>
          <rPr>
            <sz val="9"/>
            <color indexed="81"/>
            <rFont val="Tahoma"/>
            <family val="2"/>
          </rPr>
          <t xml:space="preserve">
Manually entered options</t>
        </r>
      </text>
    </comment>
    <comment ref="P70" authorId="2" shapeId="0" xr:uid="{73CF36CC-EFDC-4A02-A40C-99C99929EF7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0" authorId="2" shapeId="0" xr:uid="{B9981E28-0D43-4E13-8038-9BEEED1A037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0" authorId="2" shapeId="0" xr:uid="{746AF418-D841-42ED-9500-CB91594C992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0" authorId="2" shapeId="0" xr:uid="{63B7B807-90CF-4BF1-B79A-46E152A5259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0" authorId="2" shapeId="0" xr:uid="{EA61DE9F-96F9-4718-B1B0-0564CBE690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0" authorId="2" shapeId="0" xr:uid="{B879BC8D-AF53-432B-98E7-62C62ADF2554}">
      <text>
        <r>
          <rPr>
            <b/>
            <sz val="9"/>
            <color indexed="81"/>
            <rFont val="Tahoma"/>
            <family val="2"/>
          </rPr>
          <t>John:</t>
        </r>
        <r>
          <rPr>
            <sz val="9"/>
            <color indexed="81"/>
            <rFont val="Tahoma"/>
            <family val="2"/>
          </rPr>
          <t xml:space="preserve">
Use the MU (LMAT) equations if maternal genotype</t>
        </r>
      </text>
    </comment>
    <comment ref="EF70" authorId="2" shapeId="0" xr:uid="{030E53E2-8B4B-455F-9185-D64DC21BA69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0" authorId="2" shapeId="0" xr:uid="{2F22973E-A568-4DC7-AA5C-AC939984C656}">
      <text>
        <r>
          <rPr>
            <b/>
            <sz val="9"/>
            <color indexed="81"/>
            <rFont val="Tahoma"/>
            <family val="2"/>
          </rPr>
          <t>John:</t>
        </r>
        <r>
          <rPr>
            <sz val="9"/>
            <color indexed="81"/>
            <rFont val="Tahoma"/>
            <family val="2"/>
          </rPr>
          <t xml:space="preserve">
Feed supply changes in individual periods</t>
        </r>
      </text>
    </comment>
    <comment ref="GQ70" authorId="2" shapeId="0" xr:uid="{AA4503A0-1BDE-4B36-8812-2EC39850E021}">
      <text>
        <r>
          <rPr>
            <b/>
            <sz val="9"/>
            <color indexed="81"/>
            <rFont val="Tahoma"/>
            <family val="2"/>
          </rPr>
          <t>John:</t>
        </r>
        <r>
          <rPr>
            <sz val="9"/>
            <color indexed="81"/>
            <rFont val="Tahoma"/>
            <family val="2"/>
          </rPr>
          <t xml:space="preserve">
Feed supply changes in individual periods</t>
        </r>
      </text>
    </comment>
    <comment ref="O71" authorId="2" shapeId="0" xr:uid="{8B15ADEA-D79F-44A3-A596-B42BE8DB1603}">
      <text>
        <r>
          <rPr>
            <b/>
            <sz val="9"/>
            <color indexed="81"/>
            <rFont val="Tahoma"/>
            <family val="2"/>
          </rPr>
          <t>John:</t>
        </r>
        <r>
          <rPr>
            <sz val="9"/>
            <color indexed="81"/>
            <rFont val="Tahoma"/>
            <family val="2"/>
          </rPr>
          <t xml:space="preserve">
Manually entered options</t>
        </r>
      </text>
    </comment>
    <comment ref="P71" authorId="2" shapeId="0" xr:uid="{23F5F795-F0C8-4E76-9E38-AD169F65A4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1" authorId="2" shapeId="0" xr:uid="{EE8A0675-6633-430B-98A9-F96361D709E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1" authorId="2" shapeId="0" xr:uid="{19F45C64-46AA-4035-B862-FDC646E4D58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1" authorId="2" shapeId="0" xr:uid="{A88E8102-A5B7-4119-8C81-A0D716FA11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1" authorId="2" shapeId="0" xr:uid="{5886D9F0-BE52-47EC-A687-6875823FDE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1" authorId="2" shapeId="0" xr:uid="{DB24F999-EEA3-468D-91D4-D4A8478E8183}">
      <text>
        <r>
          <rPr>
            <b/>
            <sz val="9"/>
            <color indexed="81"/>
            <rFont val="Tahoma"/>
            <family val="2"/>
          </rPr>
          <t>John:</t>
        </r>
        <r>
          <rPr>
            <sz val="9"/>
            <color indexed="81"/>
            <rFont val="Tahoma"/>
            <family val="2"/>
          </rPr>
          <t xml:space="preserve">
Use the MU (LMAT) equations if maternal genotype</t>
        </r>
      </text>
    </comment>
    <comment ref="EF71" authorId="2" shapeId="0" xr:uid="{6FCE93A9-FB06-4EA2-B901-43D16D16A5B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1" authorId="2" shapeId="0" xr:uid="{996DC94D-74F3-4D1A-B50A-538516F471D8}">
      <text>
        <r>
          <rPr>
            <b/>
            <sz val="9"/>
            <color indexed="81"/>
            <rFont val="Tahoma"/>
            <family val="2"/>
          </rPr>
          <t>John:</t>
        </r>
        <r>
          <rPr>
            <sz val="9"/>
            <color indexed="81"/>
            <rFont val="Tahoma"/>
            <family val="2"/>
          </rPr>
          <t xml:space="preserve">
Feed supply changes in individual periods</t>
        </r>
      </text>
    </comment>
    <comment ref="GQ71" authorId="2" shapeId="0" xr:uid="{C035F8F0-FACD-4498-A0C1-440D1960AB9A}">
      <text>
        <r>
          <rPr>
            <b/>
            <sz val="9"/>
            <color indexed="81"/>
            <rFont val="Tahoma"/>
            <family val="2"/>
          </rPr>
          <t>John:</t>
        </r>
        <r>
          <rPr>
            <sz val="9"/>
            <color indexed="81"/>
            <rFont val="Tahoma"/>
            <family val="2"/>
          </rPr>
          <t xml:space="preserve">
Feed supply changes in individual periods</t>
        </r>
      </text>
    </comment>
    <comment ref="O72" authorId="2" shapeId="0" xr:uid="{F5CAEEE9-0E06-47C8-A4D2-8E86AC1F012C}">
      <text>
        <r>
          <rPr>
            <b/>
            <sz val="9"/>
            <color indexed="81"/>
            <rFont val="Tahoma"/>
            <family val="2"/>
          </rPr>
          <t>John:</t>
        </r>
        <r>
          <rPr>
            <sz val="9"/>
            <color indexed="81"/>
            <rFont val="Tahoma"/>
            <family val="2"/>
          </rPr>
          <t xml:space="preserve">
Manually entered options</t>
        </r>
      </text>
    </comment>
    <comment ref="P72" authorId="2" shapeId="0" xr:uid="{A1B3F0B8-E0ED-4E8D-87E3-B367E8DB363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2" authorId="2" shapeId="0" xr:uid="{A51E1B64-A23B-4CD3-B7F0-EF00AB83F6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2" authorId="2" shapeId="0" xr:uid="{57BCF64C-289A-4D37-AE31-70AAFF6950B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2" authorId="2" shapeId="0" xr:uid="{A51C9741-8576-4C9F-92B1-9621A58DE8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2" authorId="2" shapeId="0" xr:uid="{1EFACF7F-84B6-40B6-9526-F566B342151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2" authorId="2" shapeId="0" xr:uid="{5213494B-251D-45A4-AA63-43196B779077}">
      <text>
        <r>
          <rPr>
            <b/>
            <sz val="9"/>
            <color indexed="81"/>
            <rFont val="Tahoma"/>
            <family val="2"/>
          </rPr>
          <t>John:</t>
        </r>
        <r>
          <rPr>
            <sz val="9"/>
            <color indexed="81"/>
            <rFont val="Tahoma"/>
            <family val="2"/>
          </rPr>
          <t xml:space="preserve">
Use the MU (LMAT) equations if maternal genotype</t>
        </r>
      </text>
    </comment>
    <comment ref="EF72" authorId="2" shapeId="0" xr:uid="{D6C99430-C6E4-41CA-B5DC-4CE484F8A26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2" authorId="2" shapeId="0" xr:uid="{4C18265B-352B-44FF-8629-B4C7F0868901}">
      <text>
        <r>
          <rPr>
            <b/>
            <sz val="9"/>
            <color indexed="81"/>
            <rFont val="Tahoma"/>
            <family val="2"/>
          </rPr>
          <t>John:</t>
        </r>
        <r>
          <rPr>
            <sz val="9"/>
            <color indexed="81"/>
            <rFont val="Tahoma"/>
            <family val="2"/>
          </rPr>
          <t xml:space="preserve">
Feed supply changes in individual periods</t>
        </r>
      </text>
    </comment>
    <comment ref="GQ72" authorId="2" shapeId="0" xr:uid="{337ED25E-471F-4635-8F39-88E58BE4AB83}">
      <text>
        <r>
          <rPr>
            <b/>
            <sz val="9"/>
            <color indexed="81"/>
            <rFont val="Tahoma"/>
            <family val="2"/>
          </rPr>
          <t>John:</t>
        </r>
        <r>
          <rPr>
            <sz val="9"/>
            <color indexed="81"/>
            <rFont val="Tahoma"/>
            <family val="2"/>
          </rPr>
          <t xml:space="preserve">
Feed supply changes in individual periods</t>
        </r>
      </text>
    </comment>
    <comment ref="O73" authorId="2" shapeId="0" xr:uid="{D1A9E371-2EE5-4CA2-8E8C-D8A3194C6AF2}">
      <text>
        <r>
          <rPr>
            <b/>
            <sz val="9"/>
            <color indexed="81"/>
            <rFont val="Tahoma"/>
            <family val="2"/>
          </rPr>
          <t>John:</t>
        </r>
        <r>
          <rPr>
            <sz val="9"/>
            <color indexed="81"/>
            <rFont val="Tahoma"/>
            <family val="2"/>
          </rPr>
          <t xml:space="preserve">
Manually entered options</t>
        </r>
      </text>
    </comment>
    <comment ref="P73" authorId="2" shapeId="0" xr:uid="{58DED8BD-F594-4498-BAA4-DC4A9934F9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3" authorId="2" shapeId="0" xr:uid="{9CD4FF66-1AC5-404F-8A81-A56ED2D6766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3" authorId="2" shapeId="0" xr:uid="{860368A7-F53A-42B7-8B32-C3497B766D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3" authorId="2" shapeId="0" xr:uid="{3DC655B8-5EC4-48B5-81E9-E3E164F2A4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3" authorId="2" shapeId="0" xr:uid="{104A72BE-BA3D-47B0-88C2-49D396FB4B3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3" authorId="2" shapeId="0" xr:uid="{F8EC3D09-8AC1-4256-BF08-5D875BB89928}">
      <text>
        <r>
          <rPr>
            <b/>
            <sz val="9"/>
            <color indexed="81"/>
            <rFont val="Tahoma"/>
            <family val="2"/>
          </rPr>
          <t>John:</t>
        </r>
        <r>
          <rPr>
            <sz val="9"/>
            <color indexed="81"/>
            <rFont val="Tahoma"/>
            <family val="2"/>
          </rPr>
          <t xml:space="preserve">
Use the MU (LMAT) equations if maternal genotype</t>
        </r>
      </text>
    </comment>
    <comment ref="EF73" authorId="2" shapeId="0" xr:uid="{25E36BBF-9A20-42F5-BCAD-FCDC6EE367E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3" authorId="2" shapeId="0" xr:uid="{388A0A93-1B3E-4037-BFC4-029BF29E55C5}">
      <text>
        <r>
          <rPr>
            <b/>
            <sz val="9"/>
            <color indexed="81"/>
            <rFont val="Tahoma"/>
            <family val="2"/>
          </rPr>
          <t>John:</t>
        </r>
        <r>
          <rPr>
            <sz val="9"/>
            <color indexed="81"/>
            <rFont val="Tahoma"/>
            <family val="2"/>
          </rPr>
          <t xml:space="preserve">
Feed supply changes in individual periods</t>
        </r>
      </text>
    </comment>
    <comment ref="GQ73" authorId="2" shapeId="0" xr:uid="{755654D1-0485-4709-AABD-5474FE5DD8C7}">
      <text>
        <r>
          <rPr>
            <b/>
            <sz val="9"/>
            <color indexed="81"/>
            <rFont val="Tahoma"/>
            <family val="2"/>
          </rPr>
          <t>John:</t>
        </r>
        <r>
          <rPr>
            <sz val="9"/>
            <color indexed="81"/>
            <rFont val="Tahoma"/>
            <family val="2"/>
          </rPr>
          <t xml:space="preserve">
Feed supply changes in individual periods</t>
        </r>
      </text>
    </comment>
    <comment ref="O74" authorId="2" shapeId="0" xr:uid="{65F0A436-848B-4685-809A-73D6F78F25EB}">
      <text>
        <r>
          <rPr>
            <b/>
            <sz val="9"/>
            <color indexed="81"/>
            <rFont val="Tahoma"/>
            <family val="2"/>
          </rPr>
          <t>John:</t>
        </r>
        <r>
          <rPr>
            <sz val="9"/>
            <color indexed="81"/>
            <rFont val="Tahoma"/>
            <family val="2"/>
          </rPr>
          <t xml:space="preserve">
Manually entered options</t>
        </r>
      </text>
    </comment>
    <comment ref="P74" authorId="2" shapeId="0" xr:uid="{97E3E0B3-82B8-44B3-8F6A-BAB3A629E0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4" authorId="2" shapeId="0" xr:uid="{FE94B797-CDDF-499B-9172-D55024CC08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4" authorId="2" shapeId="0" xr:uid="{93BB4B59-5BBF-4D6E-9F1C-6316777D79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4" authorId="2" shapeId="0" xr:uid="{F6678FDA-EFB2-4F53-BCD0-A284E6AB6E2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4" authorId="2" shapeId="0" xr:uid="{A65E0773-C372-4844-BF41-89D905606F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4" authorId="2" shapeId="0" xr:uid="{9DD9A5FA-932C-4380-BB20-0297AA3EC756}">
      <text>
        <r>
          <rPr>
            <b/>
            <sz val="9"/>
            <color indexed="81"/>
            <rFont val="Tahoma"/>
            <family val="2"/>
          </rPr>
          <t>John:</t>
        </r>
        <r>
          <rPr>
            <sz val="9"/>
            <color indexed="81"/>
            <rFont val="Tahoma"/>
            <family val="2"/>
          </rPr>
          <t xml:space="preserve">
Use the MU (LMAT) equations if maternal genotype</t>
        </r>
      </text>
    </comment>
    <comment ref="EF74" authorId="2" shapeId="0" xr:uid="{E42306D9-1C06-488A-BC71-FF41D138203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4" authorId="2" shapeId="0" xr:uid="{6F03D042-FB56-4DAF-9379-0355F081EE17}">
      <text>
        <r>
          <rPr>
            <b/>
            <sz val="9"/>
            <color indexed="81"/>
            <rFont val="Tahoma"/>
            <family val="2"/>
          </rPr>
          <t>John:</t>
        </r>
        <r>
          <rPr>
            <sz val="9"/>
            <color indexed="81"/>
            <rFont val="Tahoma"/>
            <family val="2"/>
          </rPr>
          <t xml:space="preserve">
Feed supply changes in individual periods</t>
        </r>
      </text>
    </comment>
    <comment ref="GQ74" authorId="2" shapeId="0" xr:uid="{CE01C2C8-9DC5-4F29-BD90-1E21014E5CB8}">
      <text>
        <r>
          <rPr>
            <b/>
            <sz val="9"/>
            <color indexed="81"/>
            <rFont val="Tahoma"/>
            <family val="2"/>
          </rPr>
          <t>John:</t>
        </r>
        <r>
          <rPr>
            <sz val="9"/>
            <color indexed="81"/>
            <rFont val="Tahoma"/>
            <family val="2"/>
          </rPr>
          <t xml:space="preserve">
Feed supply changes in individual periods</t>
        </r>
      </text>
    </comment>
    <comment ref="O75" authorId="2" shapeId="0" xr:uid="{3EA23935-7670-4BF2-A5E6-057D4E360157}">
      <text>
        <r>
          <rPr>
            <b/>
            <sz val="9"/>
            <color indexed="81"/>
            <rFont val="Tahoma"/>
            <family val="2"/>
          </rPr>
          <t>John:</t>
        </r>
        <r>
          <rPr>
            <sz val="9"/>
            <color indexed="81"/>
            <rFont val="Tahoma"/>
            <family val="2"/>
          </rPr>
          <t xml:space="preserve">
Manually entered options</t>
        </r>
      </text>
    </comment>
    <comment ref="P75" authorId="2" shapeId="0" xr:uid="{DF83FCFE-B127-444D-8155-3803B4A0246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5" authorId="2" shapeId="0" xr:uid="{3AF805F2-D720-45FA-AAF1-31FEB9A891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5" authorId="2" shapeId="0" xr:uid="{488B34A4-E089-4054-BDBC-DDBD3C8FADC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5" authorId="2" shapeId="0" xr:uid="{227C2116-4539-4905-98E4-FD8B75966CD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5" authorId="2" shapeId="0" xr:uid="{938C64B6-DA9B-4F35-9BE8-88CF7F971A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5" authorId="2" shapeId="0" xr:uid="{54113D3F-A67F-4A63-9056-4B788F3B40CC}">
      <text>
        <r>
          <rPr>
            <b/>
            <sz val="9"/>
            <color indexed="81"/>
            <rFont val="Tahoma"/>
            <family val="2"/>
          </rPr>
          <t>John:</t>
        </r>
        <r>
          <rPr>
            <sz val="9"/>
            <color indexed="81"/>
            <rFont val="Tahoma"/>
            <family val="2"/>
          </rPr>
          <t xml:space="preserve">
Use the MU (LMAT) equations if maternal genotype</t>
        </r>
      </text>
    </comment>
    <comment ref="EF75" authorId="2" shapeId="0" xr:uid="{16EDA3B4-10BC-4394-A025-455A78C17CC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5" authorId="2" shapeId="0" xr:uid="{EED3D44B-344A-445A-BB47-326FF0D6760A}">
      <text>
        <r>
          <rPr>
            <b/>
            <sz val="9"/>
            <color indexed="81"/>
            <rFont val="Tahoma"/>
            <family val="2"/>
          </rPr>
          <t>John:</t>
        </r>
        <r>
          <rPr>
            <sz val="9"/>
            <color indexed="81"/>
            <rFont val="Tahoma"/>
            <family val="2"/>
          </rPr>
          <t xml:space="preserve">
Feed supply changes in individual periods</t>
        </r>
      </text>
    </comment>
    <comment ref="GQ75" authorId="2" shapeId="0" xr:uid="{531D1A9C-6CB0-451D-B34A-A889A5E946A7}">
      <text>
        <r>
          <rPr>
            <b/>
            <sz val="9"/>
            <color indexed="81"/>
            <rFont val="Tahoma"/>
            <family val="2"/>
          </rPr>
          <t>John:</t>
        </r>
        <r>
          <rPr>
            <sz val="9"/>
            <color indexed="81"/>
            <rFont val="Tahoma"/>
            <family val="2"/>
          </rPr>
          <t xml:space="preserve">
Feed supply changes in individual periods</t>
        </r>
      </text>
    </comment>
    <comment ref="O76" authorId="2" shapeId="0" xr:uid="{DFB97868-A6F9-49E9-BBBB-0EE62B62FBF7}">
      <text>
        <r>
          <rPr>
            <b/>
            <sz val="9"/>
            <color indexed="81"/>
            <rFont val="Tahoma"/>
            <family val="2"/>
          </rPr>
          <t>John:</t>
        </r>
        <r>
          <rPr>
            <sz val="9"/>
            <color indexed="81"/>
            <rFont val="Tahoma"/>
            <family val="2"/>
          </rPr>
          <t xml:space="preserve">
Manually entered options</t>
        </r>
      </text>
    </comment>
    <comment ref="P76" authorId="2" shapeId="0" xr:uid="{16E2B736-BD96-4598-A98F-375AA989777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6" authorId="2" shapeId="0" xr:uid="{35427097-690C-4714-91E1-8699BA84324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6" authorId="2" shapeId="0" xr:uid="{76C888F9-53B1-4211-A944-8852AFBC5A6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6" authorId="2" shapeId="0" xr:uid="{65A84989-DBE3-4315-A8A6-34ECB848B5B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6" authorId="2" shapeId="0" xr:uid="{B1FB00DC-66D1-49AB-9828-0B5415C5C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6" authorId="2" shapeId="0" xr:uid="{8E200C6E-F247-44CB-A4A2-43298348C272}">
      <text>
        <r>
          <rPr>
            <b/>
            <sz val="9"/>
            <color indexed="81"/>
            <rFont val="Tahoma"/>
            <family val="2"/>
          </rPr>
          <t>John:</t>
        </r>
        <r>
          <rPr>
            <sz val="9"/>
            <color indexed="81"/>
            <rFont val="Tahoma"/>
            <family val="2"/>
          </rPr>
          <t xml:space="preserve">
Use the MU (LMAT) equations if maternal genotype</t>
        </r>
      </text>
    </comment>
    <comment ref="EF76" authorId="2" shapeId="0" xr:uid="{30CC5F93-4C59-4CC5-804E-D75CD20214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6" authorId="2" shapeId="0" xr:uid="{97521C2F-12A9-4FF7-8DD9-CD200B1A1A11}">
      <text>
        <r>
          <rPr>
            <b/>
            <sz val="9"/>
            <color indexed="81"/>
            <rFont val="Tahoma"/>
            <family val="2"/>
          </rPr>
          <t>John:</t>
        </r>
        <r>
          <rPr>
            <sz val="9"/>
            <color indexed="81"/>
            <rFont val="Tahoma"/>
            <family val="2"/>
          </rPr>
          <t xml:space="preserve">
Feed supply changes in individual periods</t>
        </r>
      </text>
    </comment>
    <comment ref="GQ76" authorId="2" shapeId="0" xr:uid="{23B18F65-3D91-4FB6-BD6C-34C56E44F28D}">
      <text>
        <r>
          <rPr>
            <b/>
            <sz val="9"/>
            <color indexed="81"/>
            <rFont val="Tahoma"/>
            <family val="2"/>
          </rPr>
          <t>John:</t>
        </r>
        <r>
          <rPr>
            <sz val="9"/>
            <color indexed="81"/>
            <rFont val="Tahoma"/>
            <family val="2"/>
          </rPr>
          <t xml:space="preserve">
Feed supply changes in individual periods</t>
        </r>
      </text>
    </comment>
    <comment ref="O77" authorId="2" shapeId="0" xr:uid="{BC27466E-71A3-49E2-AF75-2A846585C060}">
      <text>
        <r>
          <rPr>
            <b/>
            <sz val="9"/>
            <color indexed="81"/>
            <rFont val="Tahoma"/>
            <family val="2"/>
          </rPr>
          <t>John:</t>
        </r>
        <r>
          <rPr>
            <sz val="9"/>
            <color indexed="81"/>
            <rFont val="Tahoma"/>
            <family val="2"/>
          </rPr>
          <t xml:space="preserve">
Manually entered options</t>
        </r>
      </text>
    </comment>
    <comment ref="P77" authorId="2" shapeId="0" xr:uid="{F7EEE091-2F7A-41F8-9BE1-B8D04C9148D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7" authorId="2" shapeId="0" xr:uid="{AD951767-C8D2-46D9-85B3-C924B27789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7" authorId="2" shapeId="0" xr:uid="{DB21771B-8FDD-4D8D-8E54-8FE4E62FA6B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7" authorId="2" shapeId="0" xr:uid="{FB5F7AD6-A20D-462C-90D0-40AEB10CC6F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7" authorId="2" shapeId="0" xr:uid="{0F905E4C-E0C8-4DBE-8C25-F69CAC1B650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7" authorId="2" shapeId="0" xr:uid="{B0121360-B69A-4D0A-A0EE-745ACBB319F9}">
      <text>
        <r>
          <rPr>
            <b/>
            <sz val="9"/>
            <color indexed="81"/>
            <rFont val="Tahoma"/>
            <family val="2"/>
          </rPr>
          <t>John:</t>
        </r>
        <r>
          <rPr>
            <sz val="9"/>
            <color indexed="81"/>
            <rFont val="Tahoma"/>
            <family val="2"/>
          </rPr>
          <t xml:space="preserve">
Use the MU (LMAT) equations if maternal genotype</t>
        </r>
      </text>
    </comment>
    <comment ref="EF77" authorId="2" shapeId="0" xr:uid="{18DD8547-0418-45B3-A0AA-C6004EC0026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7" authorId="2" shapeId="0" xr:uid="{BC66320D-F651-42F6-A3BF-A88EEEB66CE5}">
      <text>
        <r>
          <rPr>
            <b/>
            <sz val="9"/>
            <color indexed="81"/>
            <rFont val="Tahoma"/>
            <family val="2"/>
          </rPr>
          <t>John:</t>
        </r>
        <r>
          <rPr>
            <sz val="9"/>
            <color indexed="81"/>
            <rFont val="Tahoma"/>
            <family val="2"/>
          </rPr>
          <t xml:space="preserve">
Feed supply changes in individual periods</t>
        </r>
      </text>
    </comment>
    <comment ref="GQ77" authorId="2" shapeId="0" xr:uid="{49CB70F4-47C1-41C6-A0C4-A1EA89E8A8D6}">
      <text>
        <r>
          <rPr>
            <b/>
            <sz val="9"/>
            <color indexed="81"/>
            <rFont val="Tahoma"/>
            <family val="2"/>
          </rPr>
          <t>John:</t>
        </r>
        <r>
          <rPr>
            <sz val="9"/>
            <color indexed="81"/>
            <rFont val="Tahoma"/>
            <family val="2"/>
          </rPr>
          <t xml:space="preserve">
Feed supply changes in individual periods</t>
        </r>
      </text>
    </comment>
    <comment ref="O78" authorId="2" shapeId="0" xr:uid="{B6535865-D2A4-454E-885F-941C1C9DBAFF}">
      <text>
        <r>
          <rPr>
            <b/>
            <sz val="9"/>
            <color indexed="81"/>
            <rFont val="Tahoma"/>
            <family val="2"/>
          </rPr>
          <t>John:</t>
        </r>
        <r>
          <rPr>
            <sz val="9"/>
            <color indexed="81"/>
            <rFont val="Tahoma"/>
            <family val="2"/>
          </rPr>
          <t xml:space="preserve">
Manually entered options</t>
        </r>
      </text>
    </comment>
    <comment ref="P78" authorId="2" shapeId="0" xr:uid="{A8E2F97B-E17F-4966-8834-9C9A18DC61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8" authorId="2" shapeId="0" xr:uid="{57137B1D-6FFA-462E-93A9-1C22F733DB8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8" authorId="2" shapeId="0" xr:uid="{F9797278-D135-40ED-8E8C-AE3DC035AB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8" authorId="2" shapeId="0" xr:uid="{9A6387BA-7DA2-47BF-918A-8D4AAD2C446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8" authorId="2" shapeId="0" xr:uid="{465E60C0-26C5-494D-BB66-654515782F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8" authorId="2" shapeId="0" xr:uid="{9CEE4E03-F119-4EA0-BFAE-88E802F25171}">
      <text>
        <r>
          <rPr>
            <b/>
            <sz val="9"/>
            <color indexed="81"/>
            <rFont val="Tahoma"/>
            <family val="2"/>
          </rPr>
          <t>John:</t>
        </r>
        <r>
          <rPr>
            <sz val="9"/>
            <color indexed="81"/>
            <rFont val="Tahoma"/>
            <family val="2"/>
          </rPr>
          <t xml:space="preserve">
Use the MU (LMAT) equations if maternal genotype</t>
        </r>
      </text>
    </comment>
    <comment ref="EF78" authorId="2" shapeId="0" xr:uid="{20B1DF64-5B2F-478B-9838-BB8121DE578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8" authorId="2" shapeId="0" xr:uid="{2518AE25-8CFA-4BCE-A3B9-FF76D963AA73}">
      <text>
        <r>
          <rPr>
            <b/>
            <sz val="9"/>
            <color indexed="81"/>
            <rFont val="Tahoma"/>
            <family val="2"/>
          </rPr>
          <t>John:</t>
        </r>
        <r>
          <rPr>
            <sz val="9"/>
            <color indexed="81"/>
            <rFont val="Tahoma"/>
            <family val="2"/>
          </rPr>
          <t xml:space="preserve">
Feed supply changes in individual periods</t>
        </r>
      </text>
    </comment>
    <comment ref="GQ78" authorId="2" shapeId="0" xr:uid="{92352C7D-FDBB-4A13-B44E-BF22437BDE9C}">
      <text>
        <r>
          <rPr>
            <b/>
            <sz val="9"/>
            <color indexed="81"/>
            <rFont val="Tahoma"/>
            <family val="2"/>
          </rPr>
          <t>John:</t>
        </r>
        <r>
          <rPr>
            <sz val="9"/>
            <color indexed="81"/>
            <rFont val="Tahoma"/>
            <family val="2"/>
          </rPr>
          <t xml:space="preserve">
Feed supply changes in individual periods</t>
        </r>
      </text>
    </comment>
    <comment ref="NK78" authorId="1" shapeId="0" xr:uid="{F7E398F2-541E-4316-AB7C-31CF2A5DFE26}">
      <text>
        <r>
          <rPr>
            <b/>
            <sz val="9"/>
            <color indexed="81"/>
            <rFont val="Tahoma"/>
            <charset val="1"/>
          </rPr>
          <t>Michael Young:</t>
        </r>
        <r>
          <rPr>
            <sz val="9"/>
            <color indexed="81"/>
            <rFont val="Tahoma"/>
            <charset val="1"/>
          </rPr>
          <t xml:space="preserve">
This is Ians current level</t>
        </r>
      </text>
    </comment>
    <comment ref="O79" authorId="2" shapeId="0" xr:uid="{CD0856CD-7E43-49CC-A4EA-D73FC74797CE}">
      <text>
        <r>
          <rPr>
            <b/>
            <sz val="9"/>
            <color indexed="81"/>
            <rFont val="Tahoma"/>
            <family val="2"/>
          </rPr>
          <t>John:</t>
        </r>
        <r>
          <rPr>
            <sz val="9"/>
            <color indexed="81"/>
            <rFont val="Tahoma"/>
            <family val="2"/>
          </rPr>
          <t xml:space="preserve">
Manually entered options</t>
        </r>
      </text>
    </comment>
    <comment ref="P79" authorId="2" shapeId="0" xr:uid="{9155EA6B-ABA1-44D0-A2E4-0A2408916D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9" authorId="2" shapeId="0" xr:uid="{FB97371C-A543-487D-8C6A-720303B7E12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9" authorId="2" shapeId="0" xr:uid="{3FE4F85D-16A9-4B3C-BE8A-E1B321E974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9" authorId="2" shapeId="0" xr:uid="{AFBB0CDC-77BB-4A06-800E-8AFAEFE382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9" authorId="2" shapeId="0" xr:uid="{C01CA6CA-AF68-4A8D-81AE-B27305D7FD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9" authorId="2" shapeId="0" xr:uid="{9FBF91E7-2C6D-4156-81EE-FF3BD8B5A6D4}">
      <text>
        <r>
          <rPr>
            <b/>
            <sz val="9"/>
            <color indexed="81"/>
            <rFont val="Tahoma"/>
            <family val="2"/>
          </rPr>
          <t>John:</t>
        </r>
        <r>
          <rPr>
            <sz val="9"/>
            <color indexed="81"/>
            <rFont val="Tahoma"/>
            <family val="2"/>
          </rPr>
          <t xml:space="preserve">
Use the MU (LMAT) equations if maternal genotype</t>
        </r>
      </text>
    </comment>
    <comment ref="EF79" authorId="2" shapeId="0" xr:uid="{FC7C1DE2-5D83-498D-A70F-ABB45672B76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9" authorId="2" shapeId="0" xr:uid="{2DB64F90-637C-4BBC-A2D5-8EB15C39ADCF}">
      <text>
        <r>
          <rPr>
            <b/>
            <sz val="9"/>
            <color indexed="81"/>
            <rFont val="Tahoma"/>
            <family val="2"/>
          </rPr>
          <t>John:</t>
        </r>
        <r>
          <rPr>
            <sz val="9"/>
            <color indexed="81"/>
            <rFont val="Tahoma"/>
            <family val="2"/>
          </rPr>
          <t xml:space="preserve">
Feed supply changes in individual periods</t>
        </r>
      </text>
    </comment>
    <comment ref="GQ79" authorId="2" shapeId="0" xr:uid="{56E8C724-72F0-49F3-AEA0-13986141870C}">
      <text>
        <r>
          <rPr>
            <b/>
            <sz val="9"/>
            <color indexed="81"/>
            <rFont val="Tahoma"/>
            <family val="2"/>
          </rPr>
          <t>John:</t>
        </r>
        <r>
          <rPr>
            <sz val="9"/>
            <color indexed="81"/>
            <rFont val="Tahoma"/>
            <family val="2"/>
          </rPr>
          <t xml:space="preserve">
Feed supply changes in individual periods</t>
        </r>
      </text>
    </comment>
    <comment ref="O80" authorId="2" shapeId="0" xr:uid="{D064689B-79F4-4FB9-ADC8-6E034E595CEF}">
      <text>
        <r>
          <rPr>
            <b/>
            <sz val="9"/>
            <color indexed="81"/>
            <rFont val="Tahoma"/>
            <family val="2"/>
          </rPr>
          <t>John:</t>
        </r>
        <r>
          <rPr>
            <sz val="9"/>
            <color indexed="81"/>
            <rFont val="Tahoma"/>
            <family val="2"/>
          </rPr>
          <t xml:space="preserve">
Manually entered options</t>
        </r>
      </text>
    </comment>
    <comment ref="P80" authorId="2" shapeId="0" xr:uid="{610DE890-6269-4E6E-8FFE-1661AF03716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0" authorId="2" shapeId="0" xr:uid="{7BF51A97-FDD2-4565-9D61-8DBAA9B0B9C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0" authorId="2" shapeId="0" xr:uid="{822737F5-B5EC-4662-8DBF-51A88B338EA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0" authorId="2" shapeId="0" xr:uid="{6356584D-77A2-4D73-81D5-737F4B90FC4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0" authorId="2" shapeId="0" xr:uid="{3EFA3276-AC31-4800-8437-807C80C3C9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0" authorId="2" shapeId="0" xr:uid="{81E98656-1C87-4820-BA03-219C7AE06341}">
      <text>
        <r>
          <rPr>
            <b/>
            <sz val="9"/>
            <color indexed="81"/>
            <rFont val="Tahoma"/>
            <family val="2"/>
          </rPr>
          <t>John:</t>
        </r>
        <r>
          <rPr>
            <sz val="9"/>
            <color indexed="81"/>
            <rFont val="Tahoma"/>
            <family val="2"/>
          </rPr>
          <t xml:space="preserve">
Use the MU (LMAT) equations if maternal genotype</t>
        </r>
      </text>
    </comment>
    <comment ref="EF80" authorId="2" shapeId="0" xr:uid="{FAA1BD13-70FA-4A88-B8D6-A0DB7CE116F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0" authorId="2" shapeId="0" xr:uid="{A6B289B9-BFD1-4144-AE98-611A41CB0824}">
      <text>
        <r>
          <rPr>
            <b/>
            <sz val="9"/>
            <color indexed="81"/>
            <rFont val="Tahoma"/>
            <family val="2"/>
          </rPr>
          <t>John:</t>
        </r>
        <r>
          <rPr>
            <sz val="9"/>
            <color indexed="81"/>
            <rFont val="Tahoma"/>
            <family val="2"/>
          </rPr>
          <t xml:space="preserve">
Feed supply changes in individual periods</t>
        </r>
      </text>
    </comment>
    <comment ref="GQ80" authorId="2" shapeId="0" xr:uid="{DCC19298-7347-4149-B106-430A386B1F72}">
      <text>
        <r>
          <rPr>
            <b/>
            <sz val="9"/>
            <color indexed="81"/>
            <rFont val="Tahoma"/>
            <family val="2"/>
          </rPr>
          <t>John:</t>
        </r>
        <r>
          <rPr>
            <sz val="9"/>
            <color indexed="81"/>
            <rFont val="Tahoma"/>
            <family val="2"/>
          </rPr>
          <t xml:space="preserve">
Feed supply changes in individual periods</t>
        </r>
      </text>
    </comment>
    <comment ref="O81" authorId="2" shapeId="0" xr:uid="{C60FAC98-18FB-41A1-A567-0F22E85E0EE5}">
      <text>
        <r>
          <rPr>
            <b/>
            <sz val="9"/>
            <color indexed="81"/>
            <rFont val="Tahoma"/>
            <family val="2"/>
          </rPr>
          <t>John:</t>
        </r>
        <r>
          <rPr>
            <sz val="9"/>
            <color indexed="81"/>
            <rFont val="Tahoma"/>
            <family val="2"/>
          </rPr>
          <t xml:space="preserve">
Manually entered options</t>
        </r>
      </text>
    </comment>
    <comment ref="P81" authorId="2" shapeId="0" xr:uid="{F8DC874E-3C66-4C8D-A197-F786C73539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1" authorId="2" shapeId="0" xr:uid="{E1CE1FF2-1056-4F13-8A1D-517B09FAC01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1" authorId="2" shapeId="0" xr:uid="{763FF1D1-4230-459F-B784-F28BD78F2B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1" authorId="2" shapeId="0" xr:uid="{0031578B-AE43-459D-B87C-73A746D3B06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1" authorId="2" shapeId="0" xr:uid="{0FCF9566-7784-4910-AC59-07E243BE145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1" authorId="2" shapeId="0" xr:uid="{92372716-5CE0-4BF8-80FC-887AE23549B6}">
      <text>
        <r>
          <rPr>
            <b/>
            <sz val="9"/>
            <color indexed="81"/>
            <rFont val="Tahoma"/>
            <family val="2"/>
          </rPr>
          <t>John:</t>
        </r>
        <r>
          <rPr>
            <sz val="9"/>
            <color indexed="81"/>
            <rFont val="Tahoma"/>
            <family val="2"/>
          </rPr>
          <t xml:space="preserve">
Use the MU (LMAT) equations if maternal genotype</t>
        </r>
      </text>
    </comment>
    <comment ref="EF81" authorId="2" shapeId="0" xr:uid="{2A74D6B3-0F25-42D3-9243-8845FE6F8C8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1" authorId="2" shapeId="0" xr:uid="{AAE99000-E2F0-4715-BDBD-3E33A1308190}">
      <text>
        <r>
          <rPr>
            <b/>
            <sz val="9"/>
            <color indexed="81"/>
            <rFont val="Tahoma"/>
            <family val="2"/>
          </rPr>
          <t>John:</t>
        </r>
        <r>
          <rPr>
            <sz val="9"/>
            <color indexed="81"/>
            <rFont val="Tahoma"/>
            <family val="2"/>
          </rPr>
          <t xml:space="preserve">
Feed supply changes in individual periods</t>
        </r>
      </text>
    </comment>
    <comment ref="GQ81" authorId="2" shapeId="0" xr:uid="{FDAE8B1E-DB00-424C-A9D7-86F10E9ADE03}">
      <text>
        <r>
          <rPr>
            <b/>
            <sz val="9"/>
            <color indexed="81"/>
            <rFont val="Tahoma"/>
            <family val="2"/>
          </rPr>
          <t>John:</t>
        </r>
        <r>
          <rPr>
            <sz val="9"/>
            <color indexed="81"/>
            <rFont val="Tahoma"/>
            <family val="2"/>
          </rPr>
          <t xml:space="preserve">
Feed supply changes in individual periods</t>
        </r>
      </text>
    </comment>
    <comment ref="O82" authorId="2" shapeId="0" xr:uid="{141A206B-7C9E-4FEF-801A-2945F2FB7053}">
      <text>
        <r>
          <rPr>
            <b/>
            <sz val="9"/>
            <color indexed="81"/>
            <rFont val="Tahoma"/>
            <family val="2"/>
          </rPr>
          <t>John:</t>
        </r>
        <r>
          <rPr>
            <sz val="9"/>
            <color indexed="81"/>
            <rFont val="Tahoma"/>
            <family val="2"/>
          </rPr>
          <t xml:space="preserve">
Manually entered options</t>
        </r>
      </text>
    </comment>
    <comment ref="P82" authorId="2" shapeId="0" xr:uid="{259FBFA8-ECEF-4CD0-BDEC-E7B52180E6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2" authorId="2" shapeId="0" xr:uid="{B6092B3E-91AB-43D6-8A0E-B85CD10EBF0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2" authorId="2" shapeId="0" xr:uid="{89780E78-2D40-485B-955E-D1A7CD847E7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2" authorId="2" shapeId="0" xr:uid="{2439AF3A-5A68-4BD8-B2DD-2A71B89EFDB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2" authorId="2" shapeId="0" xr:uid="{0914CF26-ED8F-4FFE-A4E9-27CAC001994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2" authorId="2" shapeId="0" xr:uid="{E787B407-C3A7-4D1C-B449-C348168FCA9E}">
      <text>
        <r>
          <rPr>
            <b/>
            <sz val="9"/>
            <color indexed="81"/>
            <rFont val="Tahoma"/>
            <family val="2"/>
          </rPr>
          <t>John:</t>
        </r>
        <r>
          <rPr>
            <sz val="9"/>
            <color indexed="81"/>
            <rFont val="Tahoma"/>
            <family val="2"/>
          </rPr>
          <t xml:space="preserve">
Use the MU (LMAT) equations if maternal genotype</t>
        </r>
      </text>
    </comment>
    <comment ref="EF82" authorId="2" shapeId="0" xr:uid="{7C7A0AD3-5A29-4E51-95CE-05E93454783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2" authorId="2" shapeId="0" xr:uid="{174C66A6-9829-4E0D-B632-BA30042AC93E}">
      <text>
        <r>
          <rPr>
            <b/>
            <sz val="9"/>
            <color indexed="81"/>
            <rFont val="Tahoma"/>
            <family val="2"/>
          </rPr>
          <t>John:</t>
        </r>
        <r>
          <rPr>
            <sz val="9"/>
            <color indexed="81"/>
            <rFont val="Tahoma"/>
            <family val="2"/>
          </rPr>
          <t xml:space="preserve">
Feed supply changes in individual periods</t>
        </r>
      </text>
    </comment>
    <comment ref="GQ82" authorId="2" shapeId="0" xr:uid="{D4A1E634-57FE-4788-8694-18477BE3553F}">
      <text>
        <r>
          <rPr>
            <b/>
            <sz val="9"/>
            <color indexed="81"/>
            <rFont val="Tahoma"/>
            <family val="2"/>
          </rPr>
          <t>John:</t>
        </r>
        <r>
          <rPr>
            <sz val="9"/>
            <color indexed="81"/>
            <rFont val="Tahoma"/>
            <family val="2"/>
          </rPr>
          <t xml:space="preserve">
Feed supply changes in individual periods</t>
        </r>
      </text>
    </comment>
    <comment ref="O83" authorId="2" shapeId="0" xr:uid="{9222E06F-EE83-4BF8-B4EC-B8E4B55D520D}">
      <text>
        <r>
          <rPr>
            <b/>
            <sz val="9"/>
            <color indexed="81"/>
            <rFont val="Tahoma"/>
            <family val="2"/>
          </rPr>
          <t>John:</t>
        </r>
        <r>
          <rPr>
            <sz val="9"/>
            <color indexed="81"/>
            <rFont val="Tahoma"/>
            <family val="2"/>
          </rPr>
          <t xml:space="preserve">
Manually entered options</t>
        </r>
      </text>
    </comment>
    <comment ref="P83" authorId="2" shapeId="0" xr:uid="{BCBC4F9E-A727-40A5-8B63-04D688AB30F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3" authorId="2" shapeId="0" xr:uid="{D4A25F8A-1CEA-406A-B1F9-C5FACFBF716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3" authorId="2" shapeId="0" xr:uid="{7A443E23-3E6C-4618-A958-5CD4C6CD944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3" authorId="2" shapeId="0" xr:uid="{EBBA6F77-CBF4-4A3F-846F-1EC28ECA97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3" authorId="2" shapeId="0" xr:uid="{F9AF8CAC-5352-4FF0-99A6-C9B0395DB52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3" authorId="2" shapeId="0" xr:uid="{F44EE9AE-8E72-463C-9B92-DE0CCDD3AC46}">
      <text>
        <r>
          <rPr>
            <b/>
            <sz val="9"/>
            <color indexed="81"/>
            <rFont val="Tahoma"/>
            <family val="2"/>
          </rPr>
          <t>John:</t>
        </r>
        <r>
          <rPr>
            <sz val="9"/>
            <color indexed="81"/>
            <rFont val="Tahoma"/>
            <family val="2"/>
          </rPr>
          <t xml:space="preserve">
Use the MU (LMAT) equations if maternal genotype</t>
        </r>
      </text>
    </comment>
    <comment ref="EF83" authorId="2" shapeId="0" xr:uid="{D20DBD08-8751-49F7-8579-3FD56434681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3" authorId="2" shapeId="0" xr:uid="{B8B2DDE8-DE73-4D46-A811-AA72F80F0894}">
      <text>
        <r>
          <rPr>
            <b/>
            <sz val="9"/>
            <color indexed="81"/>
            <rFont val="Tahoma"/>
            <family val="2"/>
          </rPr>
          <t>John:</t>
        </r>
        <r>
          <rPr>
            <sz val="9"/>
            <color indexed="81"/>
            <rFont val="Tahoma"/>
            <family val="2"/>
          </rPr>
          <t xml:space="preserve">
Feed supply changes in individual periods</t>
        </r>
      </text>
    </comment>
    <comment ref="GQ83" authorId="2" shapeId="0" xr:uid="{75A1DA34-0959-42DE-A6C6-D5A6B91C55D9}">
      <text>
        <r>
          <rPr>
            <b/>
            <sz val="9"/>
            <color indexed="81"/>
            <rFont val="Tahoma"/>
            <family val="2"/>
          </rPr>
          <t>John:</t>
        </r>
        <r>
          <rPr>
            <sz val="9"/>
            <color indexed="81"/>
            <rFont val="Tahoma"/>
            <family val="2"/>
          </rPr>
          <t xml:space="preserve">
Feed supply changes in individual periods</t>
        </r>
      </text>
    </comment>
    <comment ref="O84" authorId="2" shapeId="0" xr:uid="{395A8E8A-C277-4492-BB91-4C9B48681DCD}">
      <text>
        <r>
          <rPr>
            <b/>
            <sz val="9"/>
            <color indexed="81"/>
            <rFont val="Tahoma"/>
            <family val="2"/>
          </rPr>
          <t>John:</t>
        </r>
        <r>
          <rPr>
            <sz val="9"/>
            <color indexed="81"/>
            <rFont val="Tahoma"/>
            <family val="2"/>
          </rPr>
          <t xml:space="preserve">
Manually entered options</t>
        </r>
      </text>
    </comment>
    <comment ref="P84" authorId="2" shapeId="0" xr:uid="{9AF64E01-1F24-4B2D-9CC8-B8CAB364B6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4" authorId="2" shapeId="0" xr:uid="{0B9ED543-4A4F-47D8-A497-5FDF8B3A087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4" authorId="2" shapeId="0" xr:uid="{5E547393-2AA3-4804-89EC-8CF5622A610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4" authorId="2" shapeId="0" xr:uid="{4DA6D727-D6DB-45D4-8414-9880E9D6467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4" authorId="2" shapeId="0" xr:uid="{83225B56-32E8-4BB9-9C52-33D752F8D9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4" authorId="2" shapeId="0" xr:uid="{527BBD9A-85A5-46A9-89B4-C9A615CD2B61}">
      <text>
        <r>
          <rPr>
            <b/>
            <sz val="9"/>
            <color indexed="81"/>
            <rFont val="Tahoma"/>
            <family val="2"/>
          </rPr>
          <t>John:</t>
        </r>
        <r>
          <rPr>
            <sz val="9"/>
            <color indexed="81"/>
            <rFont val="Tahoma"/>
            <family val="2"/>
          </rPr>
          <t xml:space="preserve">
Use the MU (LMAT) equations if maternal genotype</t>
        </r>
      </text>
    </comment>
    <comment ref="EF84" authorId="2" shapeId="0" xr:uid="{37B8897F-5765-4463-8BDD-80A0662F2D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4" authorId="2" shapeId="0" xr:uid="{B5F5418E-663F-4F29-90F8-D2720E653E57}">
      <text>
        <r>
          <rPr>
            <b/>
            <sz val="9"/>
            <color indexed="81"/>
            <rFont val="Tahoma"/>
            <family val="2"/>
          </rPr>
          <t>John:</t>
        </r>
        <r>
          <rPr>
            <sz val="9"/>
            <color indexed="81"/>
            <rFont val="Tahoma"/>
            <family val="2"/>
          </rPr>
          <t xml:space="preserve">
Feed supply changes in individual periods</t>
        </r>
      </text>
    </comment>
    <comment ref="GQ84" authorId="2" shapeId="0" xr:uid="{339A939A-716A-490E-84CE-2231A4244808}">
      <text>
        <r>
          <rPr>
            <b/>
            <sz val="9"/>
            <color indexed="81"/>
            <rFont val="Tahoma"/>
            <family val="2"/>
          </rPr>
          <t>John:</t>
        </r>
        <r>
          <rPr>
            <sz val="9"/>
            <color indexed="81"/>
            <rFont val="Tahoma"/>
            <family val="2"/>
          </rPr>
          <t xml:space="preserve">
Feed supply changes in individual periods</t>
        </r>
      </text>
    </comment>
    <comment ref="O85" authorId="2" shapeId="0" xr:uid="{C98C90A1-54AA-4BC1-8751-24A8AD090D80}">
      <text>
        <r>
          <rPr>
            <b/>
            <sz val="9"/>
            <color indexed="81"/>
            <rFont val="Tahoma"/>
            <family val="2"/>
          </rPr>
          <t>John:</t>
        </r>
        <r>
          <rPr>
            <sz val="9"/>
            <color indexed="81"/>
            <rFont val="Tahoma"/>
            <family val="2"/>
          </rPr>
          <t xml:space="preserve">
Manually entered options</t>
        </r>
      </text>
    </comment>
    <comment ref="P85" authorId="2" shapeId="0" xr:uid="{CD2AD31A-7257-4928-A2CC-1F22E4EB2CA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5" authorId="2" shapeId="0" xr:uid="{90465182-BB96-47C7-A317-95B442F82E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5" authorId="2" shapeId="0" xr:uid="{E431486E-C376-4B2E-9A2C-3B39C7C741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5" authorId="2" shapeId="0" xr:uid="{6194606E-4F93-4523-B423-A6D5F07950A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5" authorId="2" shapeId="0" xr:uid="{5CFC24B0-A295-4F99-B58F-604F2DD85D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5" authorId="2" shapeId="0" xr:uid="{01B7C377-E536-4F3F-90A1-9313AE1617FD}">
      <text>
        <r>
          <rPr>
            <b/>
            <sz val="9"/>
            <color indexed="81"/>
            <rFont val="Tahoma"/>
            <family val="2"/>
          </rPr>
          <t>John:</t>
        </r>
        <r>
          <rPr>
            <sz val="9"/>
            <color indexed="81"/>
            <rFont val="Tahoma"/>
            <family val="2"/>
          </rPr>
          <t xml:space="preserve">
Use the MU (LMAT) equations if maternal genotype</t>
        </r>
      </text>
    </comment>
    <comment ref="EF85" authorId="2" shapeId="0" xr:uid="{FF692967-7114-4CDD-A895-1CAA99C3B60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5" authorId="2" shapeId="0" xr:uid="{0774E169-0169-49D4-B1C7-F7C79F5A5796}">
      <text>
        <r>
          <rPr>
            <b/>
            <sz val="9"/>
            <color indexed="81"/>
            <rFont val="Tahoma"/>
            <family val="2"/>
          </rPr>
          <t>John:</t>
        </r>
        <r>
          <rPr>
            <sz val="9"/>
            <color indexed="81"/>
            <rFont val="Tahoma"/>
            <family val="2"/>
          </rPr>
          <t xml:space="preserve">
Feed supply changes in individual periods</t>
        </r>
      </text>
    </comment>
    <comment ref="GQ85" authorId="2" shapeId="0" xr:uid="{9F0F19AF-FAC7-4C7C-890D-7D4D7FA6765A}">
      <text>
        <r>
          <rPr>
            <b/>
            <sz val="9"/>
            <color indexed="81"/>
            <rFont val="Tahoma"/>
            <family val="2"/>
          </rPr>
          <t>John:</t>
        </r>
        <r>
          <rPr>
            <sz val="9"/>
            <color indexed="81"/>
            <rFont val="Tahoma"/>
            <family val="2"/>
          </rPr>
          <t xml:space="preserve">
Feed supply changes in individual periods</t>
        </r>
      </text>
    </comment>
    <comment ref="O86" authorId="2" shapeId="0" xr:uid="{A0061FB8-B5B7-4DED-BDA3-A880A39D735B}">
      <text>
        <r>
          <rPr>
            <b/>
            <sz val="9"/>
            <color indexed="81"/>
            <rFont val="Tahoma"/>
            <family val="2"/>
          </rPr>
          <t>John:</t>
        </r>
        <r>
          <rPr>
            <sz val="9"/>
            <color indexed="81"/>
            <rFont val="Tahoma"/>
            <family val="2"/>
          </rPr>
          <t xml:space="preserve">
Manually entered options</t>
        </r>
      </text>
    </comment>
    <comment ref="P86" authorId="2" shapeId="0" xr:uid="{014E0D32-FA98-4295-90C9-71FC4E085FB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6" authorId="2" shapeId="0" xr:uid="{73643876-FC0C-4E14-B6B0-0854D131BB5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6" authorId="2" shapeId="0" xr:uid="{65ACA14F-DFC5-404D-9080-9A24A8B9112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6" authorId="2" shapeId="0" xr:uid="{4D065B1A-463F-469D-96A7-A755FCACC57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6" authorId="2" shapeId="0" xr:uid="{DBFECA87-6D60-4F7D-93CD-18DB42CF9F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6" authorId="2" shapeId="0" xr:uid="{3F375A41-B458-4323-AEB2-43DEDA02E8E4}">
      <text>
        <r>
          <rPr>
            <b/>
            <sz val="9"/>
            <color indexed="81"/>
            <rFont val="Tahoma"/>
            <family val="2"/>
          </rPr>
          <t>John:</t>
        </r>
        <r>
          <rPr>
            <sz val="9"/>
            <color indexed="81"/>
            <rFont val="Tahoma"/>
            <family val="2"/>
          </rPr>
          <t xml:space="preserve">
Use the MU (LMAT) equations if maternal genotype</t>
        </r>
      </text>
    </comment>
    <comment ref="EF86" authorId="2" shapeId="0" xr:uid="{2744E18B-952C-492B-80B2-DB6FCD9F747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6" authorId="2" shapeId="0" xr:uid="{2BC69748-CBC1-40D9-BEA4-44CAA8DD36FD}">
      <text>
        <r>
          <rPr>
            <b/>
            <sz val="9"/>
            <color indexed="81"/>
            <rFont val="Tahoma"/>
            <family val="2"/>
          </rPr>
          <t>John:</t>
        </r>
        <r>
          <rPr>
            <sz val="9"/>
            <color indexed="81"/>
            <rFont val="Tahoma"/>
            <family val="2"/>
          </rPr>
          <t xml:space="preserve">
Feed supply changes in individual periods</t>
        </r>
      </text>
    </comment>
    <comment ref="GQ86" authorId="2" shapeId="0" xr:uid="{76270927-569E-44E4-A5FD-3C07EBD345AD}">
      <text>
        <r>
          <rPr>
            <b/>
            <sz val="9"/>
            <color indexed="81"/>
            <rFont val="Tahoma"/>
            <family val="2"/>
          </rPr>
          <t>John:</t>
        </r>
        <r>
          <rPr>
            <sz val="9"/>
            <color indexed="81"/>
            <rFont val="Tahoma"/>
            <family val="2"/>
          </rPr>
          <t xml:space="preserve">
Feed supply changes in individual periods</t>
        </r>
      </text>
    </comment>
    <comment ref="O87" authorId="2" shapeId="0" xr:uid="{E4871C1C-672F-4761-BFA0-BF6F616E6115}">
      <text>
        <r>
          <rPr>
            <b/>
            <sz val="9"/>
            <color indexed="81"/>
            <rFont val="Tahoma"/>
            <family val="2"/>
          </rPr>
          <t>John:</t>
        </r>
        <r>
          <rPr>
            <sz val="9"/>
            <color indexed="81"/>
            <rFont val="Tahoma"/>
            <family val="2"/>
          </rPr>
          <t xml:space="preserve">
Manually entered options</t>
        </r>
      </text>
    </comment>
    <comment ref="P87" authorId="2" shapeId="0" xr:uid="{B0B5B529-521A-4F07-8A23-812D1FF52C4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7" authorId="2" shapeId="0" xr:uid="{8ACCD9E0-6308-48BE-81B3-6F5DEB3D78B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7" authorId="2" shapeId="0" xr:uid="{7E9CCE2A-38BE-4D33-8BF1-4076E28E280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7" authorId="2" shapeId="0" xr:uid="{6A8E8D95-2E5E-430B-9FE3-EED3EF69870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7" authorId="2" shapeId="0" xr:uid="{99B81707-FBC8-4C3F-B1A0-50D0293BC7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7" authorId="2" shapeId="0" xr:uid="{1986223C-7F76-45A1-B825-4689B98B19A2}">
      <text>
        <r>
          <rPr>
            <b/>
            <sz val="9"/>
            <color indexed="81"/>
            <rFont val="Tahoma"/>
            <family val="2"/>
          </rPr>
          <t>John:</t>
        </r>
        <r>
          <rPr>
            <sz val="9"/>
            <color indexed="81"/>
            <rFont val="Tahoma"/>
            <family val="2"/>
          </rPr>
          <t xml:space="preserve">
Use the MU (LMAT) equations if maternal genotype</t>
        </r>
      </text>
    </comment>
    <comment ref="EF87" authorId="2" shapeId="0" xr:uid="{39C33A2C-46D1-4141-B441-98EA0081F86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7" authorId="2" shapeId="0" xr:uid="{A5F98F9D-497E-46CA-8722-F89D2F51C402}">
      <text>
        <r>
          <rPr>
            <b/>
            <sz val="9"/>
            <color indexed="81"/>
            <rFont val="Tahoma"/>
            <family val="2"/>
          </rPr>
          <t>John:</t>
        </r>
        <r>
          <rPr>
            <sz val="9"/>
            <color indexed="81"/>
            <rFont val="Tahoma"/>
            <family val="2"/>
          </rPr>
          <t xml:space="preserve">
Feed supply changes in individual periods</t>
        </r>
      </text>
    </comment>
    <comment ref="GQ87" authorId="2" shapeId="0" xr:uid="{C1916309-D85A-468C-8740-EF32720C6D7D}">
      <text>
        <r>
          <rPr>
            <b/>
            <sz val="9"/>
            <color indexed="81"/>
            <rFont val="Tahoma"/>
            <family val="2"/>
          </rPr>
          <t>John:</t>
        </r>
        <r>
          <rPr>
            <sz val="9"/>
            <color indexed="81"/>
            <rFont val="Tahoma"/>
            <family val="2"/>
          </rPr>
          <t xml:space="preserve">
Feed supply changes in individual periods</t>
        </r>
      </text>
    </comment>
    <comment ref="O88" authorId="2" shapeId="0" xr:uid="{E38AEF76-A86F-4936-86B3-DE80710A344F}">
      <text>
        <r>
          <rPr>
            <b/>
            <sz val="9"/>
            <color indexed="81"/>
            <rFont val="Tahoma"/>
            <family val="2"/>
          </rPr>
          <t>John:</t>
        </r>
        <r>
          <rPr>
            <sz val="9"/>
            <color indexed="81"/>
            <rFont val="Tahoma"/>
            <family val="2"/>
          </rPr>
          <t xml:space="preserve">
Manually entered options</t>
        </r>
      </text>
    </comment>
    <comment ref="P88" authorId="2" shapeId="0" xr:uid="{62A60985-769C-43D0-9B6E-921EC25D5C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8" authorId="2" shapeId="0" xr:uid="{6ADD5905-3A56-4B56-A99E-B1961361F7C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8" authorId="2" shapeId="0" xr:uid="{12C41AF0-DF62-468B-9B1E-93157B38A17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8" authorId="2" shapeId="0" xr:uid="{D79714BC-FDF1-459D-91CB-4855067409E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8" authorId="2" shapeId="0" xr:uid="{BA87748B-549A-47E9-B957-085A362B88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8" authorId="2" shapeId="0" xr:uid="{30998F8D-E000-400F-818C-612A640F614B}">
      <text>
        <r>
          <rPr>
            <b/>
            <sz val="9"/>
            <color indexed="81"/>
            <rFont val="Tahoma"/>
            <family val="2"/>
          </rPr>
          <t>John:</t>
        </r>
        <r>
          <rPr>
            <sz val="9"/>
            <color indexed="81"/>
            <rFont val="Tahoma"/>
            <family val="2"/>
          </rPr>
          <t xml:space="preserve">
Use the MU (LMAT) equations if maternal genotype</t>
        </r>
      </text>
    </comment>
    <comment ref="EF88" authorId="2" shapeId="0" xr:uid="{F051F472-F990-4849-B814-217F15DC654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8" authorId="2" shapeId="0" xr:uid="{9679C616-2FBB-4C7A-99A8-492DFC7261EC}">
      <text>
        <r>
          <rPr>
            <b/>
            <sz val="9"/>
            <color indexed="81"/>
            <rFont val="Tahoma"/>
            <family val="2"/>
          </rPr>
          <t>John:</t>
        </r>
        <r>
          <rPr>
            <sz val="9"/>
            <color indexed="81"/>
            <rFont val="Tahoma"/>
            <family val="2"/>
          </rPr>
          <t xml:space="preserve">
Feed supply changes in individual periods</t>
        </r>
      </text>
    </comment>
    <comment ref="GQ88" authorId="2" shapeId="0" xr:uid="{827A7EA9-0AB0-4A72-A9D4-9A07472F5062}">
      <text>
        <r>
          <rPr>
            <b/>
            <sz val="9"/>
            <color indexed="81"/>
            <rFont val="Tahoma"/>
            <family val="2"/>
          </rPr>
          <t>John:</t>
        </r>
        <r>
          <rPr>
            <sz val="9"/>
            <color indexed="81"/>
            <rFont val="Tahoma"/>
            <family val="2"/>
          </rPr>
          <t xml:space="preserve">
Feed supply changes in individual periods</t>
        </r>
      </text>
    </comment>
    <comment ref="O89" authorId="2" shapeId="0" xr:uid="{E4F46CE5-7DB3-4169-A19B-AFC66C036F43}">
      <text>
        <r>
          <rPr>
            <b/>
            <sz val="9"/>
            <color indexed="81"/>
            <rFont val="Tahoma"/>
            <family val="2"/>
          </rPr>
          <t>John:</t>
        </r>
        <r>
          <rPr>
            <sz val="9"/>
            <color indexed="81"/>
            <rFont val="Tahoma"/>
            <family val="2"/>
          </rPr>
          <t xml:space="preserve">
Manually entered options</t>
        </r>
      </text>
    </comment>
    <comment ref="P89" authorId="2" shapeId="0" xr:uid="{CB0F28CD-0F90-4D0D-B45D-6BFE6AFE507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9" authorId="2" shapeId="0" xr:uid="{9CF322BB-4860-46FC-9631-A9AE859024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9" authorId="2" shapeId="0" xr:uid="{5C552E64-15F3-4A80-BB61-757AE7A8CC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9" authorId="2" shapeId="0" xr:uid="{872CA4BA-1442-4CAE-B473-24C510945E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9" authorId="2" shapeId="0" xr:uid="{B7FF490A-847E-42D7-A74D-87440CB9474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9" authorId="2" shapeId="0" xr:uid="{49AB1FFD-FD00-48DC-9C13-04CF7E84AD9C}">
      <text>
        <r>
          <rPr>
            <b/>
            <sz val="9"/>
            <color indexed="81"/>
            <rFont val="Tahoma"/>
            <family val="2"/>
          </rPr>
          <t>John:</t>
        </r>
        <r>
          <rPr>
            <sz val="9"/>
            <color indexed="81"/>
            <rFont val="Tahoma"/>
            <family val="2"/>
          </rPr>
          <t xml:space="preserve">
Use the MU (LMAT) equations if maternal genotype</t>
        </r>
      </text>
    </comment>
    <comment ref="EF89" authorId="2" shapeId="0" xr:uid="{32A0D80E-4A2B-40BA-BF77-FE2377681FD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9" authorId="2" shapeId="0" xr:uid="{4F4A622D-AA50-497B-A5A5-9F7939C614D7}">
      <text>
        <r>
          <rPr>
            <b/>
            <sz val="9"/>
            <color indexed="81"/>
            <rFont val="Tahoma"/>
            <family val="2"/>
          </rPr>
          <t>John:</t>
        </r>
        <r>
          <rPr>
            <sz val="9"/>
            <color indexed="81"/>
            <rFont val="Tahoma"/>
            <family val="2"/>
          </rPr>
          <t xml:space="preserve">
Feed supply changes in individual periods</t>
        </r>
      </text>
    </comment>
    <comment ref="GQ89" authorId="2" shapeId="0" xr:uid="{AB244005-6464-4F0C-98D2-7A4CEE182FAF}">
      <text>
        <r>
          <rPr>
            <b/>
            <sz val="9"/>
            <color indexed="81"/>
            <rFont val="Tahoma"/>
            <family val="2"/>
          </rPr>
          <t>John:</t>
        </r>
        <r>
          <rPr>
            <sz val="9"/>
            <color indexed="81"/>
            <rFont val="Tahoma"/>
            <family val="2"/>
          </rPr>
          <t xml:space="preserve">
Feed supply changes in individual periods</t>
        </r>
      </text>
    </comment>
    <comment ref="AS91" authorId="2" shapeId="0" xr:uid="{39B9B6EA-04E4-42A1-A5B1-89F21EF060D3}">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92" authorId="2" shapeId="0" xr:uid="{65E90756-BDA7-4B74-8116-957C37A11613}">
      <text>
        <r>
          <rPr>
            <b/>
            <sz val="9"/>
            <color indexed="81"/>
            <rFont val="Tahoma"/>
            <family val="2"/>
          </rPr>
          <t>John:</t>
        </r>
        <r>
          <rPr>
            <sz val="9"/>
            <color indexed="81"/>
            <rFont val="Tahoma"/>
            <family val="2"/>
          </rPr>
          <t xml:space="preserve">
Edit these formulas to put the columns in the order to be incremented</t>
        </r>
      </text>
    </comment>
    <comment ref="P92" authorId="2" shapeId="0" xr:uid="{578F3DC8-245F-4BDA-9BF1-DF601DE2D418}">
      <text>
        <r>
          <rPr>
            <b/>
            <sz val="9"/>
            <color indexed="81"/>
            <rFont val="Tahoma"/>
            <family val="2"/>
          </rPr>
          <t>John:</t>
        </r>
        <r>
          <rPr>
            <sz val="9"/>
            <color indexed="81"/>
            <rFont val="Tahoma"/>
            <family val="2"/>
          </rPr>
          <t xml:space="preserve">
Edit these formulas to put the columns in the order to be incremented</t>
        </r>
      </text>
    </comment>
    <comment ref="U92" authorId="2" shapeId="0" xr:uid="{E784954E-C8B6-4B37-97AA-9772680EEE49}">
      <text>
        <r>
          <rPr>
            <b/>
            <sz val="9"/>
            <color indexed="81"/>
            <rFont val="Tahoma"/>
            <family val="2"/>
          </rPr>
          <t>John:</t>
        </r>
        <r>
          <rPr>
            <sz val="9"/>
            <color indexed="81"/>
            <rFont val="Tahoma"/>
            <family val="2"/>
          </rPr>
          <t xml:space="preserve">
Edit these formulas to put the columns in the order to be incremented</t>
        </r>
      </text>
    </comment>
    <comment ref="V92" authorId="2" shapeId="0" xr:uid="{F1798DB4-A24F-4866-AE26-3C15251C4E22}">
      <text>
        <r>
          <rPr>
            <b/>
            <sz val="9"/>
            <color indexed="81"/>
            <rFont val="Tahoma"/>
            <family val="2"/>
          </rPr>
          <t>John:</t>
        </r>
        <r>
          <rPr>
            <sz val="9"/>
            <color indexed="81"/>
            <rFont val="Tahoma"/>
            <family val="2"/>
          </rPr>
          <t xml:space="preserve">
Edit these formulas to put the columns in the order to be incremented</t>
        </r>
      </text>
    </comment>
    <comment ref="W92" authorId="2" shapeId="0" xr:uid="{D014F0BC-CDFA-40D4-841D-F160E31D07D9}">
      <text>
        <r>
          <rPr>
            <b/>
            <sz val="9"/>
            <color indexed="81"/>
            <rFont val="Tahoma"/>
            <family val="2"/>
          </rPr>
          <t>John:</t>
        </r>
        <r>
          <rPr>
            <sz val="9"/>
            <color indexed="81"/>
            <rFont val="Tahoma"/>
            <family val="2"/>
          </rPr>
          <t xml:space="preserve">
Edit these formulas to put the columns in the order to be incremented</t>
        </r>
      </text>
    </comment>
    <comment ref="X92" authorId="2" shapeId="0" xr:uid="{838D6DE0-0949-4D74-9AE8-F8E350BDCBB8}">
      <text>
        <r>
          <rPr>
            <b/>
            <sz val="9"/>
            <color indexed="81"/>
            <rFont val="Tahoma"/>
            <family val="2"/>
          </rPr>
          <t>John:</t>
        </r>
        <r>
          <rPr>
            <sz val="9"/>
            <color indexed="81"/>
            <rFont val="Tahoma"/>
            <family val="2"/>
          </rPr>
          <t xml:space="preserve">
This is the value that increments every trial</t>
        </r>
      </text>
    </comment>
    <comment ref="AR92" authorId="2" shapeId="0" xr:uid="{B3B97AC9-8E9A-4EE0-AEDE-82D355182158}">
      <text>
        <r>
          <rPr>
            <b/>
            <sz val="9"/>
            <color indexed="81"/>
            <rFont val="Tahoma"/>
            <family val="2"/>
          </rPr>
          <t>John:</t>
        </r>
        <r>
          <rPr>
            <sz val="9"/>
            <color indexed="81"/>
            <rFont val="Tahoma"/>
            <family val="2"/>
          </rPr>
          <t xml:space="preserve">
Number of levels in this experiment if all levels of all SA variables are included</t>
        </r>
      </text>
    </comment>
    <comment ref="O93" authorId="2" shapeId="0" xr:uid="{9E22D17C-3498-40E3-ABBD-71BAAC2941F6}">
      <text>
        <r>
          <rPr>
            <b/>
            <sz val="9"/>
            <color indexed="81"/>
            <rFont val="Tahoma"/>
            <family val="2"/>
          </rPr>
          <t>John:</t>
        </r>
        <r>
          <rPr>
            <sz val="9"/>
            <color indexed="81"/>
            <rFont val="Tahoma"/>
            <family val="2"/>
          </rPr>
          <t xml:space="preserve">
Manually entered options</t>
        </r>
      </text>
    </comment>
    <comment ref="P93" authorId="2" shapeId="0" xr:uid="{B5955C80-E362-42F2-8999-3C749C2AB2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3" authorId="2" shapeId="0" xr:uid="{F3652775-EBC7-4E22-85B0-2D6C54290D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3" authorId="2" shapeId="0" xr:uid="{72C725C1-764E-4531-8AE3-A8D4E6D841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3" authorId="2" shapeId="0" xr:uid="{BC06D8B0-894A-48C7-935A-4D960B800D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3" authorId="2" shapeId="0" xr:uid="{424EAA38-B310-4624-87FD-E6B51568C9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3" authorId="2" shapeId="0" xr:uid="{0CFF3848-07B2-4848-B66A-3283A3649A7D}">
      <text>
        <r>
          <rPr>
            <b/>
            <sz val="9"/>
            <color indexed="81"/>
            <rFont val="Tahoma"/>
            <family val="2"/>
          </rPr>
          <t>John:</t>
        </r>
        <r>
          <rPr>
            <sz val="9"/>
            <color indexed="81"/>
            <rFont val="Tahoma"/>
            <family val="2"/>
          </rPr>
          <t xml:space="preserve">
Use the MU (LMAT) equations if maternal genotype</t>
        </r>
      </text>
    </comment>
    <comment ref="EF93" authorId="2" shapeId="0" xr:uid="{2BB82088-04C6-47A8-81FB-233E43BC035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3" authorId="2" shapeId="0" xr:uid="{42EC713E-310A-487C-B490-C1B2EC3E771E}">
      <text>
        <r>
          <rPr>
            <b/>
            <sz val="9"/>
            <color indexed="81"/>
            <rFont val="Tahoma"/>
            <family val="2"/>
          </rPr>
          <t>John:</t>
        </r>
        <r>
          <rPr>
            <sz val="9"/>
            <color indexed="81"/>
            <rFont val="Tahoma"/>
            <family val="2"/>
          </rPr>
          <t xml:space="preserve">
Feed supply changes in individual periods</t>
        </r>
      </text>
    </comment>
    <comment ref="GQ93" authorId="2" shapeId="0" xr:uid="{21013E7E-DA0F-467B-BC74-7A5BBE948A8D}">
      <text>
        <r>
          <rPr>
            <b/>
            <sz val="9"/>
            <color indexed="81"/>
            <rFont val="Tahoma"/>
            <family val="2"/>
          </rPr>
          <t>John:</t>
        </r>
        <r>
          <rPr>
            <sz val="9"/>
            <color indexed="81"/>
            <rFont val="Tahoma"/>
            <family val="2"/>
          </rPr>
          <t xml:space="preserve">
Feed supply changes in individual periods</t>
        </r>
      </text>
    </comment>
    <comment ref="AS97"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6 mths to 12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M142" authorId="2" shapeId="0" xr:uid="{D963815C-E968-4C11-B078-C42D26752B48}">
      <text>
        <r>
          <rPr>
            <b/>
            <sz val="9"/>
            <color indexed="81"/>
            <rFont val="Tahoma"/>
            <charset val="1"/>
          </rPr>
          <t>Michael Young:</t>
        </r>
        <r>
          <rPr>
            <sz val="9"/>
            <color indexed="81"/>
            <rFont val="Tahoma"/>
            <charset val="1"/>
          </rPr>
          <t xml:space="preserve">
force sale before winter period so that model cant do funny stuff with the SR bnd.</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7FD93DF6-6400-491C-A568-0A55512BCCD5}">
      <text>
        <r>
          <rPr>
            <b/>
            <sz val="9"/>
            <color indexed="81"/>
            <rFont val="Tahoma"/>
            <family val="2"/>
          </rPr>
          <t>John:</t>
        </r>
        <r>
          <rPr>
            <sz val="9"/>
            <color indexed="81"/>
            <rFont val="Tahoma"/>
            <family val="2"/>
          </rPr>
          <t xml:space="preserve">
Summary &amp; FFCFW with p only. For graphing the weekly FFCFW</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3"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59"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<sst xmlns="http://schemas.openxmlformats.org/spreadsheetml/2006/main" count="11779" uniqueCount="1898">
  <si>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</si>
  <si>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</si>
  <si>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</si>
  <si>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</si>
  <si>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</si>
  <si>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</si>
  <si>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</si>
  <si>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</si>
  <si>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</si>
  <si>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</si>
  <si>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</si>
  <si>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</si>
  <si>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</si>
  <si>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</si>
  <si>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</si>
  <si>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</si>
  <si>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</si>
  <si>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</si>
  <si>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</si>
  <si>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</si>
  <si>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</si>
  <si>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</si>
  <si>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</si>
  <si>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</si>
  <si>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</si>
  <si>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</si>
  <si>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</si>
  <si>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</si>
  <si>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</si>
  <si>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</si>
  <si>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</si>
  <si>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</si>
  <si>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</si>
  <si>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</si>
  <si>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</si>
  <si>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</si>
  <si>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</si>
  <si>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</si>
  <si>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</si>
  <si>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</si>
  <si>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</si>
  <si>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</si>
  <si>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</si>
  <si>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</si>
  <si>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</si>
  <si>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</si>
  <si>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</si>
  <si>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</si>
  <si>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</si>
  <si>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</si>
  <si>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</si>
  <si>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</si>
  <si>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</si>
  <si>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</si>
  <si>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</si>
  <si>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</si>
  <si>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</si>
  <si>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</si>
  <si>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</si>
  <si>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</si>
  <si>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</si>
  <si>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</si>
  <si>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</si>
  <si>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</si>
  <si>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</si>
  <si>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</si>
  <si>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</si>
  <si>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</si>
  <si>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</si>
  <si>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</si>
  <si>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</si>
  <si>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</si>
  <si>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</si>
  <si>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</si>
  <si>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</si>
  <si>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</si>
  <si>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</si>
  <si>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</si>
  <si>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</si>
  <si>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</si>
  <si>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</si>
  <si>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</si>
  <si>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</si>
  <si>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</si>
  <si>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</si>
  <si>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</si>
  <si>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</si>
  <si>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</si>
  <si>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</si>
  <si>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</si>
  <si>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</si>
  <si>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</si>
  <si>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</si>
  <si>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</si>
  <si>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</si>
  <si>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</si>
  <si>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</si>
  <si>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</si>
  <si>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</si>
  <si>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</si>
  <si>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</si>
  <si>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</si>
  <si>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</si>
  <si>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</si>
  <si>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</si>
  <si>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</si>
  <si>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</si>
  <si>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</si>
  <si>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</si>
  <si>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</si>
  <si>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</si>
  <si>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</si>
  <si>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</si>
  <si>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</si>
  <si>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</si>
  <si>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</si>
  <si>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</si>
  <si>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</si>
  <si>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</si>
  <si>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</si>
  <si>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</si>
  <si>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</si>
  <si>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</si>
  <si>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</si>
  <si>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</si>
  <si>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</si>
  <si>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</si>
  <si>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</si>
  <si>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</si>
  <si>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</si>
  <si>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</si>
  <si>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</si>
  <si>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</si>
  <si>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</si>
  <si>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</si>
  <si>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</si>
  <si>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</si>
  <si>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</si>
  <si>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</si>
  <si>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</si>
  <si>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</si>
  <si>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</si>
  <si>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</si>
  <si>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</si>
  <si>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</si>
  <si>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</si>
  <si>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</si>
  <si>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</si>
  <si>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</si>
  <si>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</si>
  <si>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</si>
  <si>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</si>
  <si>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</si>
  <si>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</si>
  <si>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</si>
  <si>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</si>
  <si>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</si>
  <si>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</si>
  <si>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</si>
  <si>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</si>
  <si>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</si>
  <si>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</si>
  <si>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</si>
  <si>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</si>
  <si>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</si>
  <si>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</si>
  <si>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</si>
  <si>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</si>
  <si>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</si>
  <si>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</si>
  <si>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</si>
  <si>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</si>
  <si>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</si>
  <si>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</si>
  <si>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</si>
  <si>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</si>
  <si>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</si>
  <si>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</si>
  <si>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</si>
  <si>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</si>
  <si>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</si>
  <si>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</si>
  <si>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</si>
  <si>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</si>
  <si>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</si>
  <si>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</si>
  <si>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</si>
  <si>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</si>
  <si>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</si>
  <si>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</si>
  <si>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</si>
  <si>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</si>
  <si>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</si>
  <si>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</si>
  <si>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</si>
  <si>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</si>
  <si>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</si>
  <si>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</si>
  <si>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</si>
  <si>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</si>
  <si>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</si>
  <si>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</si>
  <si>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</si>
  <si>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</si>
  <si>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</si>
  <si>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</si>
  <si>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</si>
  <si>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</si>
  <si>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</si>
  <si>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</si>
  <si>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</si>
  <si>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</si>
  <si>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</si>
  <si>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</si>
  <si>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</si>
  <si>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</si>
  <si>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</si>
  <si>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</si>
  <si>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</si>
  <si>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</si>
  <si>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</si>
  <si>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</si>
  <si>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</si>
  <si>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</si>
  <si>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</si>
  <si>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</si>
  <si>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</si>
  <si>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</si>
  <si>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</si>
  <si>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</si>
  <si>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</si>
  <si>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</si>
  <si>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</si>
  <si>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</si>
  <si>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</si>
  <si>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</si>
  <si>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</si>
  <si>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</si>
  <si>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</si>
  <si>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</si>
  <si>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</si>
  <si>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</si>
  <si>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</si>
  <si>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</si>
  <si>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</si>
  <si>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</si>
  <si>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</si>
  <si>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</si>
  <si>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</si>
  <si>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</si>
  <si>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</si>
  <si>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</si>
  <si>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</si>
  <si>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</si>
  <si>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</si>
  <si>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</si>
  <si>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</si>
  <si>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</si>
  <si>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</si>
  <si>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</si>
  <si>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</si>
  <si>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</si>
  <si>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</si>
  <si>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</si>
  <si>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</si>
  <si>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</si>
  <si>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</si>
  <si>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</si>
  <si>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</si>
  <si>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</si>
  <si>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</si>
  <si>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</si>
  <si>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</si>
  <si>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</si>
  <si>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</si>
  <si>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</si>
  <si>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</si>
  <si>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</si>
  <si>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</si>
  <si>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</si>
  <si>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</si>
  <si>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</si>
  <si>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</si>
  <si>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</si>
  <si>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</si>
  <si>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</si>
  <si>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</si>
  <si>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</si>
  <si>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</si>
  <si>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</si>
  <si>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</si>
  <si>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</si>
  <si>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</si>
  <si>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</si>
  <si>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</si>
  <si>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</si>
  <si>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</si>
  <si>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</si>
  <si>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</si>
  <si>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</si>
  <si>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</si>
  <si>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</si>
  <si>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</si>
  <si>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</si>
  <si>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</si>
  <si>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</si>
  <si>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</si>
  <si>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</si>
  <si>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</si>
  <si>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</si>
  <si>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</si>
  <si>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</si>
  <si>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</si>
  <si>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</si>
  <si>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</si>
  <si>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</si>
  <si>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</si>
  <si>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</si>
  <si>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</si>
  <si>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</si>
  <si>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</si>
  <si>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</si>
  <si>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</si>
  <si>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</si>
  <si>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</si>
  <si>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</si>
  <si>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</si>
  <si>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</si>
  <si>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</si>
  <si>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</si>
  <si>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</si>
  <si>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</si>
  <si>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</si>
  <si>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</si>
  <si>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</si>
  <si>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</si>
  <si>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</si>
  <si>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</si>
  <si>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</si>
  <si>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</si>
  <si>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</si>
  <si>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</si>
  <si>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</si>
  <si>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</si>
  <si>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</si>
  <si>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</si>
  <si>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</si>
  <si>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</si>
  <si>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</si>
  <si>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</si>
  <si>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</si>
  <si>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</si>
  <si>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</si>
  <si>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</si>
  <si>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</si>
  <si>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</si>
  <si>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</si>
  <si>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</si>
  <si>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</si>
  <si>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</si>
  <si>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</si>
  <si>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</si>
  <si>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</si>
  <si>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</si>
  <si>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</si>
  <si>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</si>
  <si>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</si>
  <si>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</si>
  <si>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</si>
  <si>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</si>
  <si>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</si>
  <si>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</si>
  <si>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</si>
  <si>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</si>
  <si>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</si>
  <si>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</si>
  <si>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</si>
  <si>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</si>
  <si>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</si>
  <si>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</si>
  <si>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</si>
  <si>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</si>
  <si>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</si>
  <si>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</si>
  <si>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</si>
  <si>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</si>
  <si>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</si>
  <si>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</si>
  <si>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</si>
  <si>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</si>
  <si>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</si>
  <si>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</si>
  <si>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</si>
  <si>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</si>
  <si>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</si>
  <si>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</si>
  <si>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</si>
  <si>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</si>
  <si>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</si>
  <si>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</si>
  <si>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</si>
  <si>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</si>
  <si>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</si>
  <si>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</si>
  <si>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</si>
  <si>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</si>
  <si>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</si>
  <si>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</si>
  <si>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</si>
  <si>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</si>
  <si>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</si>
  <si>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</si>
  <si>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</si>
  <si>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</si>
  <si>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</si>
  <si>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</si>
  <si>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</si>
  <si>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</si>
  <si>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</si>
  <si>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</si>
  <si>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</si>
  <si>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</si>
  <si>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</si>
  <si>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</si>
  <si>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</si>
  <si>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</si>
  <si>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</si>
  <si>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</si>
  <si>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</si>
  <si>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</si>
  <si>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</si>
  <si>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</si>
  <si>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</si>
  <si>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</si>
  <si>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</si>
  <si>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</si>
  <si>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</si>
  <si>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</si>
  <si>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</si>
  <si>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</si>
  <si>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</si>
  <si>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</si>
  <si>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</si>
  <si>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</si>
  <si>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</si>
  <si>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</si>
  <si>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</si>
  <si>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</si>
  <si>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</si>
  <si>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</si>
  <si>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</si>
  <si>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</si>
  <si>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</si>
  <si>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</si>
  <si>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</si>
  <si>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</si>
  <si>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</si>
  <si>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</si>
  <si>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</si>
  <si>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</si>
  <si>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</si>
  <si>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</si>
  <si>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</si>
  <si>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</si>
  <si>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</si>
  <si>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</si>
  <si>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</si>
  <si>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</si>
  <si>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</si>
  <si>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</si>
  <si>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</si>
  <si>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</si>
  <si>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</si>
  <si>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</si>
  <si>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</si>
  <si>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</si>
  <si>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</si>
  <si>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</si>
  <si>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</si>
  <si>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</si>
  <si>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</si>
  <si>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</si>
  <si>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</si>
  <si>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</si>
  <si>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</si>
  <si>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</si>
  <si>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</si>
  <si>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</si>
  <si>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</si>
  <si>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</si>
  <si>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</si>
  <si>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</si>
  <si>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</si>
  <si>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</si>
  <si>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</si>
  <si>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</si>
  <si>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</si>
  <si>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</si>
  <si>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</si>
  <si>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</si>
  <si>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</si>
  <si>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</si>
  <si>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</si>
  <si>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</si>
  <si>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</si>
  <si>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</si>
  <si>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</si>
  <si>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</si>
  <si>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</si>
  <si>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</si>
  <si>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</si>
  <si>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</si>
  <si>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</si>
  <si>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</si>
  <si>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</si>
  <si>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</si>
  <si>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</si>
  <si>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</si>
  <si>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</si>
  <si>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</si>
  <si>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</si>
  <si>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</si>
  <si>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</si>
  <si>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</si>
  <si>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</si>
  <si>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</si>
  <si>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</si>
  <si>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</si>
  <si>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</si>
  <si>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</si>
  <si>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</si>
  <si>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</si>
  <si>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</si>
  <si>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</si>
  <si>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</si>
  <si>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</si>
  <si>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</si>
  <si>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</si>
  <si>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</si>
  <si>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</si>
  <si>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</si>
  <si>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</si>
  <si>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</si>
  <si>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</si>
  <si>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</si>
  <si>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</si>
  <si>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</si>
  <si>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</si>
  <si>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</si>
  <si>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</si>
  <si>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</si>
  <si>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</si>
  <si>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</si>
  <si>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</si>
  <si>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</si>
  <si>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</si>
  <si>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</si>
  <si>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</si>
  <si>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</si>
  <si>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</si>
  <si>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</si>
  <si>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</si>
  <si>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</si>
  <si>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</si>
  <si>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</si>
  <si>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</si>
  <si>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</si>
  <si>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</si>
  <si>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</si>
  <si>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</si>
  <si>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</si>
  <si>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</si>
  <si>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</si>
  <si>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</si>
  <si>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</si>
  <si>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</si>
  <si>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</si>
  <si>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</si>
  <si>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</si>
  <si>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</si>
  <si>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</si>
  <si>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</si>
  <si>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</si>
  <si>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</si>
  <si>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</si>
  <si>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</si>
  <si>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</si>
  <si>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</si>
  <si>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</si>
  <si>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</si>
  <si>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</si>
  <si>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</si>
  <si>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</si>
  <si>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</si>
  <si>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</si>
  <si>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</si>
  <si>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</si>
  <si>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</si>
  <si>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</si>
  <si>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</si>
  <si>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</si>
  <si>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</si>
  <si>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</si>
  <si>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</si>
  <si>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</si>
  <si>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</si>
  <si>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</si>
  <si>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</si>
  <si>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</si>
  <si>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</si>
  <si>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</si>
  <si>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</si>
  <si>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</si>
  <si>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</si>
  <si>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</si>
  <si>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</si>
  <si>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</si>
  <si>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</si>
  <si>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</si>
  <si>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</si>
  <si>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</si>
  <si>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</si>
  <si>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</si>
  <si>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</si>
  <si>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</si>
  <si>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</si>
  <si>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</si>
  <si>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</si>
  <si>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</si>
  <si>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</si>
  <si>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</si>
  <si>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</si>
  <si>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</si>
  <si>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</si>
  <si>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</si>
  <si>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</si>
  <si>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</si>
  <si>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</si>
  <si>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</si>
  <si>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</si>
  <si>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</si>
  <si>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</si>
  <si>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</si>
  <si>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</si>
  <si>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</si>
  <si>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</si>
  <si>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</si>
  <si>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</si>
  <si>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</si>
  <si>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</si>
  <si>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</si>
  <si>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</si>
  <si>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</si>
  <si>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</si>
  <si>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</si>
  <si>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</si>
  <si>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</si>
  <si>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</si>
  <si>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</si>
  <si>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</si>
  <si>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</si>
  <si>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</si>
  <si>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</si>
  <si>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</si>
  <si>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</si>
  <si>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</si>
  <si>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</si>
  <si>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</si>
  <si>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</si>
  <si>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</si>
  <si>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</si>
  <si>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</si>
  <si>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</si>
  <si>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</si>
  <si>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</si>
  <si>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</si>
  <si>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</si>
  <si>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</si>
  <si>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</si>
  <si>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</si>
  <si>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</si>
  <si>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</si>
  <si>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</si>
  <si>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</si>
  <si>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</si>
  <si>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</si>
  <si>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</si>
  <si>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</si>
  <si>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</si>
  <si>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</si>
  <si>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</si>
  <si>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</si>
  <si>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</si>
  <si>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</si>
  <si>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</si>
  <si>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</si>
  <si>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</si>
  <si>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</si>
  <si>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</si>
  <si>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</si>
  <si>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</si>
  <si>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</si>
  <si>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</si>
  <si>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</si>
  <si>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</si>
  <si>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</si>
  <si>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</si>
  <si>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</si>
  <si>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</si>
  <si>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</si>
  <si>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</si>
  <si>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</si>
  <si>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</si>
  <si>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</si>
  <si>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</si>
  <si>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</si>
  <si>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</si>
  <si>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</si>
  <si>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</si>
  <si>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</si>
  <si>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</si>
  <si>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</si>
  <si>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</si>
  <si>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</si>
  <si>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</si>
  <si>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</si>
  <si>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</si>
  <si>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</si>
  <si>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</si>
  <si>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</si>
  <si>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</si>
  <si>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</si>
  <si>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</si>
  <si>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</si>
  <si>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</si>
  <si>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</si>
  <si>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</si>
  <si>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</si>
  <si>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</si>
  <si>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</si>
  <si>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</si>
  <si>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</si>
  <si>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</si>
  <si>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</si>
  <si>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</si>
  <si>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</si>
  <si>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</si>
  <si>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</si>
  <si>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</si>
  <si>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</si>
  <si>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</si>
  <si>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</si>
  <si>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</si>
  <si>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</si>
  <si>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</si>
  <si>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</si>
  <si>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</si>
  <si>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</si>
  <si>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</si>
  <si>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</si>
  <si>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</si>
  <si>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</si>
  <si>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</si>
  <si>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</si>
  <si>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</si>
  <si>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</si>
  <si>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</si>
  <si>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</si>
  <si>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</si>
  <si>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</si>
  <si>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</si>
  <si>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</si>
  <si>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</si>
  <si>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</si>
  <si>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</si>
  <si>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</si>
  <si>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</si>
  <si>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</si>
  <si>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</si>
  <si>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</si>
  <si>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</si>
  <si>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</si>
  <si>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</si>
  <si>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</si>
  <si>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</si>
  <si>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</si>
  <si>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</si>
  <si>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</si>
  <si>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</si>
  <si>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</si>
  <si>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</si>
  <si>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</si>
  <si>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</si>
  <si>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</si>
  <si>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</si>
  <si>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</si>
  <si>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</si>
  <si>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</si>
  <si>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</si>
  <si>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</si>
  <si>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</si>
  <si>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</si>
  <si>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</si>
  <si>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</si>
  <si>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</si>
  <si>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</si>
  <si>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</si>
  <si>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</si>
  <si>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</si>
  <si>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</si>
  <si>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</si>
  <si>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</si>
  <si>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</si>
  <si>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</si>
  <si>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</si>
  <si>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</si>
  <si>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</si>
  <si>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</si>
  <si>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</si>
  <si>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</si>
  <si>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</si>
  <si>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</si>
  <si>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</si>
  <si>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</si>
  <si>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</si>
  <si>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</si>
  <si>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</si>
  <si>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</si>
  <si>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</si>
  <si>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</si>
  <si>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</si>
  <si>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</si>
  <si>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</si>
  <si>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</si>
  <si>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</si>
  <si>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</si>
  <si>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</si>
  <si>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</si>
  <si>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</si>
  <si>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</si>
  <si>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</si>
  <si>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</si>
  <si>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</si>
  <si>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</si>
  <si>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</si>
  <si>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</si>
  <si>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</si>
  <si>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</si>
  <si>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</si>
  <si>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</si>
  <si>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</si>
  <si>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</si>
  <si>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</si>
  <si>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</si>
  <si>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</si>
  <si>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</si>
  <si>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</si>
  <si>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</si>
  <si>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</si>
  <si>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</si>
  <si>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</si>
  <si>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</si>
  <si>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</si>
  <si>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</si>
  <si>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</si>
  <si>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</si>
  <si>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</si>
  <si>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</si>
  <si>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</si>
  <si>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</si>
  <si>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</si>
  <si>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</si>
  <si>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</si>
  <si>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</si>
  <si>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</si>
  <si>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</si>
  <si>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</si>
  <si>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</si>
  <si>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</si>
  <si>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</si>
  <si>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</si>
  <si>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</si>
  <si>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</si>
  <si>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</si>
  <si>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</si>
  <si>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</si>
  <si>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</si>
  <si>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</si>
  <si>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</si>
  <si>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</si>
  <si>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</si>
  <si>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</si>
  <si>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</si>
  <si>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</si>
  <si>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</si>
  <si>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</si>
  <si>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</si>
  <si>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</si>
  <si>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</si>
  <si>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</si>
  <si>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</si>
  <si>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</si>
  <si>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</si>
  <si>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</si>
  <si>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</si>
  <si>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</si>
  <si>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</si>
  <si>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</si>
  <si>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</si>
  <si>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</si>
  <si>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</si>
  <si>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</si>
  <si>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</si>
  <si>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</si>
  <si>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</si>
  <si>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</si>
  <si>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</si>
  <si>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</si>
  <si>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</si>
  <si>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</si>
  <si>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</si>
  <si>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</si>
  <si>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</si>
  <si>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</si>
  <si>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</si>
  <si>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</si>
  <si>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</si>
  <si>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</si>
  <si>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</si>
  <si>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</si>
  <si>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</si>
  <si>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</si>
  <si>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</si>
  <si>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</si>
  <si>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</si>
  <si>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</si>
  <si>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</si>
  <si>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</si>
  <si>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</si>
  <si>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</si>
  <si>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</si>
  <si>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</si>
  <si>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</si>
  <si>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</si>
  <si>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</si>
  <si>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</si>
  <si>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</si>
  <si>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</si>
  <si>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</si>
  <si>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</si>
  <si>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</si>
  <si>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</si>
  <si>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</si>
  <si>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</si>
  <si>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</si>
  <si>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</si>
  <si>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</si>
  <si>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</si>
  <si>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</si>
  <si>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</si>
  <si>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</si>
  <si>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</si>
  <si>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</si>
  <si>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</si>
  <si>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</si>
  <si>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</si>
  <si>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</si>
  <si>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</si>
  <si>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</si>
  <si>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</si>
  <si>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</si>
  <si>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</si>
  <si>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</si>
  <si>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</si>
  <si>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</si>
  <si>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</si>
  <si>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</si>
  <si>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</si>
  <si>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</si>
  <si>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</si>
  <si>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</si>
  <si>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</si>
  <si>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</si>
  <si>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</si>
  <si>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</si>
  <si>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</si>
  <si>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</si>
  <si>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</si>
  <si>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</si>
  <si>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</si>
  <si>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</si>
  <si>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</si>
  <si>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</si>
  <si>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</si>
  <si>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</si>
  <si>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</si>
  <si>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</si>
  <si>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</si>
  <si>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</si>
  <si>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</si>
  <si>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</si>
  <si>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</si>
  <si>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</si>
  <si>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</si>
  <si>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</si>
  <si>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</si>
  <si>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</si>
  <si>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</si>
  <si>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</si>
  <si>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</si>
  <si>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</si>
  <si>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</si>
  <si>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</si>
  <si>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</si>
  <si>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</si>
  <si>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</si>
  <si>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</si>
  <si>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</si>
  <si>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</si>
  <si>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</si>
  <si>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</si>
  <si>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</si>
  <si>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</si>
  <si>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</si>
  <si>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</si>
  <si>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</si>
  <si>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</si>
  <si>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</si>
  <si>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</si>
  <si>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</si>
  <si>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</si>
  <si>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</si>
  <si>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</si>
  <si>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</si>
  <si>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</si>
  <si>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</si>
  <si>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</si>
  <si>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</si>
  <si>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</si>
  <si>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</si>
  <si>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</si>
  <si>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</si>
  <si>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</si>
  <si>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</si>
  <si>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</si>
  <si>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</si>
  <si>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</si>
  <si>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</si>
  <si>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</si>
  <si>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</si>
  <si>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</si>
  <si>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</si>
  <si>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</si>
  <si>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</si>
  <si>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</si>
  <si>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</si>
  <si>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</si>
  <si>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</si>
  <si>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</si>
  <si>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</si>
  <si>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</si>
  <si>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</si>
  <si>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</si>
  <si>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</si>
  <si>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</si>
  <si>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</si>
  <si>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</si>
  <si>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</si>
  <si>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</si>
  <si>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</si>
  <si>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</si>
  <si>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</si>
  <si>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</si>
  <si>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</si>
  <si>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</si>
  <si>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</si>
  <si>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</si>
  <si>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</si>
  <si>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</si>
  <si>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</si>
  <si>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</si>
  <si>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</si>
  <si>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</si>
  <si>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</si>
  <si>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</si>
  <si>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</si>
  <si>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</si>
  <si>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</si>
  <si>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</si>
  <si>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</si>
  <si>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</si>
  <si>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</si>
  <si>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</si>
  <si>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</si>
  <si>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</si>
  <si>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</si>
  <si>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</si>
  <si>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</si>
  <si>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</si>
  <si>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</si>
  <si>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</si>
  <si>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</si>
  <si>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</si>
  <si>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</si>
  <si>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</si>
  <si>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</si>
  <si>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</si>
  <si>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</si>
  <si>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</si>
  <si>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</si>
  <si>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</si>
  <si>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</si>
  <si>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</si>
  <si>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</si>
  <si>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</si>
  <si>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</si>
  <si>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</si>
  <si>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</si>
  <si>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</si>
  <si>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</si>
  <si>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</si>
  <si>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</si>
  <si>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</si>
  <si>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</si>
  <si>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</si>
  <si>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</si>
  <si>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</si>
  <si>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</si>
  <si>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</si>
  <si>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</si>
  <si>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</si>
  <si>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</si>
  <si>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</si>
  <si>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</si>
  <si>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</si>
  <si>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</si>
  <si>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</si>
  <si>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</si>
  <si>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</si>
  <si>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</si>
  <si>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</si>
  <si>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</si>
  <si>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</si>
  <si>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</si>
  <si>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</si>
  <si>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</si>
  <si>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</si>
  <si>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</si>
  <si>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</si>
  <si>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</si>
  <si>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</si>
  <si>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</si>
  <si>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</si>
  <si>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</si>
  <si>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</si>
  <si>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</si>
  <si>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</si>
  <si>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</si>
  <si>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</si>
  <si>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</si>
  <si>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</si>
  <si>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</si>
  <si>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</si>
  <si>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</si>
  <si>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</si>
  <si>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</si>
  <si>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</si>
  <si>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</si>
  <si>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</si>
  <si>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</si>
  <si>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</si>
  <si>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</si>
  <si>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</si>
  <si>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</si>
  <si>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</si>
  <si>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</si>
  <si>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</si>
  <si>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</si>
  <si>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</si>
  <si>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</si>
  <si>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</si>
  <si>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</si>
  <si>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</si>
  <si>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</si>
  <si>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</si>
  <si>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</si>
  <si>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</si>
  <si>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</si>
  <si>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</si>
  <si>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</si>
  <si>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</si>
  <si>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</si>
  <si>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</si>
  <si>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</si>
  <si>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</si>
  <si>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</si>
  <si>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</si>
  <si>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</si>
  <si>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</si>
  <si>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</si>
  <si>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</si>
  <si>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</si>
  <si>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</si>
  <si>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</si>
  <si>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</si>
  <si>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</si>
  <si>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</si>
  <si>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</si>
  <si>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</si>
  <si>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</si>
  <si>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</si>
  <si>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</si>
  <si>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</si>
  <si>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</si>
  <si>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</si>
  <si>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</si>
  <si>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</si>
  <si>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</si>
  <si>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</si>
  <si>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</si>
  <si>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</si>
  <si>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</si>
  <si>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</si>
  <si>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</si>
  <si>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</si>
  <si>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</si>
  <si>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</si>
  <si>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</si>
  <si>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</si>
  <si>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</si>
  <si>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</si>
  <si>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</si>
  <si>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</si>
  <si>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</si>
  <si>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</si>
  <si>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</si>
  <si>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</si>
  <si>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</si>
  <si>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</si>
  <si>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</si>
  <si>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</si>
  <si>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</si>
  <si>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</si>
  <si>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</si>
  <si>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</si>
  <si>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</si>
  <si>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</si>
  <si>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</si>
  <si>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</si>
  <si>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</si>
  <si>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</si>
  <si>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</si>
  <si>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</si>
  <si>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</si>
  <si>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</si>
  <si>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</si>
  <si>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</si>
  <si>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</si>
  <si>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</si>
  <si>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</si>
  <si>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</si>
  <si>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</si>
  <si>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</si>
  <si>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</si>
  <si>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</si>
  <si>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</si>
  <si>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</si>
  <si>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</si>
  <si>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</si>
  <si>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</si>
  <si>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</si>
  <si>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</si>
  <si>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</si>
  <si>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</si>
  <si>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</si>
  <si>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</si>
  <si>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</si>
  <si>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</si>
  <si>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</si>
  <si>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</si>
  <si>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</si>
  <si>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</si>
  <si>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</si>
  <si>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</si>
  <si>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</si>
  <si>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</si>
  <si>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</si>
  <si>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</si>
  <si>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</si>
  <si>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</si>
  <si>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</si>
  <si>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</si>
  <si>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</si>
  <si>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</si>
  <si>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</si>
  <si>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</si>
  <si>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</si>
  <si>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</si>
  <si>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</si>
  <si>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</si>
  <si>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</si>
  <si>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</si>
  <si>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</si>
  <si>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</si>
  <si>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</si>
  <si>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</si>
  <si>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</si>
  <si>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</si>
  <si>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</si>
  <si>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</si>
  <si>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</si>
  <si>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</si>
  <si>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</si>
  <si>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</si>
  <si>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</si>
  <si>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</si>
  <si>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</si>
  <si>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</si>
  <si>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</si>
  <si>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</si>
  <si>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</si>
  <si>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</si>
  <si>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</si>
  <si>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</si>
  <si>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</si>
  <si>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</si>
  <si>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</si>
  <si>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</si>
  <si>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</si>
  <si>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</si>
  <si>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</si>
  <si>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</si>
  <si>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</si>
  <si>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</si>
  <si>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</si>
  <si>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</si>
  <si>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</si>
  <si>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</si>
  <si>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</si>
  <si>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</si>
  <si>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</si>
  <si>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</si>
  <si>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</si>
  <si>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</si>
  <si>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</si>
  <si>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</si>
  <si>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</si>
  <si>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</si>
  <si>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</si>
  <si>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</si>
  <si>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</si>
  <si>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</si>
  <si>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</si>
  <si>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</si>
  <si>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</si>
  <si>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</si>
  <si>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</si>
  <si>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</si>
  <si>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</si>
  <si>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</si>
  <si>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</si>
  <si>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</si>
  <si>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</si>
  <si>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</si>
  <si>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</si>
  <si>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</si>
  <si>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</si>
  <si>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</si>
  <si>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</si>
  <si>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</si>
  <si>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</si>
  <si>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</si>
  <si>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</si>
  <si>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</si>
  <si>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</si>
  <si>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</si>
  <si>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</si>
  <si>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</si>
  <si>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</si>
  <si>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</si>
  <si>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</si>
  <si>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</si>
  <si>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</si>
  <si>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</si>
  <si>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</si>
  <si>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</si>
  <si>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</si>
  <si>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</si>
  <si>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</si>
  <si>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</si>
  <si>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</si>
  <si>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</si>
  <si>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</si>
  <si>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</si>
  <si>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</si>
  <si>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</si>
  <si>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</si>
  <si>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</si>
  <si>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</si>
  <si>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</si>
  <si>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</si>
  <si>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</si>
  <si>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</si>
  <si>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</si>
  <si>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</si>
  <si>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</si>
  <si>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</si>
  <si>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</si>
  <si>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</si>
  <si>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</si>
  <si>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</si>
  <si>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</si>
  <si>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</si>
  <si>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</si>
  <si>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</si>
  <si>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</si>
  <si>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</si>
  <si>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</si>
  <si>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</si>
  <si>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</si>
  <si>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</si>
  <si>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</si>
  <si>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</si>
  <si>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</si>
  <si>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</si>
  <si>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</si>
  <si>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</si>
  <si>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</si>
  <si>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</si>
  <si>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</si>
  <si>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</si>
  <si>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</si>
  <si>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</si>
  <si>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</si>
  <si>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</si>
  <si>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</si>
  <si>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</si>
  <si>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</si>
  <si>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</si>
  <si>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</si>
  <si>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</si>
  <si>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</si>
  <si>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</si>
  <si>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</si>
  <si>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</si>
  <si>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</si>
  <si>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</si>
  <si>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</si>
  <si>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</si>
  <si>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</si>
  <si>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</si>
  <si>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</si>
  <si>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</si>
  <si>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</si>
  <si>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</si>
  <si>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</si>
  <si>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</si>
  <si>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</si>
  <si>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</si>
  <si>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</si>
  <si>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</si>
  <si>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</si>
  <si>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</si>
  <si>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</si>
  <si>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</si>
  <si>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</si>
  <si>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</si>
  <si>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</si>
  <si>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</si>
  <si>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</si>
  <si>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</si>
  <si>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</si>
  <si>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</si>
  <si>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</si>
  <si>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</si>
  <si>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</si>
  <si>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</si>
  <si>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</si>
  <si>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</si>
  <si>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</si>
  <si>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</si>
  <si>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</si>
  <si>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</si>
  <si>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</si>
  <si>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</si>
  <si>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</si>
  <si>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</si>
  <si>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</si>
  <si>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</si>
  <si>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</si>
  <si>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</si>
  <si>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</si>
  <si>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</si>
  <si>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</si>
  <si>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</si>
  <si>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</si>
  <si>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</si>
  <si>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</si>
  <si>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</si>
  <si>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</si>
  <si>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</si>
  <si>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</si>
  <si>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</si>
  <si>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</si>
  <si>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</si>
  <si>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</si>
  <si>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</si>
  <si>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</si>
  <si>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</si>
  <si>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</si>
  <si>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</si>
  <si>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</si>
  <si>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</si>
  <si>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</si>
  <si>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</si>
  <si>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</si>
  <si>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</si>
  <si>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</si>
  <si>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</si>
  <si>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</si>
  <si>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</si>
  <si>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</si>
  <si>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</si>
  <si>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</si>
  <si>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</si>
  <si>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</si>
  <si>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</si>
  <si>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</si>
  <si>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</si>
  <si>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</si>
  <si>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</si>
  <si>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</si>
  <si>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</si>
  <si>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</si>
  <si>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</si>
  <si>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</si>
  <si>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</si>
  <si>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</si>
  <si>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</si>
  <si>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</si>
  <si>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</si>
  <si>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</si>
  <si>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</si>
  <si>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</si>
  <si>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</si>
  <si>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</si>
  <si>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</si>
  <si>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</si>
  <si>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</si>
  <si>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</si>
  <si>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</si>
  <si>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</si>
  <si>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</si>
  <si>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</si>
  <si>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</si>
  <si>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</si>
  <si>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</si>
  <si>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</si>
  <si>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</si>
  <si>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</si>
  <si>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</si>
  <si>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</si>
  <si>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</si>
  <si>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</si>
  <si>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</si>
  <si>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</si>
  <si>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</si>
  <si>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</si>
  <si>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</si>
  <si>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</si>
  <si>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</si>
  <si>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</si>
  <si>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</si>
  <si>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</si>
  <si>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</si>
  <si>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</si>
  <si>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</si>
  <si>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</si>
  <si>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</si>
  <si>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</si>
  <si>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</si>
  <si>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</si>
  <si>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</si>
  <si>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</si>
  <si>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</si>
  <si>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</si>
  <si>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</si>
  <si>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</si>
  <si>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</si>
  <si>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</si>
  <si>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</si>
  <si>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</si>
  <si>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</si>
  <si>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</si>
  <si>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</si>
  <si>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</si>
  <si>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</si>
  <si>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</si>
  <si>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</si>
  <si>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</si>
  <si>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</si>
  <si>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</si>
  <si>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</si>
  <si>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</si>
  <si>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</si>
  <si>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</si>
  <si>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</si>
  <si>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</si>
  <si>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</si>
  <si>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</si>
  <si>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</si>
  <si>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</si>
  <si>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</si>
  <si>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</si>
  <si>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</si>
  <si>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</si>
  <si>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</si>
  <si>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</si>
  <si>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</si>
  <si>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</si>
  <si>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</si>
  <si>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</si>
  <si>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</si>
  <si>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</si>
  <si>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</si>
  <si>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</si>
  <si>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</si>
  <si>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</si>
  <si>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</si>
  <si>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</si>
  <si>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</si>
  <si>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</si>
  <si>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</si>
  <si>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</si>
  <si>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</si>
  <si>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</si>
  <si>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</si>
  <si>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</si>
  <si>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</si>
  <si>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</si>
  <si>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</si>
  <si>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</si>
  <si>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</si>
  <si>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</si>
  <si>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</si>
  <si>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</si>
  <si>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</si>
  <si>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</si>
  <si>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</si>
  <si>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</si>
  <si>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</si>
  <si>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</si>
  <si>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</si>
  <si>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</si>
  <si>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</si>
  <si>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</si>
  <si>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</si>
  <si>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</si>
  <si>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</si>
  <si>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</si>
  <si>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</si>
  <si>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</si>
  <si>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</si>
  <si>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</si>
  <si>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</si>
  <si>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</si>
  <si>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</si>
  <si>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</si>
  <si>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</si>
  <si>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</si>
  <si>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</si>
  <si>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</si>
  <si>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</si>
  <si>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</si>
  <si>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</si>
  <si>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</si>
  <si>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</si>
  <si>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</si>
  <si>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</si>
  <si>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</si>
  <si>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</si>
  <si>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</si>
  <si>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</si>
  <si>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</si>
  <si>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</si>
  <si>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</si>
  <si>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</si>
  <si>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</si>
  <si>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</si>
  <si>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</si>
  <si>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</si>
  <si>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</si>
  <si>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</si>
  <si>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</si>
  <si>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</si>
  <si>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</si>
  <si>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</si>
  <si>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</si>
  <si>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</si>
  <si>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</si>
  <si>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</si>
  <si>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</si>
  <si>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</si>
  <si>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</si>
  <si>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</si>
  <si>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</si>
  <si>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</si>
  <si>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</si>
  <si>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</si>
  <si>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</si>
  <si>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</si>
  <si>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</si>
  <si>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</si>
  <si>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</si>
  <si>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</si>
  <si>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</si>
  <si>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</si>
  <si>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</si>
  <si>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</si>
  <si>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</si>
  <si>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Report ffcfw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</si>
  <si>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</si>
  <si>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</si>
  <si>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</si>
  <si>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</si>
  <si>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</si>
  <si>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</si>
  <si>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</si>
  <si>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</si>
  <si>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</si>
  <si>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</si>
  <si>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</si>
  <si>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</si>
  <si>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</si>
  <si>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</si>
  <si>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</si>
  <si>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</si>
  <si>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</si>
  <si>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</si>
  <si>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</si>
  <si>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</si>
  <si>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</si>
  <si>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</si>
  <si>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</si>
  <si>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</si>
  <si>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</si>
  <si>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</si>
  <si>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</si>
  <si>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</si>
  <si>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</si>
  <si>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</si>
  <si>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</si>
  <si>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</si>
  <si>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</si>
  <si>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</si>
  <si>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</si>
  <si>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</si>
  <si>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</si>
  <si>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</si>
  <si>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</si>
  <si>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</si>
  <si>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</si>
  <si>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</si>
  <si>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</si>
  <si>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</si>
  <si>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</si>
  <si>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</si>
  <si>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</si>
  <si>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</si>
  <si>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</si>
  <si>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</si>
  <si>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</si>
  <si>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</si>
  <si>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</si>
  <si>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</si>
  <si>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</si>
  <si>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</si>
  <si>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</si>
  <si>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</si>
  <si>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</si>
  <si>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</si>
  <si>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</si>
  <si>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</si>
  <si>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</si>
  <si>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</si>
  <si>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</si>
  <si>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</si>
  <si>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</si>
  <si>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</si>
  <si>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</si>
  <si>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</si>
  <si>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</si>
  <si>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</si>
  <si>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</si>
  <si>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</si>
  <si>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</si>
  <si>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</si>
  <si>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</si>
  <si>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</si>
  <si>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</si>
  <si>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</si>
  <si>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</si>
  <si>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</si>
  <si>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</si>
  <si>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</si>
  <si>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</si>
  <si>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</si>
  <si>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</si>
  <si>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</si>
  <si>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</si>
  <si>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</si>
  <si>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</si>
  <si>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</si>
  <si>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</si>
  <si>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</si>
  <si>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</si>
  <si>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</si>
  <si>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</si>
  <si>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</si>
  <si>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Quick test 1</t>
  </si>
  <si>
    <t>Quick Test 3</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</si>
  <si>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</si>
  <si>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</si>
  <si>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</si>
  <si>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</si>
  <si>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</si>
  <si>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</si>
  <si>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</si>
  <si>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</si>
  <si>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</si>
  <si>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</si>
  <si>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</si>
  <si>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</si>
  <si>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</si>
  <si>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</si>
  <si>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</si>
  <si>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</si>
  <si>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</si>
  <si>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</si>
  <si>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</si>
  <si>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</si>
  <si>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</si>
  <si>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</si>
  <si>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</si>
  <si>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</si>
  <si>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</si>
  <si>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</si>
  <si>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</si>
  <si>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</si>
  <si>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</si>
  <si>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</si>
  <si>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</si>
  <si>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</si>
  <si>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</si>
  <si>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</si>
  <si>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</si>
  <si>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</si>
  <si>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</si>
  <si>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</si>
  <si>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</si>
  <si>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</si>
  <si>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</si>
  <si>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</si>
  <si>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</si>
  <si>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</si>
  <si>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</si>
  <si>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</si>
  <si>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</si>
  <si>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</si>
  <si>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</si>
  <si>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</si>
  <si>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</si>
  <si>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</si>
  <si>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</si>
  <si>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</si>
  <si>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</si>
  <si>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</si>
  <si>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Template Experiment</t>
  </si>
  <si>
    <t>REV_level</t>
  </si>
  <si>
    <t>SNSW</t>
  </si>
  <si>
    <t>Medium wool Merino - Ian T</t>
  </si>
  <si>
    <t>1:-3</t>
  </si>
  <si>
    <t>Test Basic Farm calibration</t>
  </si>
  <si>
    <t>manager_lo</t>
  </si>
  <si>
    <t>perm_lo</t>
  </si>
  <si>
    <t>perm_ub</t>
  </si>
  <si>
    <t xml:space="preserve">optimum_carry </t>
  </si>
  <si>
    <t>Optimise_farm</t>
  </si>
  <si>
    <t>bnd_total_dams</t>
  </si>
  <si>
    <t>farm_plan</t>
  </si>
  <si>
    <t>0:2,0:34,:</t>
  </si>
  <si>
    <t>0:2,1:7,:</t>
  </si>
  <si>
    <t>1:2,10:13,:</t>
  </si>
  <si>
    <t>1:2,16:19,:</t>
  </si>
  <si>
    <t>1:2,22:25,:</t>
  </si>
  <si>
    <t>1:2,28:31,:</t>
  </si>
  <si>
    <t>0:2,29:34,:</t>
  </si>
  <si>
    <t>0:1,1:,0:1,:,: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</si>
</sst>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82">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9"/>
      <color indexed="81"/>
      <name val="Tahoma"/>
      <charset val="1"/>
    </font>
    <font>
      <b/>
      <sz val="9"/>
      <color indexed="81"/>
      <name val="Tahoma"/>
      <charset val="1"/>
    </font>
    <font>
      <sz val="8"/>
      <color theme="1"/>
      <name val="Calibri"/>
      <family val="2"/>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theme="8" tint="0.79998168889431442"/>
        <bgColor indexed="65"/>
      </patternFill>
    </fill>
    <fill>
      <patternFill patternType="solid">
        <fgColor rgb="FFFFC7CE"/>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s>
  <cellStyleXfs count="31">
    <xf numFmtId="0" fontId="0" fillId="0" borderId="0"/>
    <xf numFmtId="0" fontId="6" fillId="15"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6" borderId="2" applyNumberFormat="0" applyFont="0" applyBorder="0" applyAlignment="0"/>
    <xf numFmtId="0" fontId="8" fillId="7" borderId="2" applyNumberFormat="0" applyFont="0" applyBorder="0" applyAlignment="0"/>
    <xf numFmtId="0" fontId="12" fillId="0" borderId="2" applyNumberFormat="0" applyAlignment="0"/>
    <xf numFmtId="0" fontId="9" fillId="8" borderId="3" applyNumberFormat="0" applyFont="0" applyAlignment="0"/>
    <xf numFmtId="0" fontId="13" fillId="9" borderId="2" applyNumberFormat="0" applyAlignment="0"/>
    <xf numFmtId="0" fontId="14" fillId="10" borderId="2" applyNumberFormat="0" applyAlignment="0"/>
    <xf numFmtId="0" fontId="12" fillId="13" borderId="2" applyNumberFormat="0" applyAlignment="0"/>
    <xf numFmtId="0" fontId="8" fillId="14" borderId="8" applyAlignment="0">
      <protection locked="0"/>
    </xf>
    <xf numFmtId="0" fontId="14" fillId="16" borderId="2" applyNumberFormat="0" applyAlignment="0"/>
    <xf numFmtId="0" fontId="8" fillId="18" borderId="2" applyFont="0" applyBorder="0" applyAlignment="0"/>
    <xf numFmtId="0" fontId="8" fillId="17" borderId="2" applyFont="0" applyBorder="0" applyAlignment="0"/>
    <xf numFmtId="9" fontId="9" fillId="0" borderId="0" applyFont="0" applyFill="0" applyBorder="0" applyAlignment="0" applyProtection="0"/>
    <xf numFmtId="0" fontId="14" fillId="19" borderId="2" applyAlignment="0"/>
    <xf numFmtId="0" fontId="14" fillId="20" borderId="2" applyAlignment="0"/>
    <xf numFmtId="0" fontId="8" fillId="21" borderId="2" applyFont="0" applyBorder="0" applyAlignment="0"/>
    <xf numFmtId="0" fontId="9" fillId="22" borderId="0" applyNumberFormat="0" applyBorder="0" applyAlignment="0" applyProtection="0"/>
    <xf numFmtId="0" fontId="9" fillId="23" borderId="0" applyNumberFormat="0" applyBorder="0" applyAlignment="0" applyProtection="0"/>
    <xf numFmtId="0" fontId="52" fillId="24" borderId="0" applyNumberFormat="0" applyBorder="0" applyAlignment="0" applyProtection="0">
      <alignment horizontal="center"/>
    </xf>
    <xf numFmtId="0" fontId="3" fillId="27" borderId="0" applyNumberFormat="0" applyBorder="0" applyAlignment="0" applyProtection="0"/>
    <xf numFmtId="0" fontId="3" fillId="28" borderId="0" applyNumberFormat="0" applyBorder="0" applyAlignment="0" applyProtection="0"/>
    <xf numFmtId="0" fontId="71" fillId="0" borderId="0" applyNumberFormat="0" applyFill="0" applyBorder="0" applyAlignment="0" applyProtection="0"/>
    <xf numFmtId="0" fontId="72" fillId="30" borderId="75" applyNumberFormat="0" applyBorder="0" applyAlignment="0">
      <protection locked="0"/>
    </xf>
    <xf numFmtId="0" fontId="9" fillId="23"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 fillId="32" borderId="0" applyNumberFormat="0" applyBorder="0" applyAlignment="0" applyProtection="0"/>
    <xf numFmtId="0" fontId="81" fillId="33" borderId="0" applyNumberFormat="0" applyBorder="0" applyAlignment="0" applyProtection="0"/>
  </cellStyleXfs>
  <cellXfs count="57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8" borderId="3" xfId="7" applyFont="1" applyProtection="1">
      <protection locked="0"/>
    </xf>
    <xf numFmtId="0" fontId="8" fillId="4" borderId="2" xfId="2">
      <protection locked="0"/>
    </xf>
    <xf numFmtId="0" fontId="12" fillId="0" borderId="2" xfId="6"/>
    <xf numFmtId="0" fontId="0" fillId="11"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2" borderId="0" xfId="0" applyFont="1" applyFill="1" applyAlignment="1">
      <alignment vertical="center"/>
    </xf>
    <xf numFmtId="0" fontId="12"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2"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20" borderId="2" xfId="15" applyNumberFormat="1" applyFont="1" applyFill="1" applyBorder="1" applyAlignment="1">
      <alignment horizontal="center"/>
    </xf>
    <xf numFmtId="165" fontId="26" fillId="9"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6"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5"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21" borderId="0" xfId="18" applyFont="1" applyBorder="1"/>
    <xf numFmtId="9" fontId="19" fillId="0" borderId="0" xfId="15" quotePrefix="1" applyFont="1" applyBorder="1" applyAlignment="1">
      <alignment horizontal="center"/>
    </xf>
    <xf numFmtId="165" fontId="26" fillId="9" borderId="0" xfId="15" applyNumberFormat="1" applyFont="1" applyFill="1" applyBorder="1" applyAlignment="1">
      <alignment horizontal="center"/>
    </xf>
    <xf numFmtId="0" fontId="31" fillId="0" borderId="0" xfId="0" applyFont="1"/>
    <xf numFmtId="0" fontId="6" fillId="6" borderId="1" xfId="4" applyFont="1" applyBorder="1"/>
    <xf numFmtId="0" fontId="6" fillId="5" borderId="1" xfId="3" applyFont="1" applyBorder="1"/>
    <xf numFmtId="169" fontId="20" fillId="11"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21"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21"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9"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6"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20"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9" borderId="2" xfId="8" applyAlignment="1">
      <alignment horizontal="center"/>
    </xf>
    <xf numFmtId="0" fontId="16" fillId="12" borderId="16" xfId="0" applyFont="1" applyFill="1" applyBorder="1" applyAlignment="1">
      <alignment vertical="center"/>
    </xf>
    <xf numFmtId="0" fontId="19" fillId="22" borderId="0" xfId="19" applyFont="1" applyAlignment="1">
      <alignment horizontal="center" textRotation="90"/>
    </xf>
    <xf numFmtId="0" fontId="19" fillId="23"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0" fontId="48" fillId="2" borderId="0" xfId="0" applyFont="1" applyFill="1" applyAlignment="1">
      <alignment horizontal="left"/>
    </xf>
    <xf numFmtId="171" fontId="47" fillId="2" borderId="0" xfId="0" applyNumberFormat="1" applyFont="1" applyFill="1" applyAlignment="1">
      <alignment horizontal="center"/>
    </xf>
    <xf numFmtId="0" fontId="49" fillId="4" borderId="2" xfId="2" applyFont="1">
      <protection locked="0"/>
    </xf>
    <xf numFmtId="0" fontId="47" fillId="3" borderId="0" xfId="0" applyFont="1" applyFill="1"/>
    <xf numFmtId="0" fontId="13" fillId="9" borderId="2" xfId="8"/>
    <xf numFmtId="0" fontId="8"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6"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9" borderId="2" xfId="16"/>
    <xf numFmtId="0" fontId="51" fillId="0" borderId="0" xfId="0" applyFont="1"/>
    <xf numFmtId="0" fontId="10" fillId="0" borderId="0" xfId="0" applyFont="1" applyAlignment="1">
      <alignment horizontal="left"/>
    </xf>
    <xf numFmtId="0" fontId="20" fillId="0" borderId="0" xfId="0" applyFont="1" applyAlignment="1">
      <alignment vertical="top" wrapText="1"/>
    </xf>
    <xf numFmtId="0" fontId="54" fillId="5" borderId="7" xfId="3" applyFont="1" applyBorder="1" applyAlignment="1">
      <alignment horizontal="center"/>
    </xf>
    <xf numFmtId="0" fontId="54" fillId="4" borderId="7" xfId="2" applyFont="1" applyBorder="1" applyAlignment="1">
      <alignment horizontal="center"/>
      <protection locked="0"/>
    </xf>
    <xf numFmtId="0" fontId="54" fillId="0" borderId="0" xfId="0" applyFont="1"/>
    <xf numFmtId="0" fontId="54" fillId="5" borderId="2" xfId="3" applyFont="1" applyBorder="1" applyAlignment="1">
      <alignment horizontal="center"/>
    </xf>
    <xf numFmtId="0" fontId="12" fillId="0" borderId="0" xfId="0" applyFont="1"/>
    <xf numFmtId="0" fontId="54" fillId="5" borderId="6" xfId="3" applyFont="1" applyBorder="1" applyAlignment="1">
      <alignment horizontal="center"/>
    </xf>
    <xf numFmtId="0" fontId="54" fillId="4" borderId="6" xfId="2" applyFont="1" applyBorder="1" applyAlignment="1">
      <alignment horizontal="center"/>
      <protection locked="0"/>
    </xf>
    <xf numFmtId="0" fontId="0" fillId="0" borderId="0" xfId="0" quotePrefix="1"/>
    <xf numFmtId="0" fontId="19" fillId="6" borderId="0" xfId="4" applyFont="1" applyBorder="1" applyAlignment="1">
      <alignment horizontal="center" textRotation="90"/>
    </xf>
    <xf numFmtId="0" fontId="55" fillId="6" borderId="0" xfId="4" applyFont="1" applyBorder="1" applyAlignment="1">
      <alignment horizontal="center" textRotation="90"/>
    </xf>
    <xf numFmtId="0" fontId="50"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4" fillId="20" borderId="2" xfId="17" applyAlignment="1">
      <alignment horizontal="center"/>
    </xf>
    <xf numFmtId="16" fontId="23" fillId="4" borderId="2" xfId="2" applyNumberFormat="1" applyFont="1">
      <protection locked="0"/>
    </xf>
    <xf numFmtId="0" fontId="23" fillId="14" borderId="50" xfId="11" applyFont="1" applyBorder="1">
      <protection locked="0"/>
    </xf>
    <xf numFmtId="0" fontId="23" fillId="14" borderId="49" xfId="11" applyFont="1" applyBorder="1">
      <protection locked="0"/>
    </xf>
    <xf numFmtId="16" fontId="50" fillId="4" borderId="2" xfId="2" applyNumberFormat="1" applyFont="1" applyAlignment="1">
      <alignment horizontal="center"/>
      <protection locked="0"/>
    </xf>
    <xf numFmtId="16" fontId="21" fillId="0" borderId="0" xfId="0" applyNumberFormat="1" applyFont="1"/>
    <xf numFmtId="0" fontId="58" fillId="9" borderId="2" xfId="8" applyFont="1"/>
    <xf numFmtId="0" fontId="50" fillId="4" borderId="2" xfId="2" applyFont="1">
      <protection locked="0"/>
    </xf>
    <xf numFmtId="0" fontId="21" fillId="3" borderId="0" xfId="0" applyFont="1" applyFill="1" applyAlignment="1">
      <alignment horizontal="center"/>
    </xf>
    <xf numFmtId="16" fontId="57"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4" fillId="21" borderId="0" xfId="18" applyFont="1" applyBorder="1"/>
    <xf numFmtId="0" fontId="54" fillId="5" borderId="0" xfId="3" applyFont="1" applyBorder="1"/>
    <xf numFmtId="0" fontId="12" fillId="0" borderId="0" xfId="0" applyFont="1" applyAlignment="1">
      <alignment horizontal="centerContinuous"/>
    </xf>
    <xf numFmtId="0" fontId="59" fillId="0" borderId="0" xfId="0" applyFont="1" applyAlignment="1">
      <alignment horizontal="centerContinuous"/>
    </xf>
    <xf numFmtId="0" fontId="12" fillId="0" borderId="0" xfId="0" applyFont="1" applyAlignment="1">
      <alignment horizontal="center"/>
    </xf>
    <xf numFmtId="20" fontId="50" fillId="7"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6" fillId="0" borderId="0" xfId="0" applyFont="1" applyAlignment="1">
      <alignment vertical="top" wrapText="1"/>
    </xf>
    <xf numFmtId="0" fontId="12" fillId="0" borderId="0" xfId="0" applyFont="1" applyAlignment="1">
      <alignment horizontal="centerContinuous" vertical="top"/>
    </xf>
    <xf numFmtId="0" fontId="56"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4" borderId="8" xfId="11" applyFont="1" applyAlignment="1">
      <alignment horizontal="center" vertical="center"/>
      <protection locked="0"/>
    </xf>
    <xf numFmtId="0" fontId="56" fillId="0" borderId="0" xfId="0" applyFont="1" applyAlignment="1">
      <alignment horizontal="center" textRotation="90"/>
    </xf>
    <xf numFmtId="0" fontId="12" fillId="5" borderId="0" xfId="3" applyFont="1" applyBorder="1" applyAlignment="1">
      <alignment horizontal="center"/>
    </xf>
    <xf numFmtId="0" fontId="12" fillId="6" borderId="0" xfId="4" applyFont="1" applyBorder="1" applyAlignment="1">
      <alignment horizontal="center"/>
    </xf>
    <xf numFmtId="0" fontId="12" fillId="7" borderId="0" xfId="5" applyFont="1" applyBorder="1" applyAlignment="1">
      <alignment horizontal="center"/>
    </xf>
    <xf numFmtId="0" fontId="57" fillId="0" borderId="0" xfId="0" applyFont="1" applyAlignment="1">
      <alignment horizontal="center"/>
    </xf>
    <xf numFmtId="0" fontId="12" fillId="20"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6" borderId="2" xfId="4" quotePrefix="1" applyNumberFormat="1" applyFont="1"/>
    <xf numFmtId="0" fontId="57" fillId="21" borderId="2" xfId="18" quotePrefix="1" applyFont="1"/>
    <xf numFmtId="0" fontId="60" fillId="6" borderId="0" xfId="4" applyFont="1" applyBorder="1" applyAlignment="1">
      <alignment horizontal="center" textRotation="90"/>
    </xf>
    <xf numFmtId="0" fontId="12" fillId="0" borderId="0" xfId="0" quotePrefix="1" applyFont="1"/>
    <xf numFmtId="20" fontId="57" fillId="7" borderId="2" xfId="5" quotePrefix="1" applyNumberFormat="1" applyFont="1"/>
    <xf numFmtId="0" fontId="54" fillId="6"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61" fillId="0" borderId="0" xfId="0" applyFont="1" applyAlignment="1">
      <alignment horizontal="centerContinuous"/>
    </xf>
    <xf numFmtId="0" fontId="27" fillId="0" borderId="0" xfId="0" quotePrefix="1" applyFont="1"/>
    <xf numFmtId="0" fontId="8" fillId="5" borderId="8" xfId="3" applyBorder="1"/>
    <xf numFmtId="0" fontId="61" fillId="0" borderId="0" xfId="0" applyFont="1" applyAlignment="1">
      <alignment horizontal="center"/>
    </xf>
    <xf numFmtId="0" fontId="8" fillId="6" borderId="8" xfId="4" applyBorder="1"/>
    <xf numFmtId="0" fontId="0" fillId="11" borderId="4" xfId="0" applyFill="1" applyBorder="1" applyAlignment="1" applyProtection="1">
      <alignment horizontal="right"/>
      <protection locked="0"/>
    </xf>
    <xf numFmtId="0" fontId="53" fillId="5" borderId="1" xfId="3" applyFont="1" applyBorder="1"/>
    <xf numFmtId="0" fontId="61" fillId="4" borderId="7" xfId="2" applyFont="1" applyBorder="1" applyAlignment="1">
      <alignment horizontal="center"/>
      <protection locked="0"/>
    </xf>
    <xf numFmtId="0" fontId="8" fillId="4" borderId="52" xfId="2" applyBorder="1" applyAlignment="1">
      <alignment horizontal="center"/>
      <protection locked="0"/>
    </xf>
    <xf numFmtId="0" fontId="0" fillId="25"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4" borderId="8" xfId="11" quotePrefix="1" applyFont="1" applyAlignment="1">
      <alignment horizontal="center"/>
      <protection locked="0"/>
    </xf>
    <xf numFmtId="0" fontId="32" fillId="5" borderId="8" xfId="3" quotePrefix="1" applyFont="1" applyBorder="1" applyAlignment="1">
      <alignment horizontal="center"/>
    </xf>
    <xf numFmtId="0" fontId="32" fillId="6" borderId="8" xfId="4" quotePrefix="1" applyFont="1" applyBorder="1" applyAlignment="1">
      <alignment horizontal="center"/>
    </xf>
    <xf numFmtId="0" fontId="32" fillId="7" borderId="8" xfId="5" quotePrefix="1" applyFont="1" applyBorder="1" applyAlignment="1">
      <alignment horizontal="center"/>
    </xf>
    <xf numFmtId="0" fontId="32" fillId="14" borderId="8" xfId="11" quotePrefix="1" applyFont="1" applyAlignment="1">
      <alignment horizontal="center"/>
      <protection locked="0"/>
    </xf>
    <xf numFmtId="0" fontId="63" fillId="0" borderId="0" xfId="0" applyFont="1" applyAlignment="1">
      <alignment horizontal="left"/>
    </xf>
    <xf numFmtId="0" fontId="63"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6" borderId="51" xfId="0" applyFill="1" applyBorder="1"/>
    <xf numFmtId="0" fontId="0" fillId="26" borderId="0" xfId="0" applyFill="1"/>
    <xf numFmtId="0" fontId="64" fillId="15" borderId="1" xfId="1" applyFont="1" applyAlignment="1" applyProtection="1">
      <alignment horizontal="center"/>
      <protection locked="0"/>
    </xf>
    <xf numFmtId="0" fontId="30" fillId="4" borderId="2" xfId="2" applyFont="1" applyAlignment="1">
      <alignment horizontal="center" vertical="center"/>
      <protection locked="0"/>
    </xf>
    <xf numFmtId="0" fontId="0" fillId="29" borderId="0" xfId="3" applyFont="1" applyFill="1" applyBorder="1"/>
    <xf numFmtId="0" fontId="47" fillId="2" borderId="0" xfId="0" applyFont="1" applyFill="1" applyAlignment="1">
      <alignment horizontal="left"/>
    </xf>
    <xf numFmtId="0" fontId="66"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4" fillId="4" borderId="15" xfId="2" quotePrefix="1" applyFont="1" applyBorder="1" applyAlignment="1">
      <alignment horizontal="center"/>
      <protection locked="0"/>
    </xf>
    <xf numFmtId="0" fontId="54" fillId="4" borderId="2" xfId="2" quotePrefix="1" applyFont="1" applyAlignment="1">
      <alignment horizontal="center"/>
      <protection locked="0"/>
    </xf>
    <xf numFmtId="9" fontId="54" fillId="0" borderId="17" xfId="15" quotePrefix="1" applyFont="1" applyBorder="1" applyAlignment="1">
      <alignment horizontal="center"/>
    </xf>
    <xf numFmtId="9" fontId="54" fillId="4" borderId="2" xfId="2" quotePrefix="1" applyNumberFormat="1" applyFont="1" applyAlignment="1">
      <alignment horizontal="center"/>
      <protection locked="0"/>
    </xf>
    <xf numFmtId="0" fontId="54" fillId="0" borderId="14" xfId="0" quotePrefix="1" applyFont="1" applyBorder="1" applyAlignment="1">
      <alignment horizontal="center"/>
    </xf>
    <xf numFmtId="0" fontId="54" fillId="0" borderId="20" xfId="0" quotePrefix="1" applyFont="1" applyBorder="1" applyAlignment="1">
      <alignment horizontal="center"/>
    </xf>
    <xf numFmtId="9" fontId="26" fillId="9" borderId="2" xfId="15" applyFont="1" applyFill="1" applyBorder="1" applyAlignment="1">
      <alignment horizontal="center"/>
    </xf>
    <xf numFmtId="0" fontId="23" fillId="5" borderId="8" xfId="3" quotePrefix="1" applyFont="1" applyBorder="1" applyAlignment="1">
      <alignment horizontal="center"/>
    </xf>
    <xf numFmtId="0" fontId="23" fillId="6" borderId="8" xfId="4" quotePrefix="1" applyFont="1" applyBorder="1" applyAlignment="1">
      <alignment horizontal="center"/>
    </xf>
    <xf numFmtId="9" fontId="54"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9"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9"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20"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9"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9" borderId="10" xfId="15" applyFont="1" applyFill="1" applyBorder="1" applyAlignment="1">
      <alignment horizontal="center"/>
    </xf>
    <xf numFmtId="165" fontId="26" fillId="9"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20" borderId="57" xfId="15" applyNumberFormat="1" applyFont="1" applyFill="1" applyBorder="1" applyAlignment="1">
      <alignment horizontal="center"/>
    </xf>
    <xf numFmtId="9" fontId="54" fillId="4" borderId="57" xfId="2" quotePrefix="1" applyNumberFormat="1" applyFont="1" applyBorder="1" applyAlignment="1">
      <alignment horizontal="center"/>
      <protection locked="0"/>
    </xf>
    <xf numFmtId="165" fontId="54" fillId="4" borderId="57" xfId="15" quotePrefix="1" applyNumberFormat="1" applyFont="1" applyFill="1" applyBorder="1" applyAlignment="1" applyProtection="1">
      <alignment horizontal="center"/>
      <protection locked="0"/>
    </xf>
    <xf numFmtId="0" fontId="12" fillId="0" borderId="58" xfId="0" applyFont="1" applyBorder="1"/>
    <xf numFmtId="165" fontId="57" fillId="20" borderId="57" xfId="15" applyNumberFormat="1" applyFont="1" applyFill="1" applyBorder="1" applyAlignment="1">
      <alignment horizontal="center"/>
    </xf>
    <xf numFmtId="0" fontId="67"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6" borderId="10" xfId="4" applyNumberFormat="1" applyFont="1" applyBorder="1"/>
    <xf numFmtId="9" fontId="68" fillId="9" borderId="2" xfId="8" applyNumberFormat="1" applyFont="1"/>
    <xf numFmtId="0" fontId="68" fillId="9"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61" fillId="5" borderId="7" xfId="3" applyFont="1" applyBorder="1" applyAlignment="1">
      <alignment horizontal="center"/>
    </xf>
    <xf numFmtId="0" fontId="61" fillId="0" borderId="0" xfId="0" applyFont="1"/>
    <xf numFmtId="0" fontId="61" fillId="5" borderId="2" xfId="3" applyFont="1" applyBorder="1" applyAlignment="1">
      <alignment horizontal="center"/>
    </xf>
    <xf numFmtId="0" fontId="61"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21" borderId="1" xfId="18" applyFont="1" applyBorder="1"/>
    <xf numFmtId="0" fontId="61" fillId="5" borderId="65" xfId="3" applyFont="1" applyBorder="1" applyAlignment="1">
      <alignment horizontal="center"/>
    </xf>
    <xf numFmtId="0" fontId="61" fillId="5" borderId="37" xfId="3" applyFont="1" applyBorder="1" applyAlignment="1">
      <alignment horizontal="center"/>
    </xf>
    <xf numFmtId="0" fontId="61"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4" fillId="5" borderId="65" xfId="3" applyFont="1" applyBorder="1" applyAlignment="1">
      <alignment horizontal="center"/>
    </xf>
    <xf numFmtId="0" fontId="54" fillId="5" borderId="37" xfId="3" applyFont="1" applyBorder="1" applyAlignment="1">
      <alignment horizontal="center"/>
    </xf>
    <xf numFmtId="0" fontId="54" fillId="5" borderId="66" xfId="3" applyFont="1" applyBorder="1" applyAlignment="1">
      <alignment horizontal="center"/>
    </xf>
    <xf numFmtId="0" fontId="0" fillId="0" borderId="5" xfId="0" applyBorder="1" applyAlignment="1">
      <alignment horizontal="centerContinuous"/>
    </xf>
    <xf numFmtId="0" fontId="61" fillId="4" borderId="59" xfId="2" applyFont="1" applyBorder="1" applyAlignment="1">
      <alignment horizontal="center"/>
      <protection locked="0"/>
    </xf>
    <xf numFmtId="0" fontId="61" fillId="4" borderId="46" xfId="2" applyFont="1" applyBorder="1" applyAlignment="1">
      <alignment horizontal="center"/>
      <protection locked="0"/>
    </xf>
    <xf numFmtId="0" fontId="61"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4" fillId="4" borderId="59"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54" fillId="4" borderId="60" xfId="2" applyFont="1" applyBorder="1" applyAlignment="1">
      <alignment horizontal="center"/>
      <protection locked="0"/>
    </xf>
    <xf numFmtId="0" fontId="0" fillId="0" borderId="40" xfId="0" applyBorder="1" applyAlignment="1">
      <alignment horizontal="centerContinuous"/>
    </xf>
    <xf numFmtId="0" fontId="61" fillId="4" borderId="22" xfId="2" applyFont="1" applyBorder="1" applyAlignment="1">
      <alignment horizontal="center"/>
      <protection locked="0"/>
    </xf>
    <xf numFmtId="0" fontId="61"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54" fillId="4" borderId="24" xfId="2" applyFont="1" applyBorder="1" applyAlignment="1">
      <alignment horizontal="center"/>
      <protection locked="0"/>
    </xf>
    <xf numFmtId="0" fontId="19" fillId="0" borderId="0" xfId="0" applyFont="1" applyAlignment="1">
      <alignment textRotation="90"/>
    </xf>
    <xf numFmtId="0" fontId="8" fillId="14"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5" borderId="1" xfId="1" applyNumberFormat="1" applyProtection="1">
      <protection locked="0"/>
    </xf>
    <xf numFmtId="2" fontId="6" fillId="15" borderId="1" xfId="1" applyNumberFormat="1" applyProtection="1">
      <protection locked="0"/>
    </xf>
    <xf numFmtId="0" fontId="54" fillId="4" borderId="67" xfId="2" applyFont="1" applyBorder="1" applyAlignment="1">
      <alignment horizontal="center"/>
      <protection locked="0"/>
    </xf>
    <xf numFmtId="0" fontId="54" fillId="4" borderId="10" xfId="2" applyFont="1" applyBorder="1" applyAlignment="1">
      <alignment horizontal="center"/>
      <protection locked="0"/>
    </xf>
    <xf numFmtId="0" fontId="54" fillId="4" borderId="68" xfId="2" applyFont="1" applyBorder="1" applyAlignment="1">
      <alignment horizontal="center"/>
      <protection locked="0"/>
    </xf>
    <xf numFmtId="0" fontId="61" fillId="4" borderId="67" xfId="2" applyFont="1" applyBorder="1" applyAlignment="1">
      <alignment horizontal="center"/>
      <protection locked="0"/>
    </xf>
    <xf numFmtId="0" fontId="61" fillId="4" borderId="10" xfId="2" applyFont="1" applyBorder="1" applyAlignment="1">
      <alignment horizontal="center"/>
      <protection locked="0"/>
    </xf>
    <xf numFmtId="0" fontId="61"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70" fillId="0" borderId="0" xfId="0" applyFont="1"/>
    <xf numFmtId="0" fontId="8" fillId="6" borderId="2" xfId="4" applyAlignment="1">
      <alignment horizontal="center"/>
    </xf>
    <xf numFmtId="0" fontId="8" fillId="7" borderId="2" xfId="5" applyAlignment="1">
      <alignment horizontal="center"/>
    </xf>
    <xf numFmtId="0" fontId="61" fillId="4" borderId="60" xfId="2" applyFont="1" applyBorder="1" applyAlignment="1">
      <alignment horizontal="center"/>
      <protection locked="0"/>
    </xf>
    <xf numFmtId="0" fontId="61" fillId="4" borderId="6" xfId="2" applyFont="1" applyBorder="1" applyAlignment="1">
      <alignment horizontal="center"/>
      <protection locked="0"/>
    </xf>
    <xf numFmtId="0" fontId="61" fillId="4" borderId="24" xfId="2" applyFont="1" applyBorder="1" applyAlignment="1">
      <alignment horizontal="center"/>
      <protection locked="0"/>
    </xf>
    <xf numFmtId="0" fontId="8" fillId="14" borderId="69" xfId="11" applyBorder="1">
      <protection locked="0"/>
    </xf>
    <xf numFmtId="0" fontId="8" fillId="14" borderId="70" xfId="11" applyBorder="1">
      <protection locked="0"/>
    </xf>
    <xf numFmtId="0" fontId="63" fillId="0" borderId="0" xfId="0" applyFont="1" applyAlignment="1">
      <alignment horizontal="center"/>
    </xf>
    <xf numFmtId="0" fontId="47"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11" borderId="21" xfId="0" applyNumberFormat="1" applyFont="1" applyFill="1" applyBorder="1" applyProtection="1">
      <protection locked="0"/>
    </xf>
    <xf numFmtId="0" fontId="0" fillId="3" borderId="9" xfId="0" applyFill="1" applyBorder="1"/>
    <xf numFmtId="0" fontId="21"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1" fillId="0" borderId="11" xfId="0" applyFont="1" applyBorder="1"/>
    <xf numFmtId="0" fontId="0" fillId="11" borderId="11" xfId="0" applyFill="1" applyBorder="1" applyAlignment="1" applyProtection="1">
      <alignment horizontal="centerContinuous"/>
      <protection locked="0"/>
    </xf>
    <xf numFmtId="0" fontId="22" fillId="11" borderId="11" xfId="0" applyFont="1" applyFill="1" applyBorder="1" applyAlignment="1" applyProtection="1">
      <alignment horizontal="centerContinuous"/>
      <protection locked="0"/>
    </xf>
    <xf numFmtId="0" fontId="22" fillId="11" borderId="11" xfId="0" applyFont="1" applyFill="1" applyBorder="1" applyProtection="1">
      <protection locked="0"/>
    </xf>
    <xf numFmtId="0" fontId="0" fillId="11" borderId="11" xfId="0" applyFill="1" applyBorder="1" applyAlignment="1" applyProtection="1">
      <alignment horizontal="center"/>
      <protection locked="0"/>
    </xf>
    <xf numFmtId="0" fontId="22"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8" fillId="4" borderId="27" xfId="2" applyBorder="1" applyAlignment="1">
      <alignment horizontal="center"/>
      <protection locked="0"/>
    </xf>
    <xf numFmtId="0" fontId="23" fillId="14"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5" borderId="74" xfId="1" applyBorder="1" applyProtection="1">
      <protection locked="0"/>
    </xf>
    <xf numFmtId="0" fontId="8" fillId="4" borderId="35" xfId="2" applyBorder="1">
      <protection locked="0"/>
    </xf>
    <xf numFmtId="0" fontId="47" fillId="2" borderId="11" xfId="0" applyFont="1" applyFill="1" applyBorder="1"/>
    <xf numFmtId="0" fontId="6" fillId="15" borderId="74" xfId="1" applyBorder="1"/>
    <xf numFmtId="0" fontId="21" fillId="0" borderId="0" xfId="0" applyFont="1" applyAlignment="1">
      <alignment horizontal="right"/>
    </xf>
    <xf numFmtId="0" fontId="54" fillId="0" borderId="0" xfId="0" applyFont="1" applyAlignment="1">
      <alignment horizontal="center"/>
    </xf>
    <xf numFmtId="0" fontId="12" fillId="7" borderId="2" xfId="5" applyFont="1" applyAlignment="1">
      <alignment horizontal="center"/>
    </xf>
    <xf numFmtId="0" fontId="14" fillId="20" borderId="2" xfId="17"/>
    <xf numFmtId="0" fontId="0" fillId="6" borderId="0" xfId="4" applyFont="1" applyBorder="1"/>
    <xf numFmtId="0" fontId="8" fillId="5" borderId="2" xfId="3"/>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6" borderId="0" xfId="4" applyFont="1" applyBorder="1"/>
    <xf numFmtId="0" fontId="14" fillId="5" borderId="2" xfId="3" applyFont="1"/>
    <xf numFmtId="0" fontId="73" fillId="17" borderId="2" xfId="14" applyFont="1" applyBorder="1"/>
    <xf numFmtId="0" fontId="73" fillId="18" borderId="2" xfId="13" applyFont="1" applyBorder="1"/>
    <xf numFmtId="0" fontId="14" fillId="6" borderId="2" xfId="4" applyFont="1"/>
    <xf numFmtId="0" fontId="0" fillId="0" borderId="41" xfId="0" applyBorder="1" applyAlignment="1">
      <alignment horizontal="center"/>
    </xf>
    <xf numFmtId="0" fontId="0" fillId="0" borderId="42" xfId="0" applyBorder="1" applyAlignment="1">
      <alignment horizontal="center"/>
    </xf>
    <xf numFmtId="0" fontId="12" fillId="6" borderId="2" xfId="4" applyFont="1"/>
    <xf numFmtId="22" fontId="74" fillId="0" borderId="0" xfId="0" applyNumberFormat="1" applyFont="1" applyAlignment="1">
      <alignment horizontal="left" vertical="center" textRotation="90"/>
    </xf>
    <xf numFmtId="0" fontId="75"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76" fillId="0" borderId="29" xfId="0" applyFont="1" applyBorder="1" applyAlignment="1">
      <alignment vertical="center"/>
    </xf>
    <xf numFmtId="0" fontId="0" fillId="18" borderId="0" xfId="13" applyFont="1" applyBorder="1"/>
    <xf numFmtId="164" fontId="0" fillId="31" borderId="0" xfId="0" applyNumberFormat="1" applyFill="1" applyAlignment="1">
      <alignment horizontal="center" vertical="top"/>
    </xf>
    <xf numFmtId="0" fontId="0" fillId="31" borderId="0" xfId="0" applyFill="1" applyAlignment="1">
      <alignment wrapText="1"/>
    </xf>
    <xf numFmtId="0" fontId="0" fillId="31"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7" fillId="0" borderId="0" xfId="0" applyFont="1" applyAlignment="1">
      <alignment vertical="top" wrapText="1"/>
    </xf>
    <xf numFmtId="0" fontId="0" fillId="11" borderId="0" xfId="0" applyFill="1" applyProtection="1">
      <protection locked="0"/>
    </xf>
    <xf numFmtId="169" fontId="20" fillId="11" borderId="0" xfId="0" applyNumberFormat="1" applyFont="1" applyFill="1" applyProtection="1">
      <protection locked="0"/>
    </xf>
    <xf numFmtId="0" fontId="8" fillId="4" borderId="0" xfId="2" applyBorder="1">
      <protection locked="0"/>
    </xf>
    <xf numFmtId="0" fontId="0" fillId="11" borderId="76" xfId="0" applyFill="1" applyBorder="1" applyProtection="1">
      <protection locked="0"/>
    </xf>
    <xf numFmtId="0" fontId="6" fillId="5" borderId="0" xfId="3" applyFont="1" applyBorder="1"/>
    <xf numFmtId="0" fontId="21" fillId="17" borderId="0" xfId="14" applyFont="1" applyBorder="1"/>
    <xf numFmtId="0" fontId="21" fillId="18" borderId="0" xfId="13" applyFont="1" applyBorder="1"/>
    <xf numFmtId="0" fontId="21" fillId="7" borderId="0" xfId="5" applyFont="1" applyBorder="1"/>
    <xf numFmtId="0" fontId="21" fillId="6" borderId="0" xfId="4" applyFont="1" applyBorder="1"/>
    <xf numFmtId="0" fontId="80" fillId="32" borderId="0" xfId="29" applyFont="1" applyBorder="1"/>
    <xf numFmtId="0" fontId="81" fillId="33" borderId="2" xfId="30" applyBorder="1" applyProtection="1">
      <protection locked="0"/>
    </xf>
    <xf numFmtId="0" fontId="81" fillId="33" borderId="0" xfId="30" applyBorder="1" applyProtection="1">
      <protection locked="0"/>
    </xf>
    <xf numFmtId="49" fontId="19" fillId="29" borderId="0" xfId="0" quotePrefix="1" applyNumberFormat="1" applyFont="1" applyFill="1" applyAlignment="1">
      <alignment horizontal="left" textRotation="90"/>
    </xf>
    <xf numFmtId="14" fontId="0" fillId="11" borderId="71" xfId="0" applyNumberFormat="1" applyFill="1" applyBorder="1" applyProtection="1">
      <protection locked="0"/>
    </xf>
  </cellXfs>
  <cellStyles count="31">
    <cellStyle name="20% - Accent2 2" xfId="22" xr:uid="{F58890A1-FAE1-4958-9561-2CA33C7A532F}"/>
    <cellStyle name="20% - Accent2 2 2" xfId="27" xr:uid="{2051BD4E-7B66-417B-B321-95456CE2A515}"/>
    <cellStyle name="20% - Accent3" xfId="19" builtinId="38"/>
    <cellStyle name="20% - Accent5" xfId="29" builtinId="46"/>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ont>
        <color rgb="FFFF0000"/>
      </font>
    </dxf>
    <dxf>
      <fill>
        <patternFill>
          <bgColor rgb="FFFFFF00"/>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0000FF"/>
      <color rgb="FFF2D6EE"/>
      <color rgb="FFFCEEEA"/>
      <color rgb="FFFAFCEA"/>
      <color rgb="FFF7F7EF"/>
      <color rgb="FFFFC081"/>
      <color rgb="FFFFB265"/>
      <color rgb="FF3399FF"/>
      <color rgb="FF9B9BFF"/>
      <color rgb="FF5D5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D99"/>
  <sheetViews>
    <sheetView tabSelected="1" zoomScale="80" zoomScaleNormal="80" workbookViewId="0">
      <pane xSplit="8" ySplit="21" topLeftCell="MH52" activePane="bottomRight" state="frozen"/>
      <selection pane="topRight" activeCell="I1" sqref="I1"/>
      <selection pane="bottomLeft" activeCell="A14" sqref="A14"/>
      <selection pane="bottomRight" activeCell="NM64" sqref="NM64:NM68"/>
    </sheetView>
  </sheetViews>
  <sheetFormatPr defaultRowHeight="15" outlineLevelRow="2" outlineLevelCol="2"/>
  <cols>
    <col min="1" max="1" width="8.140625" customWidth="1"/>
    <col min="2" max="2" width="8" customWidth="1"/>
    <col min="5" max="5" width="10.5703125" customWidth="1"/>
    <col min="8" max="8" width="6" customWidth="1"/>
    <col min="9" max="9" width="3.85546875" customWidth="1" outlineLevel="1" collapsed="1"/>
    <col min="10" max="10" width="3.85546875" customWidth="1" outlineLevel="1"/>
    <col min="11" max="12" width="3.85546875" customWidth="1" outlineLevel="2"/>
    <col min="13" max="16" width="3.85546875" customWidth="1" outlineLevel="1"/>
    <col min="17" max="20" width="4" customWidth="1" outlineLevel="1"/>
    <col min="21" max="24" width="3.85546875" customWidth="1" outlineLevel="1"/>
    <col min="25" max="30" width="3.85546875" customWidth="1" outlineLevel="2"/>
    <col min="31" max="37" width="4.5703125" customWidth="1" outlineLevel="2"/>
    <col min="38" max="42" width="3.85546875" customWidth="1" outlineLevel="2"/>
    <col min="43" max="43" width="4.140625" customWidth="1" outlineLevel="2"/>
    <col min="44" max="44" width="6" customWidth="1" outlineLevel="1"/>
    <col min="45" max="45" width="130.28515625" style="3" customWidth="1" collapsed="1"/>
    <col min="46" max="46" width="4.7109375" customWidth="1"/>
    <col min="47" max="47" width="4.7109375" customWidth="1" collapsed="1"/>
    <col min="48" max="55" width="6.28515625" hidden="1" customWidth="1" outlineLevel="1"/>
    <col min="56" max="56" width="4.7109375" customWidth="1" collapsed="1"/>
    <col min="57" max="63" width="6.28515625" hidden="1" customWidth="1" outlineLevel="1"/>
    <col min="64" max="64" width="4.7109375" customWidth="1" collapsed="1"/>
    <col min="65" max="75" width="6.28515625" hidden="1" customWidth="1" outlineLevel="1"/>
    <col min="76" max="76" width="4.7109375" customWidth="1" collapsed="1"/>
    <col min="77" max="86" width="6.28515625" hidden="1" customWidth="1" outlineLevel="1"/>
    <col min="87" max="87" width="4.7109375" customWidth="1"/>
    <col min="88" max="90" width="6.28515625" customWidth="1" outlineLevel="1"/>
    <col min="91" max="91" width="15.42578125" customWidth="1" outlineLevel="1"/>
    <col min="92" max="94" width="6.28515625" customWidth="1" outlineLevel="1"/>
    <col min="95" max="95" width="15.42578125" customWidth="1" outlineLevel="1"/>
    <col min="96" max="118" width="6.28515625" customWidth="1" outlineLevel="1"/>
    <col min="119" max="119" width="6.85546875" customWidth="1" outlineLevel="1"/>
    <col min="120" max="121" width="6.28515625" customWidth="1" outlineLevel="1"/>
    <col min="122" max="122" width="4.7109375" customWidth="1" collapsed="1"/>
    <col min="123" max="138" width="6.28515625" hidden="1" customWidth="1" outlineLevel="1"/>
    <col min="139" max="197" width="6.28515625" hidden="1" customWidth="1" outlineLevel="2"/>
    <col min="198" max="199" width="6.28515625" hidden="1" customWidth="1" outlineLevel="1"/>
    <col min="200" max="258" width="6.28515625" hidden="1" customWidth="1" outlineLevel="2"/>
    <col min="259" max="260" width="6.28515625" hidden="1" customWidth="1" outlineLevel="1"/>
    <col min="261" max="261" width="4.7109375" customWidth="1" collapsed="1"/>
    <col min="262" max="302" width="6.28515625" hidden="1" customWidth="1" outlineLevel="1"/>
    <col min="303" max="303" width="4.7109375" customWidth="1"/>
    <col min="304" max="316" width="6.28515625" customWidth="1" outlineLevel="1"/>
    <col min="317" max="317" width="5.7109375" customWidth="1" outlineLevel="1"/>
    <col min="318" max="340" width="6.28515625" customWidth="1" outlineLevel="1"/>
    <col min="341" max="341" width="7.7109375" customWidth="1" outlineLevel="1"/>
    <col min="342" max="342" width="7.140625" customWidth="1" outlineLevel="1"/>
    <col min="343" max="357" width="6.28515625" customWidth="1" outlineLevel="1"/>
    <col min="358" max="358" width="4.7109375" customWidth="1"/>
    <col min="359" max="365" width="6.28515625" customWidth="1" outlineLevel="1"/>
    <col min="366" max="366" width="4.7109375" customWidth="1"/>
    <col min="367" max="387" width="6.28515625" customWidth="1" outlineLevel="1"/>
    <col min="388" max="388" width="4.7109375" customWidth="1" collapsed="1"/>
    <col min="389" max="574" width="6.28515625" hidden="1" customWidth="1" outlineLevel="1"/>
    <col min="575" max="575" width="6.28515625" customWidth="1"/>
    <col min="576" max="576" width="2.85546875" customWidth="1"/>
  </cols>
  <sheetData>
    <row r="1" spans="1:576" s="1" customFormat="1" ht="27.75">
      <c r="A1" s="4" t="s">
        <v>18</v>
      </c>
      <c r="B1" s="4" t="s">
        <v>18</v>
      </c>
      <c r="C1" s="4" t="s">
        <v>18</v>
      </c>
      <c r="D1" s="4" t="s">
        <v>18</v>
      </c>
      <c r="E1" s="41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4" t="s">
        <v>18</v>
      </c>
      <c r="AM1" s="4" t="s">
        <v>18</v>
      </c>
      <c r="AN1" s="4" t="s">
        <v>18</v>
      </c>
      <c r="AO1" s="4" t="s">
        <v>18</v>
      </c>
      <c r="AP1" s="4" t="s">
        <v>18</v>
      </c>
      <c r="AQ1" s="4" t="s">
        <v>18</v>
      </c>
      <c r="AR1" s="4" t="s">
        <v>18</v>
      </c>
      <c r="AS1" s="222" t="s">
        <v>1</v>
      </c>
      <c r="AT1" s="7" t="s">
        <v>18</v>
      </c>
      <c r="AU1" s="7" t="s">
        <v>18</v>
      </c>
      <c r="AV1" s="4" t="s">
        <v>10</v>
      </c>
      <c r="AW1" s="4" t="s">
        <v>10</v>
      </c>
      <c r="AX1" s="4" t="s">
        <v>10</v>
      </c>
      <c r="AY1" s="4" t="s">
        <v>10</v>
      </c>
      <c r="AZ1" s="4" t="s">
        <v>10</v>
      </c>
      <c r="BA1" s="4" t="s">
        <v>10</v>
      </c>
      <c r="BB1" s="4" t="s">
        <v>10</v>
      </c>
      <c r="BC1" s="4" t="s">
        <v>10</v>
      </c>
      <c r="BD1" s="7" t="s">
        <v>18</v>
      </c>
      <c r="BE1" s="4" t="s">
        <v>10</v>
      </c>
      <c r="BF1" s="4" t="s">
        <v>10</v>
      </c>
      <c r="BG1" s="4" t="s">
        <v>10</v>
      </c>
      <c r="BH1" s="4" t="s">
        <v>10</v>
      </c>
      <c r="BI1" s="4" t="s">
        <v>10</v>
      </c>
      <c r="BJ1" s="4" t="s">
        <v>10</v>
      </c>
      <c r="BK1" s="4" t="s">
        <v>10</v>
      </c>
      <c r="BL1" s="7" t="s">
        <v>18</v>
      </c>
      <c r="BM1" s="4" t="s">
        <v>10</v>
      </c>
      <c r="BN1" s="4" t="s">
        <v>10</v>
      </c>
      <c r="BO1" s="4" t="s">
        <v>10</v>
      </c>
      <c r="BP1" s="4" t="s">
        <v>10</v>
      </c>
      <c r="BQ1" s="4" t="s">
        <v>10</v>
      </c>
      <c r="BR1" s="4" t="s">
        <v>10</v>
      </c>
      <c r="BS1" s="4" t="s">
        <v>10</v>
      </c>
      <c r="BT1" s="4" t="s">
        <v>10</v>
      </c>
      <c r="BU1" s="4" t="s">
        <v>10</v>
      </c>
      <c r="BV1" s="4" t="s">
        <v>10</v>
      </c>
      <c r="BW1" s="4" t="s">
        <v>10</v>
      </c>
      <c r="BX1" s="7" t="s">
        <v>18</v>
      </c>
      <c r="BY1" s="4" t="s">
        <v>10</v>
      </c>
      <c r="BZ1" s="4" t="s">
        <v>10</v>
      </c>
      <c r="CA1" s="4" t="s">
        <v>10</v>
      </c>
      <c r="CB1" s="4" t="s">
        <v>10</v>
      </c>
      <c r="CC1" s="4" t="s">
        <v>10</v>
      </c>
      <c r="CD1" s="4" t="s">
        <v>10</v>
      </c>
      <c r="CE1" s="4" t="s">
        <v>10</v>
      </c>
      <c r="CF1" s="4" t="s">
        <v>10</v>
      </c>
      <c r="CG1" s="4" t="s">
        <v>10</v>
      </c>
      <c r="CH1" s="4" t="s">
        <v>10</v>
      </c>
      <c r="CI1" s="7" t="s">
        <v>18</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1" t="s">
        <v>0</v>
      </c>
      <c r="DQ1" s="1" t="s">
        <v>0</v>
      </c>
      <c r="DR1" s="7" t="s">
        <v>18</v>
      </c>
      <c r="DS1" s="4" t="s">
        <v>10</v>
      </c>
      <c r="DT1" s="4" t="s">
        <v>10</v>
      </c>
      <c r="DU1" s="4" t="s">
        <v>10</v>
      </c>
      <c r="DV1" s="4" t="s">
        <v>10</v>
      </c>
      <c r="DW1" s="4" t="s">
        <v>10</v>
      </c>
      <c r="DX1" s="4" t="s">
        <v>10</v>
      </c>
      <c r="DY1" s="4" t="s">
        <v>10</v>
      </c>
      <c r="DZ1" s="4" t="s">
        <v>10</v>
      </c>
      <c r="EA1" s="4" t="s">
        <v>10</v>
      </c>
      <c r="EB1" s="4" t="s">
        <v>10</v>
      </c>
      <c r="EC1" s="4" t="s">
        <v>10</v>
      </c>
      <c r="ED1" s="4" t="s">
        <v>10</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10</v>
      </c>
      <c r="JA1" s="7" t="s">
        <v>18</v>
      </c>
      <c r="JB1" s="4" t="s">
        <v>10</v>
      </c>
      <c r="JC1" s="4" t="s">
        <v>10</v>
      </c>
      <c r="JD1" s="1" t="s">
        <v>9</v>
      </c>
      <c r="JE1" s="1" t="s">
        <v>9</v>
      </c>
      <c r="JF1" s="1" t="s">
        <v>9</v>
      </c>
      <c r="JG1" s="1" t="s">
        <v>9</v>
      </c>
      <c r="JH1" s="1" t="s">
        <v>9</v>
      </c>
      <c r="JI1" s="4" t="s">
        <v>10</v>
      </c>
      <c r="JJ1" s="4" t="s">
        <v>0</v>
      </c>
      <c r="JK1" s="4" t="s">
        <v>9</v>
      </c>
      <c r="JL1" s="4" t="s">
        <v>9</v>
      </c>
      <c r="JM1" s="4" t="s">
        <v>9</v>
      </c>
      <c r="JN1" s="1" t="s">
        <v>9</v>
      </c>
      <c r="JO1" s="1" t="s">
        <v>9</v>
      </c>
      <c r="JP1" s="1" t="s">
        <v>9</v>
      </c>
      <c r="JQ1" s="1" t="s">
        <v>9</v>
      </c>
      <c r="JR1" s="1" t="s">
        <v>9</v>
      </c>
      <c r="JS1" s="1" t="s">
        <v>9</v>
      </c>
      <c r="JT1" s="1" t="s">
        <v>9</v>
      </c>
      <c r="JU1" s="1"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0</v>
      </c>
      <c r="KO1" s="1" t="s">
        <v>11</v>
      </c>
      <c r="KP1" s="1" t="s">
        <v>0</v>
      </c>
      <c r="KQ1" s="7" t="s">
        <v>18</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0</v>
      </c>
      <c r="MT1" s="7" t="s">
        <v>18</v>
      </c>
      <c r="MU1" s="4" t="s">
        <v>10</v>
      </c>
      <c r="MV1" s="4" t="s">
        <v>10</v>
      </c>
      <c r="MW1" s="4" t="s">
        <v>10</v>
      </c>
      <c r="MX1" s="4" t="s">
        <v>10</v>
      </c>
      <c r="MY1" s="4" t="s">
        <v>0</v>
      </c>
      <c r="MZ1" s="4" t="s">
        <v>0</v>
      </c>
      <c r="NA1" s="4" t="s">
        <v>0</v>
      </c>
      <c r="NB1" s="7" t="s">
        <v>18</v>
      </c>
      <c r="NC1" s="4" t="s">
        <v>10</v>
      </c>
      <c r="ND1" s="4" t="s">
        <v>10</v>
      </c>
      <c r="NE1" s="4" t="s">
        <v>10</v>
      </c>
      <c r="NF1" s="4" t="s">
        <v>10</v>
      </c>
      <c r="NG1" s="4" t="s">
        <v>10</v>
      </c>
      <c r="NH1" s="4" t="s">
        <v>10</v>
      </c>
      <c r="NI1" s="4" t="s">
        <v>10</v>
      </c>
      <c r="NJ1" s="4" t="s">
        <v>10</v>
      </c>
      <c r="NK1" s="4" t="s">
        <v>10</v>
      </c>
      <c r="NL1" s="4" t="s">
        <v>10</v>
      </c>
      <c r="NM1" s="4" t="s">
        <v>10</v>
      </c>
      <c r="NN1" s="4" t="s">
        <v>10</v>
      </c>
      <c r="NO1" s="1" t="s">
        <v>0</v>
      </c>
      <c r="NP1" s="1" t="s">
        <v>0</v>
      </c>
      <c r="NQ1" s="1" t="s">
        <v>0</v>
      </c>
      <c r="NR1" s="1" t="s">
        <v>0</v>
      </c>
      <c r="NS1" s="1" t="s">
        <v>0</v>
      </c>
      <c r="NT1" s="1" t="s">
        <v>0</v>
      </c>
      <c r="NU1" s="1" t="s">
        <v>0</v>
      </c>
      <c r="NV1" s="1" t="s">
        <v>0</v>
      </c>
      <c r="NW1" s="4" t="s">
        <v>0</v>
      </c>
      <c r="NX1" s="125" t="s">
        <v>18</v>
      </c>
      <c r="NY1" s="21" t="s">
        <v>10</v>
      </c>
      <c r="NZ1" s="21" t="s">
        <v>10</v>
      </c>
      <c r="OA1" s="21" t="s">
        <v>10</v>
      </c>
      <c r="OB1" s="21" t="s">
        <v>10</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4" t="s">
        <v>0</v>
      </c>
      <c r="VD1" s="7" t="s">
        <v>18</v>
      </c>
    </row>
    <row r="2" spans="1:576" s="2" customFormat="1" ht="90" customHeight="1">
      <c r="A2" s="91"/>
      <c r="B2" s="91"/>
      <c r="C2" s="92" t="s">
        <v>67</v>
      </c>
      <c r="D2" s="92" t="s">
        <v>67</v>
      </c>
      <c r="E2" s="91"/>
      <c r="F2" s="91"/>
      <c r="G2" s="91"/>
      <c r="H2" s="28" t="s">
        <v>1752</v>
      </c>
      <c r="I2" s="217" t="s">
        <v>1427</v>
      </c>
      <c r="J2" s="217" t="s">
        <v>1428</v>
      </c>
      <c r="K2" s="217" t="s">
        <v>1429</v>
      </c>
      <c r="L2" s="217" t="s">
        <v>1431</v>
      </c>
      <c r="M2" s="217" t="s">
        <v>1475</v>
      </c>
      <c r="N2" s="217" t="s">
        <v>1701</v>
      </c>
      <c r="O2" s="217" t="s">
        <v>575</v>
      </c>
      <c r="P2" s="217" t="s">
        <v>1430</v>
      </c>
      <c r="Q2" s="217" t="s">
        <v>1806</v>
      </c>
      <c r="R2" s="217" t="s">
        <v>1807</v>
      </c>
      <c r="S2" s="217" t="s">
        <v>1808</v>
      </c>
      <c r="T2" s="217" t="s">
        <v>1809</v>
      </c>
      <c r="U2" s="217" t="s">
        <v>1702</v>
      </c>
      <c r="V2" s="217" t="s">
        <v>857</v>
      </c>
      <c r="W2" s="217" t="s">
        <v>855</v>
      </c>
      <c r="X2" s="217" t="s">
        <v>856</v>
      </c>
      <c r="Y2" s="28" t="s">
        <v>1878</v>
      </c>
      <c r="Z2" s="28" t="s">
        <v>1534</v>
      </c>
      <c r="AA2" s="28" t="s">
        <v>1608</v>
      </c>
      <c r="AB2" s="28" t="s">
        <v>1489</v>
      </c>
      <c r="AC2" s="28" t="s">
        <v>1613</v>
      </c>
      <c r="AD2" s="28" t="s">
        <v>1713</v>
      </c>
      <c r="AE2" s="218" t="s">
        <v>1106</v>
      </c>
      <c r="AF2" s="218" t="s">
        <v>1424</v>
      </c>
      <c r="AG2" s="218" t="s">
        <v>1107</v>
      </c>
      <c r="AH2" s="218" t="s">
        <v>1697</v>
      </c>
      <c r="AI2" s="218" t="s">
        <v>1694</v>
      </c>
      <c r="AJ2" s="218" t="s">
        <v>1695</v>
      </c>
      <c r="AK2" s="218" t="s">
        <v>1696</v>
      </c>
      <c r="AL2" s="218" t="s">
        <v>1792</v>
      </c>
      <c r="AM2" s="218" t="s">
        <v>968</v>
      </c>
      <c r="AN2" s="218" t="s">
        <v>834</v>
      </c>
      <c r="AO2" s="218" t="s">
        <v>835</v>
      </c>
      <c r="AP2" s="218" t="s">
        <v>1650</v>
      </c>
      <c r="AQ2" s="28" t="s">
        <v>1471</v>
      </c>
      <c r="AR2" s="28" t="s">
        <v>1470</v>
      </c>
      <c r="AS2" s="223" t="s">
        <v>2</v>
      </c>
      <c r="AT2" s="31"/>
      <c r="AU2" s="329" t="s">
        <v>1196</v>
      </c>
      <c r="AV2" s="119" t="s">
        <v>664</v>
      </c>
      <c r="AW2" s="119" t="s">
        <v>24</v>
      </c>
      <c r="AX2" s="119" t="s">
        <v>25</v>
      </c>
      <c r="AY2" s="119" t="s">
        <v>1795</v>
      </c>
      <c r="AZ2" s="119" t="s">
        <v>1796</v>
      </c>
      <c r="BA2" s="119" t="s">
        <v>488</v>
      </c>
      <c r="BB2" s="119" t="s">
        <v>194</v>
      </c>
      <c r="BC2" s="119" t="s">
        <v>1184</v>
      </c>
      <c r="BD2" s="329" t="s">
        <v>1197</v>
      </c>
      <c r="BE2" s="119" t="s">
        <v>23</v>
      </c>
      <c r="BF2" s="119" t="s">
        <v>1194</v>
      </c>
      <c r="BG2" s="119" t="s">
        <v>1187</v>
      </c>
      <c r="BH2" s="119" t="s">
        <v>1187</v>
      </c>
      <c r="BI2" s="119" t="s">
        <v>701</v>
      </c>
      <c r="BJ2" s="119" t="s">
        <v>804</v>
      </c>
      <c r="BK2" s="119" t="s">
        <v>1210</v>
      </c>
      <c r="BL2" s="329" t="s">
        <v>1638</v>
      </c>
      <c r="BM2" s="119" t="s">
        <v>761</v>
      </c>
      <c r="BN2" s="119" t="s">
        <v>22</v>
      </c>
      <c r="BO2" s="119" t="s">
        <v>22</v>
      </c>
      <c r="BP2" s="119" t="s">
        <v>22</v>
      </c>
      <c r="BQ2" s="119" t="s">
        <v>22</v>
      </c>
      <c r="BR2" s="119" t="s">
        <v>21</v>
      </c>
      <c r="BS2" s="119" t="s">
        <v>21</v>
      </c>
      <c r="BT2" s="119" t="s">
        <v>21</v>
      </c>
      <c r="BU2" s="119" t="s">
        <v>21</v>
      </c>
      <c r="BV2" s="119" t="s">
        <v>20</v>
      </c>
      <c r="BW2" s="119" t="s">
        <v>20</v>
      </c>
      <c r="BX2" s="329" t="s">
        <v>1637</v>
      </c>
      <c r="BY2" s="119" t="s">
        <v>235</v>
      </c>
      <c r="BZ2" s="119" t="s">
        <v>236</v>
      </c>
      <c r="CA2" s="119" t="s">
        <v>237</v>
      </c>
      <c r="CB2" s="119" t="s">
        <v>237</v>
      </c>
      <c r="CC2" s="119" t="s">
        <v>237</v>
      </c>
      <c r="CD2" s="119" t="s">
        <v>237</v>
      </c>
      <c r="CE2" s="119" t="s">
        <v>237</v>
      </c>
      <c r="CF2" s="119" t="s">
        <v>237</v>
      </c>
      <c r="CG2" s="119" t="s">
        <v>237</v>
      </c>
      <c r="CH2" s="119" t="s">
        <v>237</v>
      </c>
      <c r="CI2" s="329" t="s">
        <v>1719</v>
      </c>
      <c r="CJ2" s="119" t="s">
        <v>821</v>
      </c>
      <c r="CK2" s="119" t="s">
        <v>1463</v>
      </c>
      <c r="CL2" s="119" t="s">
        <v>820</v>
      </c>
      <c r="CM2" s="119" t="s">
        <v>1062</v>
      </c>
      <c r="CN2" s="119" t="s">
        <v>1079</v>
      </c>
      <c r="CO2" s="119" t="s">
        <v>539</v>
      </c>
      <c r="CP2" s="119" t="s">
        <v>1064</v>
      </c>
      <c r="CQ2" s="119" t="s">
        <v>1063</v>
      </c>
      <c r="CR2" s="119" t="s">
        <v>1343</v>
      </c>
      <c r="CS2" s="119" t="s">
        <v>1343</v>
      </c>
      <c r="CT2" s="119" t="s">
        <v>1343</v>
      </c>
      <c r="CU2" s="119" t="s">
        <v>1343</v>
      </c>
      <c r="CV2" s="119" t="s">
        <v>1343</v>
      </c>
      <c r="CW2" s="119" t="s">
        <v>1343</v>
      </c>
      <c r="CX2" s="119" t="s">
        <v>1344</v>
      </c>
      <c r="CY2" s="119" t="s">
        <v>238</v>
      </c>
      <c r="CZ2" s="119" t="s">
        <v>238</v>
      </c>
      <c r="DA2" s="119" t="s">
        <v>238</v>
      </c>
      <c r="DB2" s="119" t="s">
        <v>238</v>
      </c>
      <c r="DC2" s="119" t="s">
        <v>238</v>
      </c>
      <c r="DD2" s="119" t="s">
        <v>233</v>
      </c>
      <c r="DE2" s="119" t="s">
        <v>234</v>
      </c>
      <c r="DF2" s="119" t="s">
        <v>33</v>
      </c>
      <c r="DG2" s="119" t="s">
        <v>33</v>
      </c>
      <c r="DH2" s="119" t="s">
        <v>33</v>
      </c>
      <c r="DI2" s="119" t="s">
        <v>33</v>
      </c>
      <c r="DJ2" s="119" t="s">
        <v>33</v>
      </c>
      <c r="DK2" s="119" t="s">
        <v>33</v>
      </c>
      <c r="DL2" s="119" t="s">
        <v>35</v>
      </c>
      <c r="DM2" s="119" t="s">
        <v>35</v>
      </c>
      <c r="DN2" s="119" t="s">
        <v>35</v>
      </c>
      <c r="DO2" s="119" t="s">
        <v>1191</v>
      </c>
      <c r="DP2" s="119" t="s">
        <v>371</v>
      </c>
      <c r="DQ2" s="119" t="s">
        <v>372</v>
      </c>
      <c r="DR2" s="329" t="s">
        <v>1199</v>
      </c>
      <c r="DS2" s="119" t="s">
        <v>1291</v>
      </c>
      <c r="DT2" s="119" t="s">
        <v>1291</v>
      </c>
      <c r="DU2" s="119" t="s">
        <v>1291</v>
      </c>
      <c r="DV2" s="119" t="s">
        <v>1292</v>
      </c>
      <c r="DW2" s="119" t="s">
        <v>1292</v>
      </c>
      <c r="DX2" s="119" t="s">
        <v>1292</v>
      </c>
      <c r="DY2" s="119" t="s">
        <v>1293</v>
      </c>
      <c r="DZ2" s="119" t="s">
        <v>1293</v>
      </c>
      <c r="EA2" s="119" t="s">
        <v>1293</v>
      </c>
      <c r="EB2" s="119" t="s">
        <v>1294</v>
      </c>
      <c r="EC2" s="119" t="s">
        <v>1294</v>
      </c>
      <c r="ED2" s="119" t="s">
        <v>1294</v>
      </c>
      <c r="EE2" s="119" t="s">
        <v>540</v>
      </c>
      <c r="EF2" s="119" t="s">
        <v>539</v>
      </c>
      <c r="EG2" s="119" t="s">
        <v>539</v>
      </c>
      <c r="EH2" s="119" t="s">
        <v>539</v>
      </c>
      <c r="EI2" s="119" t="s">
        <v>539</v>
      </c>
      <c r="EJ2" s="119" t="s">
        <v>539</v>
      </c>
      <c r="EK2" s="119" t="s">
        <v>539</v>
      </c>
      <c r="EL2" s="119" t="s">
        <v>539</v>
      </c>
      <c r="EM2" s="119" t="s">
        <v>539</v>
      </c>
      <c r="EN2" s="119" t="s">
        <v>539</v>
      </c>
      <c r="EO2" s="119" t="s">
        <v>539</v>
      </c>
      <c r="EP2" s="119" t="s">
        <v>539</v>
      </c>
      <c r="EQ2" s="119" t="s">
        <v>539</v>
      </c>
      <c r="ER2" s="119" t="s">
        <v>539</v>
      </c>
      <c r="ES2" s="119" t="s">
        <v>539</v>
      </c>
      <c r="ET2" s="119" t="s">
        <v>539</v>
      </c>
      <c r="EU2" s="119" t="s">
        <v>539</v>
      </c>
      <c r="EV2" s="119" t="s">
        <v>539</v>
      </c>
      <c r="EW2" s="119" t="s">
        <v>539</v>
      </c>
      <c r="EX2" s="119" t="s">
        <v>539</v>
      </c>
      <c r="EY2" s="119" t="s">
        <v>539</v>
      </c>
      <c r="EZ2" s="119" t="s">
        <v>539</v>
      </c>
      <c r="FA2" s="119" t="s">
        <v>539</v>
      </c>
      <c r="FB2" s="119" t="s">
        <v>539</v>
      </c>
      <c r="FC2" s="119" t="s">
        <v>539</v>
      </c>
      <c r="FD2" s="119" t="s">
        <v>539</v>
      </c>
      <c r="FE2" s="119" t="s">
        <v>539</v>
      </c>
      <c r="FF2" s="119" t="s">
        <v>539</v>
      </c>
      <c r="FG2" s="119" t="s">
        <v>539</v>
      </c>
      <c r="FH2" s="119" t="s">
        <v>539</v>
      </c>
      <c r="FI2" s="119" t="s">
        <v>539</v>
      </c>
      <c r="FJ2" s="119" t="s">
        <v>539</v>
      </c>
      <c r="FK2" s="119" t="s">
        <v>539</v>
      </c>
      <c r="FL2" s="119" t="s">
        <v>539</v>
      </c>
      <c r="FM2" s="119" t="s">
        <v>539</v>
      </c>
      <c r="FN2" s="119" t="s">
        <v>539</v>
      </c>
      <c r="FO2" s="119" t="s">
        <v>539</v>
      </c>
      <c r="FP2" s="119" t="s">
        <v>539</v>
      </c>
      <c r="FQ2" s="119" t="s">
        <v>539</v>
      </c>
      <c r="FR2" s="119" t="s">
        <v>539</v>
      </c>
      <c r="FS2" s="119" t="s">
        <v>539</v>
      </c>
      <c r="FT2" s="119" t="s">
        <v>539</v>
      </c>
      <c r="FU2" s="119" t="s">
        <v>539</v>
      </c>
      <c r="FV2" s="119" t="s">
        <v>539</v>
      </c>
      <c r="FW2" s="119" t="s">
        <v>539</v>
      </c>
      <c r="FX2" s="119" t="s">
        <v>539</v>
      </c>
      <c r="FY2" s="119" t="s">
        <v>539</v>
      </c>
      <c r="FZ2" s="119" t="s">
        <v>539</v>
      </c>
      <c r="GA2" s="119" t="s">
        <v>539</v>
      </c>
      <c r="GB2" s="119" t="s">
        <v>539</v>
      </c>
      <c r="GC2" s="119" t="s">
        <v>539</v>
      </c>
      <c r="GD2" s="119" t="s">
        <v>539</v>
      </c>
      <c r="GE2" s="119" t="s">
        <v>539</v>
      </c>
      <c r="GF2" s="119" t="s">
        <v>539</v>
      </c>
      <c r="GG2" s="119" t="s">
        <v>539</v>
      </c>
      <c r="GH2" s="119" t="s">
        <v>539</v>
      </c>
      <c r="GI2" s="119" t="s">
        <v>539</v>
      </c>
      <c r="GJ2" s="119" t="s">
        <v>539</v>
      </c>
      <c r="GK2" s="119" t="s">
        <v>539</v>
      </c>
      <c r="GL2" s="119" t="s">
        <v>539</v>
      </c>
      <c r="GM2" s="119" t="s">
        <v>539</v>
      </c>
      <c r="GN2" s="119" t="s">
        <v>539</v>
      </c>
      <c r="GO2" s="119" t="s">
        <v>539</v>
      </c>
      <c r="GP2" s="119" t="s">
        <v>539</v>
      </c>
      <c r="GQ2" s="119" t="s">
        <v>539</v>
      </c>
      <c r="GR2" s="119" t="s">
        <v>539</v>
      </c>
      <c r="GS2" s="119" t="s">
        <v>539</v>
      </c>
      <c r="GT2" s="119" t="s">
        <v>539</v>
      </c>
      <c r="GU2" s="119" t="s">
        <v>539</v>
      </c>
      <c r="GV2" s="119" t="s">
        <v>539</v>
      </c>
      <c r="GW2" s="119" t="s">
        <v>539</v>
      </c>
      <c r="GX2" s="119" t="s">
        <v>539</v>
      </c>
      <c r="GY2" s="119" t="s">
        <v>539</v>
      </c>
      <c r="GZ2" s="119" t="s">
        <v>539</v>
      </c>
      <c r="HA2" s="119" t="s">
        <v>539</v>
      </c>
      <c r="HB2" s="119" t="s">
        <v>539</v>
      </c>
      <c r="HC2" s="119" t="s">
        <v>539</v>
      </c>
      <c r="HD2" s="119" t="s">
        <v>539</v>
      </c>
      <c r="HE2" s="119" t="s">
        <v>539</v>
      </c>
      <c r="HF2" s="119" t="s">
        <v>539</v>
      </c>
      <c r="HG2" s="119" t="s">
        <v>539</v>
      </c>
      <c r="HH2" s="119" t="s">
        <v>539</v>
      </c>
      <c r="HI2" s="119" t="s">
        <v>539</v>
      </c>
      <c r="HJ2" s="119" t="s">
        <v>539</v>
      </c>
      <c r="HK2" s="119" t="s">
        <v>539</v>
      </c>
      <c r="HL2" s="119" t="s">
        <v>539</v>
      </c>
      <c r="HM2" s="119" t="s">
        <v>539</v>
      </c>
      <c r="HN2" s="119" t="s">
        <v>539</v>
      </c>
      <c r="HO2" s="119" t="s">
        <v>539</v>
      </c>
      <c r="HP2" s="119" t="s">
        <v>539</v>
      </c>
      <c r="HQ2" s="119" t="s">
        <v>539</v>
      </c>
      <c r="HR2" s="119" t="s">
        <v>539</v>
      </c>
      <c r="HS2" s="119" t="s">
        <v>539</v>
      </c>
      <c r="HT2" s="119" t="s">
        <v>539</v>
      </c>
      <c r="HU2" s="119" t="s">
        <v>539</v>
      </c>
      <c r="HV2" s="119" t="s">
        <v>539</v>
      </c>
      <c r="HW2" s="119" t="s">
        <v>539</v>
      </c>
      <c r="HX2" s="119" t="s">
        <v>539</v>
      </c>
      <c r="HY2" s="119" t="s">
        <v>539</v>
      </c>
      <c r="HZ2" s="119" t="s">
        <v>539</v>
      </c>
      <c r="IA2" s="119" t="s">
        <v>539</v>
      </c>
      <c r="IB2" s="119" t="s">
        <v>539</v>
      </c>
      <c r="IC2" s="119" t="s">
        <v>539</v>
      </c>
      <c r="ID2" s="119" t="s">
        <v>539</v>
      </c>
      <c r="IE2" s="119" t="s">
        <v>539</v>
      </c>
      <c r="IF2" s="119" t="s">
        <v>539</v>
      </c>
      <c r="IG2" s="119" t="s">
        <v>539</v>
      </c>
      <c r="IH2" s="119" t="s">
        <v>539</v>
      </c>
      <c r="II2" s="119" t="s">
        <v>539</v>
      </c>
      <c r="IJ2" s="119" t="s">
        <v>539</v>
      </c>
      <c r="IK2" s="119" t="s">
        <v>539</v>
      </c>
      <c r="IL2" s="119" t="s">
        <v>539</v>
      </c>
      <c r="IM2" s="119" t="s">
        <v>539</v>
      </c>
      <c r="IN2" s="119" t="s">
        <v>539</v>
      </c>
      <c r="IO2" s="119" t="s">
        <v>539</v>
      </c>
      <c r="IP2" s="119" t="s">
        <v>539</v>
      </c>
      <c r="IQ2" s="119" t="s">
        <v>539</v>
      </c>
      <c r="IR2" s="119" t="s">
        <v>539</v>
      </c>
      <c r="IS2" s="119" t="s">
        <v>539</v>
      </c>
      <c r="IT2" s="119" t="s">
        <v>539</v>
      </c>
      <c r="IU2" s="119" t="s">
        <v>539</v>
      </c>
      <c r="IV2" s="119" t="s">
        <v>539</v>
      </c>
      <c r="IW2" s="119" t="s">
        <v>539</v>
      </c>
      <c r="IX2" s="119" t="s">
        <v>539</v>
      </c>
      <c r="IY2" s="119" t="s">
        <v>539</v>
      </c>
      <c r="IZ2" s="119" t="s">
        <v>868</v>
      </c>
      <c r="JA2" s="329" t="s">
        <v>1200</v>
      </c>
      <c r="JB2" s="119" t="s">
        <v>32</v>
      </c>
      <c r="JC2" s="119" t="s">
        <v>15</v>
      </c>
      <c r="JD2" s="119" t="s">
        <v>209</v>
      </c>
      <c r="JE2" s="119" t="s">
        <v>379</v>
      </c>
      <c r="JF2" s="119" t="s">
        <v>379</v>
      </c>
      <c r="JG2" s="119" t="s">
        <v>28</v>
      </c>
      <c r="JH2" s="119" t="s">
        <v>28</v>
      </c>
      <c r="JI2" s="119" t="s">
        <v>27</v>
      </c>
      <c r="JJ2" s="119" t="s">
        <v>1593</v>
      </c>
      <c r="JK2" s="119" t="s">
        <v>1489</v>
      </c>
      <c r="JL2" s="119" t="s">
        <v>1489</v>
      </c>
      <c r="JM2" s="119" t="s">
        <v>1489</v>
      </c>
      <c r="JN2" s="119" t="s">
        <v>1489</v>
      </c>
      <c r="JO2" s="119" t="s">
        <v>1489</v>
      </c>
      <c r="JP2" s="119" t="s">
        <v>1489</v>
      </c>
      <c r="JQ2" s="119" t="s">
        <v>1489</v>
      </c>
      <c r="JR2" s="119" t="s">
        <v>1489</v>
      </c>
      <c r="JS2" s="119" t="s">
        <v>1489</v>
      </c>
      <c r="JT2" s="119" t="s">
        <v>1608</v>
      </c>
      <c r="JU2" s="119" t="s">
        <v>1608</v>
      </c>
      <c r="JV2" s="119" t="s">
        <v>1608</v>
      </c>
      <c r="JW2" s="119" t="s">
        <v>1608</v>
      </c>
      <c r="JX2" s="119" t="s">
        <v>1608</v>
      </c>
      <c r="JY2" s="119" t="s">
        <v>1608</v>
      </c>
      <c r="JZ2" s="119" t="s">
        <v>1608</v>
      </c>
      <c r="KA2" s="119" t="s">
        <v>1608</v>
      </c>
      <c r="KB2" s="119" t="s">
        <v>1608</v>
      </c>
      <c r="KC2" s="119" t="s">
        <v>408</v>
      </c>
      <c r="KD2" s="119" t="s">
        <v>408</v>
      </c>
      <c r="KE2" s="119" t="s">
        <v>408</v>
      </c>
      <c r="KF2" s="119" t="s">
        <v>408</v>
      </c>
      <c r="KG2" s="119" t="s">
        <v>408</v>
      </c>
      <c r="KH2" s="119" t="s">
        <v>408</v>
      </c>
      <c r="KI2" s="119" t="s">
        <v>408</v>
      </c>
      <c r="KJ2" s="119" t="s">
        <v>1589</v>
      </c>
      <c r="KK2" s="119" t="s">
        <v>1590</v>
      </c>
      <c r="KL2" s="119" t="s">
        <v>1489</v>
      </c>
      <c r="KM2" s="119" t="s">
        <v>1659</v>
      </c>
      <c r="KN2" s="119" t="s">
        <v>1534</v>
      </c>
      <c r="KO2" s="119" t="s">
        <v>1708</v>
      </c>
      <c r="KP2" s="119" t="s">
        <v>1709</v>
      </c>
      <c r="KQ2" s="329" t="s">
        <v>1217</v>
      </c>
      <c r="KR2" s="119" t="s">
        <v>1229</v>
      </c>
      <c r="KS2" s="119" t="s">
        <v>14</v>
      </c>
      <c r="KT2" s="119" t="s">
        <v>14</v>
      </c>
      <c r="KU2" s="119" t="s">
        <v>14</v>
      </c>
      <c r="KV2" s="119" t="s">
        <v>19</v>
      </c>
      <c r="KW2" s="119" t="s">
        <v>19</v>
      </c>
      <c r="KX2" s="119" t="s">
        <v>719</v>
      </c>
      <c r="KY2" s="119" t="s">
        <v>719</v>
      </c>
      <c r="KZ2" s="119" t="s">
        <v>824</v>
      </c>
      <c r="LA2" s="119" t="s">
        <v>824</v>
      </c>
      <c r="LB2" s="119" t="s">
        <v>940</v>
      </c>
      <c r="LC2" s="119" t="s">
        <v>940</v>
      </c>
      <c r="LD2" s="119" t="s">
        <v>363</v>
      </c>
      <c r="LE2" s="119" t="s">
        <v>822</v>
      </c>
      <c r="LF2" s="119" t="s">
        <v>879</v>
      </c>
      <c r="LG2" s="119" t="s">
        <v>879</v>
      </c>
      <c r="LH2" s="119" t="s">
        <v>879</v>
      </c>
      <c r="LI2" s="119" t="s">
        <v>879</v>
      </c>
      <c r="LJ2" s="119" t="s">
        <v>879</v>
      </c>
      <c r="LK2" s="119" t="s">
        <v>879</v>
      </c>
      <c r="LL2" s="119" t="s">
        <v>879</v>
      </c>
      <c r="LM2" s="119" t="s">
        <v>879</v>
      </c>
      <c r="LN2" s="119" t="s">
        <v>1888</v>
      </c>
      <c r="LO2" s="119" t="s">
        <v>823</v>
      </c>
      <c r="LP2" s="119" t="s">
        <v>880</v>
      </c>
      <c r="LQ2" s="119" t="s">
        <v>880</v>
      </c>
      <c r="LR2" s="119" t="s">
        <v>880</v>
      </c>
      <c r="LS2" s="119" t="s">
        <v>880</v>
      </c>
      <c r="LT2" s="119" t="s">
        <v>880</v>
      </c>
      <c r="LU2" s="119" t="s">
        <v>880</v>
      </c>
      <c r="LV2" s="119" t="s">
        <v>880</v>
      </c>
      <c r="LW2" s="119" t="s">
        <v>825</v>
      </c>
      <c r="LX2" s="119" t="s">
        <v>829</v>
      </c>
      <c r="LY2" s="119" t="s">
        <v>829</v>
      </c>
      <c r="LZ2" s="119" t="s">
        <v>826</v>
      </c>
      <c r="MA2" s="119" t="s">
        <v>828</v>
      </c>
      <c r="MB2" s="119" t="s">
        <v>828</v>
      </c>
      <c r="MC2" s="119" t="s">
        <v>828</v>
      </c>
      <c r="MD2" s="119" t="s">
        <v>828</v>
      </c>
      <c r="ME2" s="119" t="s">
        <v>828</v>
      </c>
      <c r="MF2" s="119" t="s">
        <v>1337</v>
      </c>
      <c r="MG2" s="119" t="s">
        <v>1297</v>
      </c>
      <c r="MH2" s="119" t="s">
        <v>1297</v>
      </c>
      <c r="MI2" s="119" t="s">
        <v>1498</v>
      </c>
      <c r="MJ2" s="119" t="s">
        <v>312</v>
      </c>
      <c r="MK2" s="119" t="s">
        <v>939</v>
      </c>
      <c r="ML2" s="119" t="s">
        <v>312</v>
      </c>
      <c r="MM2" s="119" t="s">
        <v>397</v>
      </c>
      <c r="MN2" s="119" t="s">
        <v>354</v>
      </c>
      <c r="MO2" s="119" t="s">
        <v>831</v>
      </c>
      <c r="MP2" s="119" t="s">
        <v>1056</v>
      </c>
      <c r="MQ2" s="119" t="s">
        <v>289</v>
      </c>
      <c r="MR2" s="119" t="s">
        <v>290</v>
      </c>
      <c r="MS2" s="119" t="s">
        <v>1239</v>
      </c>
      <c r="MT2" s="329" t="s">
        <v>1202</v>
      </c>
      <c r="MU2" s="119" t="s">
        <v>76</v>
      </c>
      <c r="MV2" s="119" t="s">
        <v>115</v>
      </c>
      <c r="MW2" s="119" t="s">
        <v>77</v>
      </c>
      <c r="MX2" s="119" t="s">
        <v>368</v>
      </c>
      <c r="MY2" s="119" t="s">
        <v>838</v>
      </c>
      <c r="MZ2" s="119" t="s">
        <v>1705</v>
      </c>
      <c r="NA2" s="119" t="s">
        <v>1465</v>
      </c>
      <c r="NB2" s="329" t="s">
        <v>1203</v>
      </c>
      <c r="NC2" s="119" t="s">
        <v>1296</v>
      </c>
      <c r="ND2" s="119" t="s">
        <v>1287</v>
      </c>
      <c r="NE2" s="119" t="s">
        <v>1522</v>
      </c>
      <c r="NF2" s="119" t="s">
        <v>1883</v>
      </c>
      <c r="NG2" s="119" t="s">
        <v>1885</v>
      </c>
      <c r="NH2" s="119" t="s">
        <v>1884</v>
      </c>
      <c r="NI2" s="119" t="s">
        <v>1442</v>
      </c>
      <c r="NJ2" s="119" t="s">
        <v>285</v>
      </c>
      <c r="NK2" s="119" t="s">
        <v>286</v>
      </c>
      <c r="NL2" s="119" t="s">
        <v>17</v>
      </c>
      <c r="NM2" s="119" t="s">
        <v>16</v>
      </c>
      <c r="NN2" s="119" t="s">
        <v>1443</v>
      </c>
      <c r="NO2" s="119" t="s">
        <v>1468</v>
      </c>
      <c r="NP2" s="119" t="s">
        <v>1571</v>
      </c>
      <c r="NQ2" s="119" t="s">
        <v>1571</v>
      </c>
      <c r="NR2" s="119" t="s">
        <v>1571</v>
      </c>
      <c r="NS2" s="119" t="s">
        <v>1571</v>
      </c>
      <c r="NT2" s="119" t="s">
        <v>1571</v>
      </c>
      <c r="NU2" s="119" t="s">
        <v>1571</v>
      </c>
      <c r="NV2" s="119" t="s">
        <v>1571</v>
      </c>
      <c r="NW2" s="119" t="s">
        <v>790</v>
      </c>
      <c r="NX2" s="329" t="s">
        <v>1720</v>
      </c>
      <c r="NY2" s="119" t="s">
        <v>1033</v>
      </c>
      <c r="NZ2" s="119" t="s">
        <v>1033</v>
      </c>
      <c r="OA2" s="119" t="s">
        <v>1033</v>
      </c>
      <c r="OB2" s="119" t="s">
        <v>1033</v>
      </c>
      <c r="OC2" s="119" t="s">
        <v>1033</v>
      </c>
      <c r="OD2" s="119" t="s">
        <v>1033</v>
      </c>
      <c r="OE2" s="119" t="s">
        <v>1033</v>
      </c>
      <c r="OF2" s="119" t="s">
        <v>1033</v>
      </c>
      <c r="OG2" s="119" t="s">
        <v>1033</v>
      </c>
      <c r="OH2" s="119" t="s">
        <v>1033</v>
      </c>
      <c r="OI2" s="119" t="s">
        <v>1033</v>
      </c>
      <c r="OJ2" s="119" t="s">
        <v>1033</v>
      </c>
      <c r="OK2" s="119" t="s">
        <v>1033</v>
      </c>
      <c r="OL2" s="119" t="s">
        <v>1033</v>
      </c>
      <c r="OM2" s="119" t="s">
        <v>1033</v>
      </c>
      <c r="ON2" s="119" t="s">
        <v>1033</v>
      </c>
      <c r="OO2" s="119" t="s">
        <v>1033</v>
      </c>
      <c r="OP2" s="119" t="s">
        <v>1033</v>
      </c>
      <c r="OQ2" s="119" t="s">
        <v>1033</v>
      </c>
      <c r="OR2" s="119" t="s">
        <v>1033</v>
      </c>
      <c r="OS2" s="119" t="s">
        <v>1033</v>
      </c>
      <c r="OT2" s="119" t="s">
        <v>1033</v>
      </c>
      <c r="OU2" s="119" t="s">
        <v>1033</v>
      </c>
      <c r="OV2" s="119" t="s">
        <v>1033</v>
      </c>
      <c r="OW2" s="119" t="s">
        <v>1033</v>
      </c>
      <c r="OX2" s="119" t="s">
        <v>1033</v>
      </c>
      <c r="OY2" s="119" t="s">
        <v>1033</v>
      </c>
      <c r="OZ2" s="119" t="s">
        <v>1033</v>
      </c>
      <c r="PA2" s="119" t="s">
        <v>1033</v>
      </c>
      <c r="PB2" s="119" t="s">
        <v>1033</v>
      </c>
      <c r="PC2" s="119" t="s">
        <v>1033</v>
      </c>
      <c r="PD2" s="119" t="s">
        <v>1033</v>
      </c>
      <c r="PE2" s="119" t="s">
        <v>1033</v>
      </c>
      <c r="PF2" s="119" t="s">
        <v>1033</v>
      </c>
      <c r="PG2" s="119" t="s">
        <v>1033</v>
      </c>
      <c r="PH2" s="119" t="s">
        <v>1033</v>
      </c>
      <c r="PI2" s="119" t="s">
        <v>1033</v>
      </c>
      <c r="PJ2" s="119" t="s">
        <v>1033</v>
      </c>
      <c r="PK2" s="119" t="s">
        <v>1033</v>
      </c>
      <c r="PL2" s="119" t="s">
        <v>1033</v>
      </c>
      <c r="PM2" s="119" t="s">
        <v>1033</v>
      </c>
      <c r="PN2" s="119" t="s">
        <v>1033</v>
      </c>
      <c r="PO2" s="119" t="s">
        <v>1033</v>
      </c>
      <c r="PP2" s="119" t="s">
        <v>1033</v>
      </c>
      <c r="PQ2" s="119" t="s">
        <v>1033</v>
      </c>
      <c r="PR2" s="119" t="s">
        <v>1033</v>
      </c>
      <c r="PS2" s="119" t="s">
        <v>1033</v>
      </c>
      <c r="PT2" s="119" t="s">
        <v>1033</v>
      </c>
      <c r="PU2" s="119" t="s">
        <v>1033</v>
      </c>
      <c r="PV2" s="119" t="s">
        <v>1033</v>
      </c>
      <c r="PW2" s="119" t="s">
        <v>1033</v>
      </c>
      <c r="PX2" s="119" t="s">
        <v>1033</v>
      </c>
      <c r="PY2" s="119" t="s">
        <v>1033</v>
      </c>
      <c r="PZ2" s="119" t="s">
        <v>1033</v>
      </c>
      <c r="QA2" s="119" t="s">
        <v>1033</v>
      </c>
      <c r="QB2" s="119" t="s">
        <v>1033</v>
      </c>
      <c r="QC2" s="119" t="s">
        <v>1033</v>
      </c>
      <c r="QD2" s="119" t="s">
        <v>1033</v>
      </c>
      <c r="QE2" s="119" t="s">
        <v>1033</v>
      </c>
      <c r="QF2" s="119" t="s">
        <v>1033</v>
      </c>
      <c r="QG2" s="119" t="s">
        <v>1033</v>
      </c>
      <c r="QH2" s="119" t="s">
        <v>1033</v>
      </c>
      <c r="QI2" s="119" t="s">
        <v>1033</v>
      </c>
      <c r="QJ2" s="119" t="s">
        <v>1033</v>
      </c>
      <c r="QK2" s="119" t="s">
        <v>1033</v>
      </c>
      <c r="QL2" s="119" t="s">
        <v>1033</v>
      </c>
      <c r="QM2" s="119" t="s">
        <v>1033</v>
      </c>
      <c r="QN2" s="119" t="s">
        <v>1033</v>
      </c>
      <c r="QO2" s="119" t="s">
        <v>1033</v>
      </c>
      <c r="QP2" s="119" t="s">
        <v>1033</v>
      </c>
      <c r="QQ2" s="119" t="s">
        <v>1033</v>
      </c>
      <c r="QR2" s="119" t="s">
        <v>1033</v>
      </c>
      <c r="QS2" s="119" t="s">
        <v>1033</v>
      </c>
      <c r="QT2" s="119" t="s">
        <v>1033</v>
      </c>
      <c r="QU2" s="119" t="s">
        <v>1033</v>
      </c>
      <c r="QV2" s="119" t="s">
        <v>1033</v>
      </c>
      <c r="QW2" s="119" t="s">
        <v>1033</v>
      </c>
      <c r="QX2" s="119" t="s">
        <v>1033</v>
      </c>
      <c r="QY2" s="119" t="s">
        <v>1033</v>
      </c>
      <c r="QZ2" s="119" t="s">
        <v>1033</v>
      </c>
      <c r="RA2" s="119" t="s">
        <v>1033</v>
      </c>
      <c r="RB2" s="119" t="s">
        <v>1033</v>
      </c>
      <c r="RC2" s="119" t="s">
        <v>1033</v>
      </c>
      <c r="RD2" s="119" t="s">
        <v>1033</v>
      </c>
      <c r="RE2" s="119" t="s">
        <v>1033</v>
      </c>
      <c r="RF2" s="119" t="s">
        <v>1033</v>
      </c>
      <c r="RG2" s="119" t="s">
        <v>1033</v>
      </c>
      <c r="RH2" s="119" t="s">
        <v>1033</v>
      </c>
      <c r="RI2" s="119" t="s">
        <v>1033</v>
      </c>
      <c r="RJ2" s="119" t="s">
        <v>1033</v>
      </c>
      <c r="RK2" s="119" t="s">
        <v>1033</v>
      </c>
      <c r="RL2" s="119" t="s">
        <v>1033</v>
      </c>
      <c r="RM2" s="119" t="s">
        <v>1033</v>
      </c>
      <c r="RN2" s="119" t="s">
        <v>1033</v>
      </c>
      <c r="RO2" s="119" t="s">
        <v>1033</v>
      </c>
      <c r="RP2" s="119" t="s">
        <v>1033</v>
      </c>
      <c r="RQ2" s="119" t="s">
        <v>1033</v>
      </c>
      <c r="RR2" s="119" t="s">
        <v>1033</v>
      </c>
      <c r="RS2" s="119" t="s">
        <v>1033</v>
      </c>
      <c r="RT2" s="119" t="s">
        <v>1033</v>
      </c>
      <c r="RU2" s="119" t="s">
        <v>1033</v>
      </c>
      <c r="RV2" s="119" t="s">
        <v>1033</v>
      </c>
      <c r="RW2" s="119" t="s">
        <v>1033</v>
      </c>
      <c r="RX2" s="119" t="s">
        <v>1033</v>
      </c>
      <c r="RY2" s="119" t="s">
        <v>1033</v>
      </c>
      <c r="RZ2" s="119" t="s">
        <v>1033</v>
      </c>
      <c r="SA2" s="119" t="s">
        <v>1033</v>
      </c>
      <c r="SB2" s="119" t="s">
        <v>1033</v>
      </c>
      <c r="SC2" s="119" t="s">
        <v>1033</v>
      </c>
      <c r="SD2" s="119" t="s">
        <v>1033</v>
      </c>
      <c r="SE2" s="119" t="s">
        <v>1033</v>
      </c>
      <c r="SF2" s="119" t="s">
        <v>1033</v>
      </c>
      <c r="SG2" s="119" t="s">
        <v>1033</v>
      </c>
      <c r="SH2" s="119" t="s">
        <v>1033</v>
      </c>
      <c r="SI2" s="119" t="s">
        <v>1033</v>
      </c>
      <c r="SJ2" s="119" t="s">
        <v>1033</v>
      </c>
      <c r="SK2" s="119" t="s">
        <v>1033</v>
      </c>
      <c r="SL2" s="119" t="s">
        <v>1033</v>
      </c>
      <c r="SM2" s="119" t="s">
        <v>1033</v>
      </c>
      <c r="SN2" s="119" t="s">
        <v>1033</v>
      </c>
      <c r="SO2" s="119" t="s">
        <v>1033</v>
      </c>
      <c r="SP2" s="119" t="s">
        <v>1033</v>
      </c>
      <c r="SQ2" s="119" t="s">
        <v>1033</v>
      </c>
      <c r="SR2" s="119" t="s">
        <v>1033</v>
      </c>
      <c r="SS2" s="119" t="s">
        <v>1033</v>
      </c>
      <c r="ST2" s="119" t="s">
        <v>1033</v>
      </c>
      <c r="SU2" s="119" t="s">
        <v>1033</v>
      </c>
      <c r="SV2" s="119" t="s">
        <v>1033</v>
      </c>
      <c r="SW2" s="119" t="s">
        <v>1033</v>
      </c>
      <c r="SX2" s="119" t="s">
        <v>1033</v>
      </c>
      <c r="SY2" s="119" t="s">
        <v>1033</v>
      </c>
      <c r="SZ2" s="119" t="s">
        <v>1033</v>
      </c>
      <c r="TA2" s="119" t="s">
        <v>1033</v>
      </c>
      <c r="TB2" s="119" t="s">
        <v>1033</v>
      </c>
      <c r="TC2" s="119" t="s">
        <v>1033</v>
      </c>
      <c r="TD2" s="119" t="s">
        <v>1033</v>
      </c>
      <c r="TE2" s="119" t="s">
        <v>1033</v>
      </c>
      <c r="TF2" s="119" t="s">
        <v>1033</v>
      </c>
      <c r="TG2" s="119" t="s">
        <v>1033</v>
      </c>
      <c r="TH2" s="119" t="s">
        <v>1033</v>
      </c>
      <c r="TI2" s="119" t="s">
        <v>1033</v>
      </c>
      <c r="TJ2" s="119" t="s">
        <v>1033</v>
      </c>
      <c r="TK2" s="119" t="s">
        <v>1033</v>
      </c>
      <c r="TL2" s="119" t="s">
        <v>1033</v>
      </c>
      <c r="TM2" s="119" t="s">
        <v>1033</v>
      </c>
      <c r="TN2" s="119" t="s">
        <v>1033</v>
      </c>
      <c r="TO2" s="119" t="s">
        <v>1033</v>
      </c>
      <c r="TP2" s="119" t="s">
        <v>1033</v>
      </c>
      <c r="TQ2" s="119" t="s">
        <v>1033</v>
      </c>
      <c r="TR2" s="119" t="s">
        <v>1033</v>
      </c>
      <c r="TS2" s="119" t="s">
        <v>1033</v>
      </c>
      <c r="TT2" s="119" t="s">
        <v>1033</v>
      </c>
      <c r="TU2" s="119" t="s">
        <v>1033</v>
      </c>
      <c r="TV2" s="119" t="s">
        <v>1033</v>
      </c>
      <c r="TW2" s="119" t="s">
        <v>1033</v>
      </c>
      <c r="TX2" s="119" t="s">
        <v>1033</v>
      </c>
      <c r="TY2" s="119" t="s">
        <v>1033</v>
      </c>
      <c r="TZ2" s="119" t="s">
        <v>1033</v>
      </c>
      <c r="UA2" s="119" t="s">
        <v>1033</v>
      </c>
      <c r="UB2" s="119" t="s">
        <v>1033</v>
      </c>
      <c r="UC2" s="119" t="s">
        <v>1033</v>
      </c>
      <c r="UD2" s="119" t="s">
        <v>1033</v>
      </c>
      <c r="UE2" s="119" t="s">
        <v>1033</v>
      </c>
      <c r="UF2" s="119" t="s">
        <v>1033</v>
      </c>
      <c r="UG2" s="119" t="s">
        <v>1033</v>
      </c>
      <c r="UH2" s="119" t="s">
        <v>1033</v>
      </c>
      <c r="UI2" s="119" t="s">
        <v>1033</v>
      </c>
      <c r="UJ2" s="119" t="s">
        <v>1033</v>
      </c>
      <c r="UK2" s="119" t="s">
        <v>1033</v>
      </c>
      <c r="UL2" s="119" t="s">
        <v>1033</v>
      </c>
      <c r="UM2" s="119" t="s">
        <v>1033</v>
      </c>
      <c r="UN2" s="119" t="s">
        <v>1033</v>
      </c>
      <c r="UO2" s="119" t="s">
        <v>1033</v>
      </c>
      <c r="UP2" s="119" t="s">
        <v>1033</v>
      </c>
      <c r="UQ2" s="119" t="s">
        <v>1033</v>
      </c>
      <c r="UR2" s="119" t="s">
        <v>1033</v>
      </c>
      <c r="US2" s="119" t="s">
        <v>1033</v>
      </c>
      <c r="UT2" s="119" t="s">
        <v>1033</v>
      </c>
      <c r="UU2" s="119" t="s">
        <v>1033</v>
      </c>
      <c r="UV2" s="119" t="s">
        <v>1033</v>
      </c>
      <c r="UW2" s="119" t="s">
        <v>1033</v>
      </c>
      <c r="UX2" s="119" t="s">
        <v>1033</v>
      </c>
      <c r="UY2" s="119" t="s">
        <v>1033</v>
      </c>
      <c r="UZ2" s="119" t="s">
        <v>1033</v>
      </c>
      <c r="VA2" s="119" t="s">
        <v>1033</v>
      </c>
      <c r="VB2" s="119" t="s">
        <v>1033</v>
      </c>
      <c r="VC2" s="119" t="s">
        <v>497</v>
      </c>
      <c r="VD2" s="120" t="s">
        <v>190</v>
      </c>
    </row>
    <row r="3" spans="1:576" s="2" customFormat="1" ht="42" customHeight="1">
      <c r="A3" s="71">
        <v>8220</v>
      </c>
      <c r="B3" s="70">
        <f ca="1">COUNTIFS($C$4:$C$98,$A$3,$E$4:$E$98,TRUE)</f>
        <v>0</v>
      </c>
      <c r="C3" s="92" t="s">
        <v>67</v>
      </c>
      <c r="D3" s="92" t="s">
        <v>67</v>
      </c>
      <c r="E3" s="91"/>
      <c r="F3" s="91"/>
      <c r="G3" s="91"/>
      <c r="H3" s="31"/>
      <c r="I3" s="465"/>
      <c r="J3" s="465"/>
      <c r="K3" s="465"/>
      <c r="L3" s="465"/>
      <c r="M3" s="465"/>
      <c r="N3" s="31"/>
      <c r="O3" s="31"/>
      <c r="P3" s="465"/>
      <c r="Q3" s="465"/>
      <c r="R3" s="465"/>
      <c r="S3" s="465"/>
      <c r="T3" s="465"/>
      <c r="U3" s="31"/>
      <c r="V3" s="31"/>
      <c r="W3" s="31"/>
      <c r="X3" s="31"/>
      <c r="Y3" s="31"/>
      <c r="Z3" s="31"/>
      <c r="AA3" s="31"/>
      <c r="AB3" s="31"/>
      <c r="AC3" s="31"/>
      <c r="AD3" s="31"/>
      <c r="AE3" s="31"/>
      <c r="AF3" s="31"/>
      <c r="AG3" s="31"/>
      <c r="AH3" s="31"/>
      <c r="AI3" s="31"/>
      <c r="AJ3" s="31"/>
      <c r="AK3" s="31"/>
      <c r="AL3" s="31"/>
      <c r="AM3" s="31"/>
      <c r="AN3" s="31"/>
      <c r="AO3" s="31"/>
      <c r="AP3" s="31"/>
      <c r="AQ3" s="31"/>
      <c r="AR3" s="31"/>
      <c r="AS3" s="223" t="s">
        <v>3</v>
      </c>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94"/>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94"/>
      <c r="DQ3" s="94"/>
      <c r="DR3" s="28"/>
      <c r="DS3" s="28"/>
      <c r="DT3" s="28"/>
      <c r="DU3" s="28"/>
      <c r="DV3" s="28"/>
      <c r="DW3" s="28"/>
      <c r="DX3" s="28"/>
      <c r="DY3" s="28"/>
      <c r="DZ3" s="28"/>
      <c r="EA3" s="28"/>
      <c r="EB3" s="28"/>
      <c r="EC3" s="28"/>
      <c r="ED3" s="28"/>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28"/>
      <c r="JB3" s="28"/>
      <c r="JC3" s="28"/>
      <c r="JD3" s="94"/>
      <c r="JE3" s="94"/>
      <c r="JF3" s="94"/>
      <c r="JG3" s="94"/>
      <c r="JH3" s="94"/>
      <c r="JI3" s="28"/>
      <c r="JJ3" s="28"/>
      <c r="JK3" s="28"/>
      <c r="JL3" s="28"/>
      <c r="JM3" s="28"/>
      <c r="JN3" s="94"/>
      <c r="JO3" s="94"/>
      <c r="JP3" s="28"/>
      <c r="JQ3" s="28"/>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28"/>
      <c r="KR3" s="94"/>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94"/>
      <c r="MN3" s="94"/>
      <c r="MO3" s="94"/>
      <c r="MP3" s="94"/>
      <c r="MQ3" s="94"/>
      <c r="MR3" s="94"/>
      <c r="MS3" s="94" t="s">
        <v>267</v>
      </c>
      <c r="MT3" s="28"/>
      <c r="MU3" s="28"/>
      <c r="MV3" s="28"/>
      <c r="MW3" s="28"/>
      <c r="MX3" s="28"/>
      <c r="MY3" s="28"/>
      <c r="MZ3" s="94"/>
      <c r="NA3" s="94"/>
      <c r="NB3" s="28"/>
      <c r="NC3" s="28"/>
      <c r="ND3" s="28"/>
      <c r="NE3" s="28"/>
      <c r="NF3" s="28"/>
      <c r="NG3" s="28"/>
      <c r="NH3" s="28"/>
      <c r="NI3" s="28"/>
      <c r="NJ3" s="28"/>
      <c r="NK3" s="28"/>
      <c r="NL3" s="28"/>
      <c r="NM3" s="28"/>
      <c r="NN3" s="28"/>
      <c r="NO3" s="94" t="s">
        <v>267</v>
      </c>
      <c r="NP3" s="94" t="s">
        <v>267</v>
      </c>
      <c r="NQ3" s="94" t="s">
        <v>267</v>
      </c>
      <c r="NR3" s="94" t="s">
        <v>267</v>
      </c>
      <c r="NS3" s="94" t="s">
        <v>267</v>
      </c>
      <c r="NT3" s="94" t="s">
        <v>267</v>
      </c>
      <c r="NU3" s="94" t="s">
        <v>267</v>
      </c>
      <c r="NV3" s="94" t="s">
        <v>267</v>
      </c>
      <c r="NW3" s="94" t="s">
        <v>267</v>
      </c>
      <c r="NX3" s="28"/>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3" t="s">
        <v>190</v>
      </c>
    </row>
    <row r="4" spans="1:576" s="2" customFormat="1" ht="79.5" customHeight="1">
      <c r="A4" s="98" t="str">
        <f>"Trial Number
("&amp;COUNT(A$5:A$98)-1&amp;")"</f>
        <v>Trial Number
(76)</v>
      </c>
      <c r="B4" s="98" t="s">
        <v>70</v>
      </c>
      <c r="C4" s="98" t="s">
        <v>66</v>
      </c>
      <c r="D4" s="98" t="s">
        <v>1353</v>
      </c>
      <c r="E4" s="98" t="str">
        <f>"Run Trials
("&amp;COUNTIFS(E$5:E$98,TRUE)&amp;")
("&amp;TEXT(COUNTIFS(E$5:E$98,TRUE)/(COUNTA($A$5:$A$98)-1),"0.0%)")</f>
        <v>Run Trials
(27)
(35.5%)</v>
      </c>
      <c r="F4" s="99" t="str">
        <f>"Full output
("&amp;TEXT(COUNTIFS($E$5:$E$98,TRUE,F$5:F$98,TRUE)/COUNTIFS($E$5:$E$98,TRUE),"0%)")</f>
        <v>Full output
(7%)</v>
      </c>
      <c r="G4" s="98" t="str">
        <f ca="1">"Report
("&amp;TEXT(COUNTIFS(G$5:G$98,TRUE)/(COUNTA(G$5:G$98)-1),"0.0%)")&amp;"
("&amp;TEXT(COUNTIFS(G$5:G$98,TRUE,$E$5:$E$98,TRUE)/COUNTIFS($E$5:$E$98,TRUE),"0%)")</f>
        <v>Report
(53.7%)
(81%)</v>
      </c>
      <c r="H4" s="100"/>
      <c r="I4" s="100"/>
      <c r="J4" s="100"/>
      <c r="K4" s="100"/>
      <c r="L4" s="100"/>
      <c r="M4" s="100"/>
      <c r="N4" s="100"/>
      <c r="O4" s="100" t="s">
        <v>836</v>
      </c>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223" t="s">
        <v>4</v>
      </c>
      <c r="AT4" s="550" t="str">
        <f ca="1">IF(COUNTIFS(AT$5:AT$98,"Dup")&gt;0,"Dup","")</f>
        <v/>
      </c>
      <c r="AU4" s="95"/>
      <c r="AV4" s="96"/>
      <c r="AW4" s="96"/>
      <c r="AX4" s="96"/>
      <c r="AY4" s="96"/>
      <c r="AZ4" s="96"/>
      <c r="BA4" s="96"/>
      <c r="BB4" s="96"/>
      <c r="BC4" s="96"/>
      <c r="BD4" s="95"/>
      <c r="BE4" s="96"/>
      <c r="BF4" s="96"/>
      <c r="BG4" s="96" t="s">
        <v>1188</v>
      </c>
      <c r="BH4" s="96" t="s">
        <v>1881</v>
      </c>
      <c r="BI4" s="96"/>
      <c r="BJ4" s="96"/>
      <c r="BK4" s="96"/>
      <c r="BL4" s="95"/>
      <c r="BM4" s="96" t="s">
        <v>763</v>
      </c>
      <c r="BN4" s="96" t="s">
        <v>837</v>
      </c>
      <c r="BO4" s="96" t="s">
        <v>385</v>
      </c>
      <c r="BP4" s="96" t="s">
        <v>108</v>
      </c>
      <c r="BQ4" s="96" t="s">
        <v>763</v>
      </c>
      <c r="BR4" s="96" t="s">
        <v>387</v>
      </c>
      <c r="BS4" s="96" t="s">
        <v>763</v>
      </c>
      <c r="BT4" s="96" t="s">
        <v>386</v>
      </c>
      <c r="BU4" s="96" t="s">
        <v>360</v>
      </c>
      <c r="BV4" s="96" t="s">
        <v>385</v>
      </c>
      <c r="BW4" s="96" t="s">
        <v>763</v>
      </c>
      <c r="BX4" s="95"/>
      <c r="BY4" s="96"/>
      <c r="BZ4" s="96"/>
      <c r="CA4" s="96" t="s">
        <v>6</v>
      </c>
      <c r="CB4" s="96" t="s">
        <v>7</v>
      </c>
      <c r="CC4" s="96" t="s">
        <v>8</v>
      </c>
      <c r="CD4" s="96" t="s">
        <v>168</v>
      </c>
      <c r="CE4" s="96" t="s">
        <v>183</v>
      </c>
      <c r="CF4" s="96" t="s">
        <v>246</v>
      </c>
      <c r="CG4" s="96" t="s">
        <v>248</v>
      </c>
      <c r="CH4" s="96" t="s">
        <v>282</v>
      </c>
      <c r="CI4" s="95"/>
      <c r="CJ4" s="96"/>
      <c r="CK4" s="96"/>
      <c r="CL4" s="96"/>
      <c r="CM4" s="96"/>
      <c r="CN4" s="96"/>
      <c r="CO4" s="96" t="s">
        <v>1080</v>
      </c>
      <c r="CP4" s="96"/>
      <c r="CQ4" s="96"/>
      <c r="CR4" s="96" t="s">
        <v>1516</v>
      </c>
      <c r="CS4" s="96" t="s">
        <v>1517</v>
      </c>
      <c r="CT4" s="96" t="s">
        <v>1518</v>
      </c>
      <c r="CU4" s="96" t="s">
        <v>1346</v>
      </c>
      <c r="CV4" s="96" t="s">
        <v>1347</v>
      </c>
      <c r="CW4" s="96" t="s">
        <v>1348</v>
      </c>
      <c r="CX4" s="96"/>
      <c r="CY4" s="96" t="s">
        <v>6</v>
      </c>
      <c r="CZ4" s="96" t="s">
        <v>7</v>
      </c>
      <c r="DA4" s="96" t="s">
        <v>8</v>
      </c>
      <c r="DB4" s="96" t="s">
        <v>168</v>
      </c>
      <c r="DC4" s="96" t="s">
        <v>183</v>
      </c>
      <c r="DD4" s="96"/>
      <c r="DE4" s="96"/>
      <c r="DF4" s="96" t="s">
        <v>6</v>
      </c>
      <c r="DG4" s="96" t="s">
        <v>7</v>
      </c>
      <c r="DH4" s="96" t="s">
        <v>8</v>
      </c>
      <c r="DI4" s="96" t="s">
        <v>168</v>
      </c>
      <c r="DJ4" s="96" t="s">
        <v>183</v>
      </c>
      <c r="DK4" s="96" t="s">
        <v>282</v>
      </c>
      <c r="DL4" s="96" t="s">
        <v>6</v>
      </c>
      <c r="DM4" s="96" t="s">
        <v>7</v>
      </c>
      <c r="DN4" s="96" t="s">
        <v>8</v>
      </c>
      <c r="DO4" s="96"/>
      <c r="DP4" s="96"/>
      <c r="DQ4" s="96"/>
      <c r="DR4" s="95"/>
      <c r="DS4" s="96" t="s">
        <v>6</v>
      </c>
      <c r="DT4" s="96" t="s">
        <v>7</v>
      </c>
      <c r="DU4" s="96" t="s">
        <v>8</v>
      </c>
      <c r="DV4" s="96" t="s">
        <v>6</v>
      </c>
      <c r="DW4" s="96" t="s">
        <v>7</v>
      </c>
      <c r="DX4" s="96" t="s">
        <v>8</v>
      </c>
      <c r="DY4" s="96" t="s">
        <v>6</v>
      </c>
      <c r="DZ4" s="96" t="s">
        <v>7</v>
      </c>
      <c r="EA4" s="96" t="s">
        <v>8</v>
      </c>
      <c r="EB4" s="96" t="s">
        <v>6</v>
      </c>
      <c r="EC4" s="96" t="s">
        <v>7</v>
      </c>
      <c r="ED4" s="96" t="s">
        <v>8</v>
      </c>
      <c r="EE4" s="527" t="s">
        <v>302</v>
      </c>
      <c r="EF4" s="528" t="str">
        <f>INDEX(DataAutumn!i.LTWFeedIndices_BBB,1,EF$15)</f>
        <v>0:1, 54:62</v>
      </c>
      <c r="EG4" s="528" t="str">
        <f>INDEX(DataAutumn!i.LTWFeedIndices_BBB,1,EG$15)</f>
        <v>0:1, 62:69</v>
      </c>
      <c r="EH4" s="528" t="str">
        <f>INDEX(CHOOSE(EH$19,DataAutumn!i.FS_StrategyIndices,DataWinter!i.FS_StrategyIndices,DataSpring!i.FS_StrategyIndices),EH$20,EH$15)</f>
        <v>19:20, 33:49</v>
      </c>
      <c r="EI4" s="528" t="str">
        <f ca="1">INDEX(CHOOSE(EI$19,DataAutumn!i.FS_StrategyIndices,DataWinter!i.FS_StrategyIndices,DataSpring!i.FS_StrategyIndices),EI$20,EI$15)</f>
        <v>6:7, 62:69</v>
      </c>
      <c r="EJ4" s="528" t="str">
        <f ca="1">INDEX(CHOOSE(EJ$19,DataAutumn!i.FS_StrategyIndices,DataWinter!i.FS_StrategyIndices,DataSpring!i.FS_StrategyIndices),EJ$20,EJ$15)</f>
        <v>10:11, 62:69</v>
      </c>
      <c r="EK4" s="528" t="str">
        <f ca="1">INDEX(CHOOSE(EK$19,DataAutumn!i.FS_StrategyIndices,DataWinter!i.FS_StrategyIndices,DataSpring!i.FS_StrategyIndices),EK$20,EK$15)</f>
        <v>6:7, 69:76</v>
      </c>
      <c r="EL4" s="528" t="str">
        <f ca="1">INDEX(CHOOSE(EL$19,DataAutumn!i.FS_StrategyIndices,DataWinter!i.FS_StrategyIndices,DataSpring!i.FS_StrategyIndices),EL$20,EL$15)</f>
        <v>10:11, 69:76</v>
      </c>
      <c r="EM4" s="528" t="str">
        <f ca="1">INDEX(CHOOSE(EM$19,DataAutumn!i.FS_StrategyIndices,DataWinter!i.FS_StrategyIndices,DataSpring!i.FS_StrategyIndices),EM$20,EM$15)</f>
        <v>19:20, 84:102</v>
      </c>
      <c r="EN4" s="528" t="str">
        <f ca="1">INDEX(CHOOSE(EN$19,DataAutumn!i.FS_StrategyIndices,DataWinter!i.FS_StrategyIndices,DataSpring!i.FS_StrategyIndices),EN$20,EN$15)</f>
        <v>19:20, 33:51</v>
      </c>
      <c r="EO4" s="528" t="str">
        <f ca="1">INDEX(CHOOSE(EO$19,DataAutumn!i.FS_StrategyIndices,DataWinter!i.FS_StrategyIndices,DataSpring!i.FS_StrategyIndices),EO$20,EO$15)</f>
        <v>6:7, 64:71</v>
      </c>
      <c r="EP4" s="528" t="str">
        <f ca="1">INDEX(CHOOSE(EP$19,DataAutumn!i.FS_StrategyIndices,DataWinter!i.FS_StrategyIndices,DataSpring!i.FS_StrategyIndices),EP$20,EP$15)</f>
        <v>10:11, 64:71</v>
      </c>
      <c r="EQ4" s="528" t="str">
        <f ca="1">INDEX(CHOOSE(EQ$19,DataAutumn!i.FS_StrategyIndices,DataWinter!i.FS_StrategyIndices,DataSpring!i.FS_StrategyIndices),EQ$20,EQ$15)</f>
        <v>6:7, 71:78</v>
      </c>
      <c r="ER4" s="528" t="str">
        <f ca="1">INDEX(CHOOSE(ER$19,DataAutumn!i.FS_StrategyIndices,DataWinter!i.FS_StrategyIndices,DataSpring!i.FS_StrategyIndices),ER$20,ER$15)</f>
        <v>10:11, 71:78</v>
      </c>
      <c r="ES4" s="528" t="str">
        <f ca="1">INDEX(CHOOSE(ES$19,DataAutumn!i.FS_StrategyIndices,DataWinter!i.FS_StrategyIndices,DataSpring!i.FS_StrategyIndices),ES$20,ES$15)</f>
        <v>19:20, 86:102</v>
      </c>
      <c r="ET4" s="528" t="str">
        <f ca="1">INDEX(CHOOSE(ET$19,DataAutumn!i.FS_StrategyIndices,DataWinter!i.FS_StrategyIndices,DataSpring!i.FS_StrategyIndices),ET$20,ET$15)</f>
        <v>19:20, 33:54</v>
      </c>
      <c r="EU4" s="528" t="str">
        <f ca="1">INDEX(CHOOSE(EU$19,DataAutumn!i.FS_StrategyIndices,DataWinter!i.FS_StrategyIndices,DataSpring!i.FS_StrategyIndices),EU$20,EU$15)</f>
        <v>6:7, 67:74</v>
      </c>
      <c r="EV4" s="528" t="str">
        <f ca="1">INDEX(CHOOSE(EV$19,DataAutumn!i.FS_StrategyIndices,DataWinter!i.FS_StrategyIndices,DataSpring!i.FS_StrategyIndices),EV$20,EV$15)</f>
        <v>10:11, 67:74</v>
      </c>
      <c r="EW4" s="528" t="str">
        <f ca="1">INDEX(CHOOSE(EW$19,DataAutumn!i.FS_StrategyIndices,DataWinter!i.FS_StrategyIndices,DataSpring!i.FS_StrategyIndices),EW$20,EW$15)</f>
        <v>6:7, 74:81</v>
      </c>
      <c r="EX4" s="528" t="str">
        <f ca="1">INDEX(CHOOSE(EX$19,DataAutumn!i.FS_StrategyIndices,DataWinter!i.FS_StrategyIndices,DataSpring!i.FS_StrategyIndices),EX$20,EX$15)</f>
        <v>10:11, 74:81</v>
      </c>
      <c r="EY4" s="528" t="str">
        <f ca="1">INDEX(CHOOSE(EY$19,DataAutumn!i.FS_StrategyIndices,DataWinter!i.FS_StrategyIndices,DataSpring!i.FS_StrategyIndices),EY$20,EY$15)</f>
        <v>19:20, 89:102</v>
      </c>
      <c r="EZ4" s="528" t="str">
        <f ca="1">INDEX(CHOOSE(EZ$19,DataAutumn!i.FS_StrategyIndices,DataWinter!i.FS_StrategyIndices,DataSpring!i.FS_StrategyIndices),EZ$20,EZ$15)</f>
        <v>19:20, 33:56</v>
      </c>
      <c r="FA4" s="528" t="str">
        <f ca="1">INDEX(CHOOSE(FA$19,DataAutumn!i.FS_StrategyIndices,DataWinter!i.FS_StrategyIndices,DataSpring!i.FS_StrategyIndices),FA$20,FA$15)</f>
        <v>6:7, 69:76</v>
      </c>
      <c r="FB4" s="528" t="str">
        <f ca="1">INDEX(CHOOSE(FB$19,DataAutumn!i.FS_StrategyIndices,DataWinter!i.FS_StrategyIndices,DataSpring!i.FS_StrategyIndices),FB$20,FB$15)</f>
        <v>10:11, 69:76</v>
      </c>
      <c r="FC4" s="528" t="str">
        <f ca="1">INDEX(CHOOSE(FC$19,DataAutumn!i.FS_StrategyIndices,DataWinter!i.FS_StrategyIndices,DataSpring!i.FS_StrategyIndices),FC$20,FC$15)</f>
        <v>6:7, 76:83</v>
      </c>
      <c r="FD4" s="528" t="str">
        <f ca="1">INDEX(CHOOSE(FD$19,DataAutumn!i.FS_StrategyIndices,DataWinter!i.FS_StrategyIndices,DataSpring!i.FS_StrategyIndices),FD$20,FD$15)</f>
        <v>10:11, 76:83</v>
      </c>
      <c r="FE4" s="528" t="str">
        <f ca="1">INDEX(CHOOSE(FE$19,DataAutumn!i.FS_StrategyIndices,DataWinter!i.FS_StrategyIndices,DataSpring!i.FS_StrategyIndices),FE$20,FE$15)</f>
        <v>19:20, 91:102</v>
      </c>
      <c r="FF4" s="528" t="str">
        <f ca="1">INDEX(CHOOSE(FF$19,DataAutumn!i.FS_StrategyIndices,DataWinter!i.FS_StrategyIndices,DataSpring!i.FS_StrategyIndices),FF$20,FF$15)</f>
        <v>19:20, 33:58</v>
      </c>
      <c r="FG4" s="528" t="str">
        <f ca="1">INDEX(CHOOSE(FG$19,DataAutumn!i.FS_StrategyIndices,DataWinter!i.FS_StrategyIndices,DataSpring!i.FS_StrategyIndices),FG$20,FG$15)</f>
        <v>6:7, 71:78</v>
      </c>
      <c r="FH4" s="528" t="str">
        <f ca="1">INDEX(CHOOSE(FH$19,DataAutumn!i.FS_StrategyIndices,DataWinter!i.FS_StrategyIndices,DataSpring!i.FS_StrategyIndices),FH$20,FH$15)</f>
        <v>10:11, 71:78</v>
      </c>
      <c r="FI4" s="528" t="str">
        <f ca="1">INDEX(CHOOSE(FI$19,DataAutumn!i.FS_StrategyIndices,DataWinter!i.FS_StrategyIndices,DataSpring!i.FS_StrategyIndices),FI$20,FI$15)</f>
        <v>6:7, 78:85</v>
      </c>
      <c r="FJ4" s="528" t="str">
        <f ca="1">INDEX(CHOOSE(FJ$19,DataAutumn!i.FS_StrategyIndices,DataWinter!i.FS_StrategyIndices,DataSpring!i.FS_StrategyIndices),FJ$20,FJ$15)</f>
        <v>10:11, 78:85</v>
      </c>
      <c r="FK4" s="528" t="str">
        <f ca="1">INDEX(CHOOSE(FK$19,DataAutumn!i.FS_StrategyIndices,DataWinter!i.FS_StrategyIndices,DataSpring!i.FS_StrategyIndices),FK$20,FK$15)</f>
        <v>19:20, 93:102</v>
      </c>
      <c r="FL4" s="528" t="str">
        <f ca="1">INDEX(CHOOSE(FL$19,DataAutumn!i.FS_StrategyIndices,DataWinter!i.FS_StrategyIndices,DataSpring!i.FS_StrategyIndices),FL$20,FL$15)</f>
        <v>19:20, 33:49</v>
      </c>
      <c r="FM4" s="528" t="str">
        <f ca="1">INDEX(CHOOSE(FM$19,DataAutumn!i.FS_StrategyIndices,DataWinter!i.FS_StrategyIndices,DataSpring!i.FS_StrategyIndices),FM$20,FM$15)</f>
        <v>6:7, 62:69</v>
      </c>
      <c r="FN4" s="528" t="str">
        <f ca="1">INDEX(CHOOSE(FN$19,DataAutumn!i.FS_StrategyIndices,DataWinter!i.FS_StrategyIndices,DataSpring!i.FS_StrategyIndices),FN$20,FN$15)</f>
        <v>10:11, 62:69</v>
      </c>
      <c r="FO4" s="528" t="str">
        <f ca="1">INDEX(CHOOSE(FO$19,DataAutumn!i.FS_StrategyIndices,DataWinter!i.FS_StrategyIndices,DataSpring!i.FS_StrategyIndices),FO$20,FO$15)</f>
        <v>6:7, 69:76</v>
      </c>
      <c r="FP4" s="528" t="str">
        <f ca="1">INDEX(CHOOSE(FP$19,DataAutumn!i.FS_StrategyIndices,DataWinter!i.FS_StrategyIndices,DataSpring!i.FS_StrategyIndices),FP$20,FP$15)</f>
        <v>10:11, 69:76</v>
      </c>
      <c r="FQ4" s="528" t="str">
        <f ca="1">INDEX(CHOOSE(FQ$19,DataAutumn!i.FS_StrategyIndices,DataWinter!i.FS_StrategyIndices,DataSpring!i.FS_StrategyIndices),FQ$20,FQ$15)</f>
        <v>19:20, 84:102</v>
      </c>
      <c r="FR4" s="528" t="str">
        <f ca="1">INDEX(CHOOSE(FR$19,DataAutumn!i.FS_StrategyIndices,DataWinter!i.FS_StrategyIndices,DataSpring!i.FS_StrategyIndices),FR$20,FR$15)</f>
        <v>6:7, 114:121</v>
      </c>
      <c r="FS4" s="528" t="str">
        <f ca="1">INDEX(CHOOSE(FS$19,DataAutumn!i.FS_StrategyIndices,DataWinter!i.FS_StrategyIndices,DataSpring!i.FS_StrategyIndices),FS$20,FS$15)</f>
        <v>10:11, 114:121</v>
      </c>
      <c r="FT4" s="528" t="str">
        <f ca="1">INDEX(CHOOSE(FT$19,DataAutumn!i.FS_StrategyIndices,DataWinter!i.FS_StrategyIndices,DataSpring!i.FS_StrategyIndices),FT$20,FT$15)</f>
        <v>6:7, 121:129</v>
      </c>
      <c r="FU4" s="528" t="str">
        <f ca="1">INDEX(CHOOSE(FU$19,DataAutumn!i.FS_StrategyIndices,DataWinter!i.FS_StrategyIndices,DataSpring!i.FS_StrategyIndices),FU$20,FU$15)</f>
        <v>10:11, 121:129</v>
      </c>
      <c r="FV4" s="528" t="str">
        <f ca="1">INDEX(CHOOSE(FV$19,DataAutumn!i.FS_StrategyIndices,DataWinter!i.FS_StrategyIndices,DataSpring!i.FS_StrategyIndices),FV$20,FV$15)</f>
        <v>19:20, 137:154</v>
      </c>
      <c r="FW4" s="528" t="str">
        <f ca="1">INDEX(CHOOSE(FW$19,DataAutumn!i.FS_StrategyIndices,DataWinter!i.FS_StrategyIndices,DataSpring!i.FS_StrategyIndices),FW$20,FW$15)</f>
        <v>6:7, 167:173</v>
      </c>
      <c r="FX4" s="528" t="str">
        <f ca="1">INDEX(CHOOSE(FX$19,DataAutumn!i.FS_StrategyIndices,DataWinter!i.FS_StrategyIndices,DataSpring!i.FS_StrategyIndices),FX$20,FX$15)</f>
        <v>10:11, 167:173</v>
      </c>
      <c r="FY4" s="528" t="str">
        <f ca="1">INDEX(CHOOSE(FY$19,DataAutumn!i.FS_StrategyIndices,DataWinter!i.FS_StrategyIndices,DataSpring!i.FS_StrategyIndices),FY$20,FY$15)</f>
        <v>6:7, 173:181</v>
      </c>
      <c r="FZ4" s="528" t="str">
        <f ca="1">INDEX(CHOOSE(FZ$19,DataAutumn!i.FS_StrategyIndices,DataWinter!i.FS_StrategyIndices,DataSpring!i.FS_StrategyIndices),FZ$20,FZ$15)</f>
        <v>10:11, 173:181</v>
      </c>
      <c r="GA4" s="528" t="str">
        <f ca="1">INDEX(CHOOSE(GA$19,DataAutumn!i.FS_StrategyIndices,DataWinter!i.FS_StrategyIndices,DataSpring!i.FS_StrategyIndices),GA$20,GA$15)</f>
        <v>19:20, 189:206</v>
      </c>
      <c r="GB4" s="528" t="str">
        <f ca="1">INDEX(CHOOSE(GB$19,DataAutumn!i.FS_StrategyIndices,DataWinter!i.FS_StrategyIndices,DataSpring!i.FS_StrategyIndices),GB$20,GB$15)</f>
        <v>6:7, 219:225</v>
      </c>
      <c r="GC4" s="528" t="str">
        <f ca="1">INDEX(CHOOSE(GC$19,DataAutumn!i.FS_StrategyIndices,DataWinter!i.FS_StrategyIndices,DataSpring!i.FS_StrategyIndices),GC$20,GC$15)</f>
        <v>10:11, 219:225</v>
      </c>
      <c r="GD4" s="528" t="str">
        <f ca="1">INDEX(CHOOSE(GD$19,DataAutumn!i.FS_StrategyIndices,DataWinter!i.FS_StrategyIndices,DataSpring!i.FS_StrategyIndices),GD$20,GD$15)</f>
        <v>6:7, 225:233</v>
      </c>
      <c r="GE4" s="528" t="str">
        <f ca="1">INDEX(CHOOSE(GE$19,DataAutumn!i.FS_StrategyIndices,DataWinter!i.FS_StrategyIndices,DataSpring!i.FS_StrategyIndices),GE$20,GE$15)</f>
        <v>10:11, 225:233</v>
      </c>
      <c r="GF4" s="528" t="str">
        <f ca="1">INDEX(CHOOSE(GF$19,DataAutumn!i.FS_StrategyIndices,DataWinter!i.FS_StrategyIndices,DataSpring!i.FS_StrategyIndices),GF$20,GF$15)</f>
        <v>19:20, 241:258</v>
      </c>
      <c r="GG4" s="528" t="str">
        <f ca="1">INDEX(CHOOSE(GG$19,DataAutumn!i.FS_StrategyIndices,DataWinter!i.FS_StrategyIndices,DataSpring!i.FS_StrategyIndices),GG$20,GG$15)</f>
        <v>6:7, 271:277</v>
      </c>
      <c r="GH4" s="528" t="str">
        <f ca="1">INDEX(CHOOSE(GH$19,DataAutumn!i.FS_StrategyIndices,DataWinter!i.FS_StrategyIndices,DataSpring!i.FS_StrategyIndices),GH$20,GH$15)</f>
        <v>10:11, 271:277</v>
      </c>
      <c r="GI4" s="528" t="str">
        <f ca="1">INDEX(CHOOSE(GI$19,DataAutumn!i.FS_StrategyIndices,DataWinter!i.FS_StrategyIndices,DataSpring!i.FS_StrategyIndices),GI$20,GI$15)</f>
        <v>6:7, 277:285</v>
      </c>
      <c r="GJ4" s="528" t="str">
        <f ca="1">INDEX(CHOOSE(GJ$19,DataAutumn!i.FS_StrategyIndices,DataWinter!i.FS_StrategyIndices,DataSpring!i.FS_StrategyIndices),GJ$20,GJ$15)</f>
        <v>10:11, 277:285</v>
      </c>
      <c r="GK4" s="528" t="str">
        <f ca="1">INDEX(CHOOSE(GK$19,DataAutumn!i.FS_StrategyIndices,DataWinter!i.FS_StrategyIndices,DataSpring!i.FS_StrategyIndices),GK$20,GK$15)</f>
        <v>19:20, 293:310</v>
      </c>
      <c r="GL4" s="528" t="str">
        <f ca="1">INDEX(CHOOSE(GL$19,DataAutumn!i.FS_StrategyIndices,DataWinter!i.FS_StrategyIndices,DataSpring!i.FS_StrategyIndices),GL$20,GL$15)</f>
        <v>6:7, 323:329</v>
      </c>
      <c r="GM4" s="528" t="str">
        <f ca="1">INDEX(CHOOSE(GM$19,DataAutumn!i.FS_StrategyIndices,DataWinter!i.FS_StrategyIndices,DataSpring!i.FS_StrategyIndices),GM$20,GM$15)</f>
        <v>10:11, 323:329</v>
      </c>
      <c r="GN4" s="528" t="str">
        <f ca="1">INDEX(CHOOSE(GN$19,DataAutumn!i.FS_StrategyIndices,DataWinter!i.FS_StrategyIndices,DataSpring!i.FS_StrategyIndices),GN$20,GN$15)</f>
        <v>6:7, 329:337</v>
      </c>
      <c r="GO4" s="528" t="str">
        <f ca="1">INDEX(CHOOSE(GO$19,DataAutumn!i.FS_StrategyIndices,DataWinter!i.FS_StrategyIndices,DataSpring!i.FS_StrategyIndices),GO$20,GO$15)</f>
        <v>10:11, 329:337</v>
      </c>
      <c r="GP4" s="528" t="str">
        <f ca="1">INDEX(CHOOSE(GP$19,DataAutumn!i.FS_StrategyIndices,DataWinter!i.FS_StrategyIndices,DataSpring!i.FS_StrategyIndices),GP$20,GP$15)</f>
        <v>19:20, 345:362</v>
      </c>
      <c r="GQ4" s="528" t="str">
        <f>INDEX(CHOOSE(GQ$19,DataAutumn!i.FS_StrategyIndices,DataWinter!i.FS_StrategyIndices,DataSpring!i.FS_StrategyIndices),GQ$20,GQ$15)</f>
        <v>67:68, 43:59</v>
      </c>
      <c r="GR4" s="528" t="str">
        <f ca="1">INDEX(CHOOSE(GR$19,DataAutumn!i.FS_StrategyIndices,DataWinter!i.FS_StrategyIndices,DataSpring!i.FS_StrategyIndices),GR$20,GR$15)</f>
        <v>54:55, 72:79</v>
      </c>
      <c r="GS4" s="528" t="str">
        <f ca="1">INDEX(CHOOSE(GS$19,DataAutumn!i.FS_StrategyIndices,DataWinter!i.FS_StrategyIndices,DataSpring!i.FS_StrategyIndices),GS$20,GS$15)</f>
        <v>58:59, 72:79</v>
      </c>
      <c r="GT4" s="528" t="str">
        <f ca="1">INDEX(CHOOSE(GT$19,DataAutumn!i.FS_StrategyIndices,DataWinter!i.FS_StrategyIndices,DataSpring!i.FS_StrategyIndices),GT$20,GT$15)</f>
        <v>54:55, 79:86</v>
      </c>
      <c r="GU4" s="528" t="str">
        <f ca="1">INDEX(CHOOSE(GU$19,DataAutumn!i.FS_StrategyIndices,DataWinter!i.FS_StrategyIndices,DataSpring!i.FS_StrategyIndices),GU$20,GU$15)</f>
        <v>58:59, 79:86</v>
      </c>
      <c r="GV4" s="528" t="str">
        <f ca="1">INDEX(CHOOSE(GV$19,DataAutumn!i.FS_StrategyIndices,DataWinter!i.FS_StrategyIndices,DataSpring!i.FS_StrategyIndices),GV$20,GV$15)</f>
        <v>67:68, 94:111</v>
      </c>
      <c r="GW4" s="528" t="str">
        <f ca="1">INDEX(CHOOSE(GW$19,DataAutumn!i.FS_StrategyIndices,DataWinter!i.FS_StrategyIndices,DataSpring!i.FS_StrategyIndices),GW$20,GW$15)</f>
        <v>67:68, 43:61</v>
      </c>
      <c r="GX4" s="528" t="str">
        <f ca="1">INDEX(CHOOSE(GX$19,DataAutumn!i.FS_StrategyIndices,DataWinter!i.FS_StrategyIndices,DataSpring!i.FS_StrategyIndices),GX$20,GX$15)</f>
        <v>54:55, 74:81</v>
      </c>
      <c r="GY4" s="528" t="str">
        <f ca="1">INDEX(CHOOSE(GY$19,DataAutumn!i.FS_StrategyIndices,DataWinter!i.FS_StrategyIndices,DataSpring!i.FS_StrategyIndices),GY$20,GY$15)</f>
        <v>58:59, 74:81</v>
      </c>
      <c r="GZ4" s="528" t="str">
        <f ca="1">INDEX(CHOOSE(GZ$19,DataAutumn!i.FS_StrategyIndices,DataWinter!i.FS_StrategyIndices,DataSpring!i.FS_StrategyIndices),GZ$20,GZ$15)</f>
        <v>54:55, 81:88</v>
      </c>
      <c r="HA4" s="528" t="str">
        <f ca="1">INDEX(CHOOSE(HA$19,DataAutumn!i.FS_StrategyIndices,DataWinter!i.FS_StrategyIndices,DataSpring!i.FS_StrategyIndices),HA$20,HA$15)</f>
        <v>58:59, 81:88</v>
      </c>
      <c r="HB4" s="528" t="str">
        <f ca="1">INDEX(CHOOSE(HB$19,DataAutumn!i.FS_StrategyIndices,DataWinter!i.FS_StrategyIndices,DataSpring!i.FS_StrategyIndices),HB$20,HB$15)</f>
        <v>67:68, 96:111</v>
      </c>
      <c r="HC4" s="528" t="str">
        <f ca="1">INDEX(CHOOSE(HC$19,DataAutumn!i.FS_StrategyIndices,DataWinter!i.FS_StrategyIndices,DataSpring!i.FS_StrategyIndices),HC$20,HC$15)</f>
        <v>67:68, 43:64</v>
      </c>
      <c r="HD4" s="528" t="str">
        <f ca="1">INDEX(CHOOSE(HD$19,DataAutumn!i.FS_StrategyIndices,DataWinter!i.FS_StrategyIndices,DataSpring!i.FS_StrategyIndices),HD$20,HD$15)</f>
        <v>54:55, 77:84</v>
      </c>
      <c r="HE4" s="528" t="str">
        <f ca="1">INDEX(CHOOSE(HE$19,DataAutumn!i.FS_StrategyIndices,DataWinter!i.FS_StrategyIndices,DataSpring!i.FS_StrategyIndices),HE$20,HE$15)</f>
        <v>58:59, 77:84</v>
      </c>
      <c r="HF4" s="528" t="str">
        <f ca="1">INDEX(CHOOSE(HF$19,DataAutumn!i.FS_StrategyIndices,DataWinter!i.FS_StrategyIndices,DataSpring!i.FS_StrategyIndices),HF$20,HF$15)</f>
        <v>54:55, 84:91</v>
      </c>
      <c r="HG4" s="528" t="str">
        <f ca="1">INDEX(CHOOSE(HG$19,DataAutumn!i.FS_StrategyIndices,DataWinter!i.FS_StrategyIndices,DataSpring!i.FS_StrategyIndices),HG$20,HG$15)</f>
        <v>58:59, 84:91</v>
      </c>
      <c r="HH4" s="528" t="str">
        <f ca="1">INDEX(CHOOSE(HH$19,DataAutumn!i.FS_StrategyIndices,DataWinter!i.FS_StrategyIndices,DataSpring!i.FS_StrategyIndices),HH$20,HH$15)</f>
        <v>67:68, 99:111</v>
      </c>
      <c r="HI4" s="528" t="str">
        <f ca="1">INDEX(CHOOSE(HI$19,DataAutumn!i.FS_StrategyIndices,DataWinter!i.FS_StrategyIndices,DataSpring!i.FS_StrategyIndices),HI$20,HI$15)</f>
        <v>67:68, 43:66</v>
      </c>
      <c r="HJ4" s="528" t="str">
        <f ca="1">INDEX(CHOOSE(HJ$19,DataAutumn!i.FS_StrategyIndices,DataWinter!i.FS_StrategyIndices,DataSpring!i.FS_StrategyIndices),HJ$20,HJ$15)</f>
        <v>54:55, 79:86</v>
      </c>
      <c r="HK4" s="528" t="str">
        <f ca="1">INDEX(CHOOSE(HK$19,DataAutumn!i.FS_StrategyIndices,DataWinter!i.FS_StrategyIndices,DataSpring!i.FS_StrategyIndices),HK$20,HK$15)</f>
        <v>58:59, 79:86</v>
      </c>
      <c r="HL4" s="528" t="str">
        <f ca="1">INDEX(CHOOSE(HL$19,DataAutumn!i.FS_StrategyIndices,DataWinter!i.FS_StrategyIndices,DataSpring!i.FS_StrategyIndices),HL$20,HL$15)</f>
        <v>54:55, 86:93</v>
      </c>
      <c r="HM4" s="528" t="str">
        <f ca="1">INDEX(CHOOSE(HM$19,DataAutumn!i.FS_StrategyIndices,DataWinter!i.FS_StrategyIndices,DataSpring!i.FS_StrategyIndices),HM$20,HM$15)</f>
        <v>58:59, 86:93</v>
      </c>
      <c r="HN4" s="528" t="str">
        <f ca="1">INDEX(CHOOSE(HN$19,DataAutumn!i.FS_StrategyIndices,DataWinter!i.FS_StrategyIndices,DataSpring!i.FS_StrategyIndices),HN$20,HN$15)</f>
        <v>67:68, 101:111</v>
      </c>
      <c r="HO4" s="528" t="str">
        <f ca="1">INDEX(CHOOSE(HO$19,DataAutumn!i.FS_StrategyIndices,DataWinter!i.FS_StrategyIndices,DataSpring!i.FS_StrategyIndices),HO$20,HO$15)</f>
        <v>67:68, 43:68</v>
      </c>
      <c r="HP4" s="528" t="str">
        <f ca="1">INDEX(CHOOSE(HP$19,DataAutumn!i.FS_StrategyIndices,DataWinter!i.FS_StrategyIndices,DataSpring!i.FS_StrategyIndices),HP$20,HP$15)</f>
        <v>54:55, 81:88</v>
      </c>
      <c r="HQ4" s="528" t="str">
        <f ca="1">INDEX(CHOOSE(HQ$19,DataAutumn!i.FS_StrategyIndices,DataWinter!i.FS_StrategyIndices,DataSpring!i.FS_StrategyIndices),HQ$20,HQ$15)</f>
        <v>58:59, 81:88</v>
      </c>
      <c r="HR4" s="528" t="str">
        <f ca="1">INDEX(CHOOSE(HR$19,DataAutumn!i.FS_StrategyIndices,DataWinter!i.FS_StrategyIndices,DataSpring!i.FS_StrategyIndices),HR$20,HR$15)</f>
        <v>54:55, 88:95</v>
      </c>
      <c r="HS4" s="528" t="str">
        <f ca="1">INDEX(CHOOSE(HS$19,DataAutumn!i.FS_StrategyIndices,DataWinter!i.FS_StrategyIndices,DataSpring!i.FS_StrategyIndices),HS$20,HS$15)</f>
        <v>58:59, 88:95</v>
      </c>
      <c r="HT4" s="528" t="str">
        <f ca="1">INDEX(CHOOSE(HT$19,DataAutumn!i.FS_StrategyIndices,DataWinter!i.FS_StrategyIndices,DataSpring!i.FS_StrategyIndices),HT$20,HT$15)</f>
        <v>67:68, 103:111</v>
      </c>
      <c r="HU4" s="528" t="str">
        <f ca="1">INDEX(CHOOSE(HU$19,DataAutumn!i.FS_StrategyIndices,DataWinter!i.FS_StrategyIndices,DataSpring!i.FS_StrategyIndices),HU$20,HU$15)</f>
        <v>67:68, 43:59</v>
      </c>
      <c r="HV4" s="528" t="str">
        <f ca="1">INDEX(CHOOSE(HV$19,DataAutumn!i.FS_StrategyIndices,DataWinter!i.FS_StrategyIndices,DataSpring!i.FS_StrategyIndices),HV$20,HV$15)</f>
        <v>54:55, 72:79</v>
      </c>
      <c r="HW4" s="528" t="str">
        <f ca="1">INDEX(CHOOSE(HW$19,DataAutumn!i.FS_StrategyIndices,DataWinter!i.FS_StrategyIndices,DataSpring!i.FS_StrategyIndices),HW$20,HW$15)</f>
        <v>58:59, 72:79</v>
      </c>
      <c r="HX4" s="528" t="str">
        <f ca="1">INDEX(CHOOSE(HX$19,DataAutumn!i.FS_StrategyIndices,DataWinter!i.FS_StrategyIndices,DataSpring!i.FS_StrategyIndices),HX$20,HX$15)</f>
        <v>54:55, 79:86</v>
      </c>
      <c r="HY4" s="528" t="str">
        <f ca="1">INDEX(CHOOSE(HY$19,DataAutumn!i.FS_StrategyIndices,DataWinter!i.FS_StrategyIndices,DataSpring!i.FS_StrategyIndices),HY$20,HY$15)</f>
        <v>58:59, 79:86</v>
      </c>
      <c r="HZ4" s="528" t="str">
        <f ca="1">INDEX(CHOOSE(HZ$19,DataAutumn!i.FS_StrategyIndices,DataWinter!i.FS_StrategyIndices,DataSpring!i.FS_StrategyIndices),HZ$20,HZ$15)</f>
        <v>67:68, 94:111</v>
      </c>
      <c r="IA4" s="528" t="str">
        <f ca="1">INDEX(CHOOSE(IA$19,DataAutumn!i.FS_StrategyIndices,DataWinter!i.FS_StrategyIndices,DataSpring!i.FS_StrategyIndices),IA$20,IA$15)</f>
        <v>54:55, 124:131</v>
      </c>
      <c r="IB4" s="528" t="str">
        <f ca="1">INDEX(CHOOSE(IB$19,DataAutumn!i.FS_StrategyIndices,DataWinter!i.FS_StrategyIndices,DataSpring!i.FS_StrategyIndices),IB$20,IB$15)</f>
        <v>58:59, 124:131</v>
      </c>
      <c r="IC4" s="528" t="str">
        <f ca="1">INDEX(CHOOSE(IC$19,DataAutumn!i.FS_StrategyIndices,DataWinter!i.FS_StrategyIndices,DataSpring!i.FS_StrategyIndices),IC$20,IC$15)</f>
        <v>54:55, 131:138</v>
      </c>
      <c r="ID4" s="528" t="str">
        <f ca="1">INDEX(CHOOSE(ID$19,DataAutumn!i.FS_StrategyIndices,DataWinter!i.FS_StrategyIndices,DataSpring!i.FS_StrategyIndices),ID$20,ID$15)</f>
        <v>58:59, 131:138</v>
      </c>
      <c r="IE4" s="528" t="str">
        <f ca="1">INDEX(CHOOSE(IE$19,DataAutumn!i.FS_StrategyIndices,DataWinter!i.FS_StrategyIndices,DataSpring!i.FS_StrategyIndices),IE$20,IE$15)</f>
        <v>67:68, 146:164</v>
      </c>
      <c r="IF4" s="528" t="str">
        <f ca="1">INDEX(CHOOSE(IF$19,DataAutumn!i.FS_StrategyIndices,DataWinter!i.FS_StrategyIndices,DataSpring!i.FS_StrategyIndices),IF$20,IF$15)</f>
        <v>54:55, 176:183</v>
      </c>
      <c r="IG4" s="528" t="str">
        <f ca="1">INDEX(CHOOSE(IG$19,DataAutumn!i.FS_StrategyIndices,DataWinter!i.FS_StrategyIndices,DataSpring!i.FS_StrategyIndices),IG$20,IG$15)</f>
        <v>58:59, 176:183</v>
      </c>
      <c r="IH4" s="528" t="str">
        <f ca="1">INDEX(CHOOSE(IH$19,DataAutumn!i.FS_StrategyIndices,DataWinter!i.FS_StrategyIndices,DataSpring!i.FS_StrategyIndices),IH$20,IH$15)</f>
        <v>54:55, 183:191</v>
      </c>
      <c r="II4" s="528" t="str">
        <f ca="1">INDEX(CHOOSE(II$19,DataAutumn!i.FS_StrategyIndices,DataWinter!i.FS_StrategyIndices,DataSpring!i.FS_StrategyIndices),II$20,II$15)</f>
        <v>58:59, 183:191</v>
      </c>
      <c r="IJ4" s="528" t="str">
        <f ca="1">INDEX(CHOOSE(IJ$19,DataAutumn!i.FS_StrategyIndices,DataWinter!i.FS_StrategyIndices,DataSpring!i.FS_StrategyIndices),IJ$20,IJ$15)</f>
        <v>67:68, 199:216</v>
      </c>
      <c r="IK4" s="528" t="str">
        <f ca="1">INDEX(CHOOSE(IK$19,DataAutumn!i.FS_StrategyIndices,DataWinter!i.FS_StrategyIndices,DataSpring!i.FS_StrategyIndices),IK$20,IK$15)</f>
        <v>54:55, 229:235</v>
      </c>
      <c r="IL4" s="528" t="str">
        <f ca="1">INDEX(CHOOSE(IL$19,DataAutumn!i.FS_StrategyIndices,DataWinter!i.FS_StrategyIndices,DataSpring!i.FS_StrategyIndices),IL$20,IL$15)</f>
        <v>58:59, 229:235</v>
      </c>
      <c r="IM4" s="528" t="str">
        <f ca="1">INDEX(CHOOSE(IM$19,DataAutumn!i.FS_StrategyIndices,DataWinter!i.FS_StrategyIndices,DataSpring!i.FS_StrategyIndices),IM$20,IM$15)</f>
        <v>54:55, 235:243</v>
      </c>
      <c r="IN4" s="528" t="str">
        <f ca="1">INDEX(CHOOSE(IN$19,DataAutumn!i.FS_StrategyIndices,DataWinter!i.FS_StrategyIndices,DataSpring!i.FS_StrategyIndices),IN$20,IN$15)</f>
        <v>58:59, 235:243</v>
      </c>
      <c r="IO4" s="528" t="str">
        <f ca="1">INDEX(CHOOSE(IO$19,DataAutumn!i.FS_StrategyIndices,DataWinter!i.FS_StrategyIndices,DataSpring!i.FS_StrategyIndices),IO$20,IO$15)</f>
        <v>67:68, 251:268</v>
      </c>
      <c r="IP4" s="528" t="str">
        <f ca="1">INDEX(CHOOSE(IP$19,DataAutumn!i.FS_StrategyIndices,DataWinter!i.FS_StrategyIndices,DataSpring!i.FS_StrategyIndices),IP$20,IP$15)</f>
        <v>54:55, 281:287</v>
      </c>
      <c r="IQ4" s="528" t="str">
        <f ca="1">INDEX(CHOOSE(IQ$19,DataAutumn!i.FS_StrategyIndices,DataWinter!i.FS_StrategyIndices,DataSpring!i.FS_StrategyIndices),IQ$20,IQ$15)</f>
        <v>58:59, 281:287</v>
      </c>
      <c r="IR4" s="528" t="str">
        <f ca="1">INDEX(CHOOSE(IR$19,DataAutumn!i.FS_StrategyIndices,DataWinter!i.FS_StrategyIndices,DataSpring!i.FS_StrategyIndices),IR$20,IR$15)</f>
        <v>54:55, 287:295</v>
      </c>
      <c r="IS4" s="528" t="str">
        <f ca="1">INDEX(CHOOSE(IS$19,DataAutumn!i.FS_StrategyIndices,DataWinter!i.FS_StrategyIndices,DataSpring!i.FS_StrategyIndices),IS$20,IS$15)</f>
        <v>58:59, 287:295</v>
      </c>
      <c r="IT4" s="528" t="str">
        <f ca="1">INDEX(CHOOSE(IT$19,DataAutumn!i.FS_StrategyIndices,DataWinter!i.FS_StrategyIndices,DataSpring!i.FS_StrategyIndices),IT$20,IT$15)</f>
        <v>67:68, 303:320</v>
      </c>
      <c r="IU4" s="528" t="str">
        <f ca="1">INDEX(CHOOSE(IU$19,DataAutumn!i.FS_StrategyIndices,DataWinter!i.FS_StrategyIndices,DataSpring!i.FS_StrategyIndices),IU$20,IU$15)</f>
        <v>54:55, 333:339</v>
      </c>
      <c r="IV4" s="528" t="str">
        <f ca="1">INDEX(CHOOSE(IV$19,DataAutumn!i.FS_StrategyIndices,DataWinter!i.FS_StrategyIndices,DataSpring!i.FS_StrategyIndices),IV$20,IV$15)</f>
        <v>58:59, 333:339</v>
      </c>
      <c r="IW4" s="528" t="str">
        <f ca="1">INDEX(CHOOSE(IW$19,DataAutumn!i.FS_StrategyIndices,DataWinter!i.FS_StrategyIndices,DataSpring!i.FS_StrategyIndices),IW$20,IW$15)</f>
        <v>54:55, 339:347</v>
      </c>
      <c r="IX4" s="528" t="str">
        <f ca="1">INDEX(CHOOSE(IX$19,DataAutumn!i.FS_StrategyIndices,DataWinter!i.FS_StrategyIndices,DataSpring!i.FS_StrategyIndices),IX$20,IX$15)</f>
        <v>58:59, 339:347</v>
      </c>
      <c r="IY4" s="528" t="str">
        <f ca="1">INDEX(CHOOSE(IY$19,DataAutumn!i.FS_StrategyIndices,DataWinter!i.FS_StrategyIndices,DataSpring!i.FS_StrategyIndices),IY$20,IY$15)</f>
        <v>67:68, 355:372</v>
      </c>
      <c r="IZ4" s="96" t="s">
        <v>869</v>
      </c>
      <c r="JA4" s="95"/>
      <c r="JB4" s="96" t="s">
        <v>6</v>
      </c>
      <c r="JC4" s="96" t="s">
        <v>8</v>
      </c>
      <c r="JD4" s="96"/>
      <c r="JE4" s="96"/>
      <c r="JF4" s="96"/>
      <c r="JG4" s="96" t="s">
        <v>1716</v>
      </c>
      <c r="JH4" s="96" t="s">
        <v>1814</v>
      </c>
      <c r="JI4" s="96"/>
      <c r="JJ4" s="96"/>
      <c r="JK4" s="96" t="s">
        <v>1490</v>
      </c>
      <c r="JL4" s="96" t="s">
        <v>1491</v>
      </c>
      <c r="JM4" s="96" t="s">
        <v>1222</v>
      </c>
      <c r="JN4" s="96" t="s">
        <v>1487</v>
      </c>
      <c r="JO4" s="96" t="s">
        <v>1223</v>
      </c>
      <c r="JP4" s="96" t="s">
        <v>1492</v>
      </c>
      <c r="JQ4" s="96" t="s">
        <v>1493</v>
      </c>
      <c r="JR4" s="96" t="s">
        <v>1494</v>
      </c>
      <c r="JS4" s="96" t="s">
        <v>1495</v>
      </c>
      <c r="JT4" s="96" t="s">
        <v>1490</v>
      </c>
      <c r="JU4" s="96" t="s">
        <v>1491</v>
      </c>
      <c r="JV4" s="96" t="s">
        <v>1222</v>
      </c>
      <c r="JW4" s="96" t="s">
        <v>1487</v>
      </c>
      <c r="JX4" s="96" t="s">
        <v>1223</v>
      </c>
      <c r="JY4" s="96" t="s">
        <v>1492</v>
      </c>
      <c r="JZ4" s="96" t="s">
        <v>1493</v>
      </c>
      <c r="KA4" s="96" t="s">
        <v>1494</v>
      </c>
      <c r="KB4" s="96" t="s">
        <v>1495</v>
      </c>
      <c r="KC4" s="96" t="s">
        <v>837</v>
      </c>
      <c r="KD4" s="96" t="s">
        <v>1794</v>
      </c>
      <c r="KE4" s="96" t="s">
        <v>1017</v>
      </c>
      <c r="KF4" s="96" t="s">
        <v>387</v>
      </c>
      <c r="KG4" s="96" t="s">
        <v>385</v>
      </c>
      <c r="KH4" s="96" t="s">
        <v>614</v>
      </c>
      <c r="KI4" s="96" t="s">
        <v>409</v>
      </c>
      <c r="KJ4" s="96" t="s">
        <v>1080</v>
      </c>
      <c r="KK4" s="96" t="s">
        <v>1080</v>
      </c>
      <c r="KL4" s="96" t="s">
        <v>1080</v>
      </c>
      <c r="KM4" s="96" t="s">
        <v>1658</v>
      </c>
      <c r="KN4" s="96" t="s">
        <v>1080</v>
      </c>
      <c r="KO4" s="96" t="s">
        <v>1658</v>
      </c>
      <c r="KP4" s="96" t="s">
        <v>1658</v>
      </c>
      <c r="KQ4" s="95"/>
      <c r="KR4" s="96"/>
      <c r="KS4" s="96" t="s">
        <v>6</v>
      </c>
      <c r="KT4" s="96" t="s">
        <v>7</v>
      </c>
      <c r="KU4" s="96" t="s">
        <v>8</v>
      </c>
      <c r="KV4" s="96" t="s">
        <v>837</v>
      </c>
      <c r="KW4" s="96" t="s">
        <v>589</v>
      </c>
      <c r="KX4" s="96" t="s">
        <v>6</v>
      </c>
      <c r="KY4" s="96" t="s">
        <v>720</v>
      </c>
      <c r="KZ4" s="96" t="s">
        <v>6</v>
      </c>
      <c r="LA4" s="96" t="s">
        <v>720</v>
      </c>
      <c r="LB4" s="96" t="s">
        <v>6</v>
      </c>
      <c r="LC4" s="96" t="s">
        <v>720</v>
      </c>
      <c r="LD4" s="96"/>
      <c r="LE4" s="96"/>
      <c r="LF4" s="132" t="s">
        <v>1218</v>
      </c>
      <c r="LG4" s="132" t="s">
        <v>1221</v>
      </c>
      <c r="LH4" s="132" t="s">
        <v>1222</v>
      </c>
      <c r="LI4" s="132" t="s">
        <v>1674</v>
      </c>
      <c r="LJ4" s="132" t="s">
        <v>1675</v>
      </c>
      <c r="LK4" s="132" t="s">
        <v>1676</v>
      </c>
      <c r="LL4" s="132" t="s">
        <v>1677</v>
      </c>
      <c r="LM4" s="132" t="s">
        <v>1678</v>
      </c>
      <c r="LN4" s="132"/>
      <c r="LO4" s="96"/>
      <c r="LP4" s="577" t="s">
        <v>1890</v>
      </c>
      <c r="LQ4" s="577" t="s">
        <v>1891</v>
      </c>
      <c r="LR4" s="577" t="s">
        <v>1892</v>
      </c>
      <c r="LS4" s="577" t="s">
        <v>1893</v>
      </c>
      <c r="LT4" s="577" t="s">
        <v>1894</v>
      </c>
      <c r="LU4" s="577" t="s">
        <v>1895</v>
      </c>
      <c r="LV4" s="577" t="s">
        <v>1896</v>
      </c>
      <c r="LW4" s="96"/>
      <c r="LX4" s="96" t="s">
        <v>1546</v>
      </c>
      <c r="LY4" s="96" t="s">
        <v>1547</v>
      </c>
      <c r="LZ4" s="96"/>
      <c r="MA4" s="577" t="s">
        <v>1897</v>
      </c>
      <c r="MB4" s="96" t="s">
        <v>992</v>
      </c>
      <c r="MC4" s="96" t="s">
        <v>993</v>
      </c>
      <c r="MD4" s="96" t="s">
        <v>994</v>
      </c>
      <c r="ME4" s="96" t="s">
        <v>991</v>
      </c>
      <c r="MF4" s="96"/>
      <c r="MG4" s="96" t="s">
        <v>1299</v>
      </c>
      <c r="MH4" s="96" t="s">
        <v>1300</v>
      </c>
      <c r="MI4" s="96"/>
      <c r="MJ4" s="96" t="s">
        <v>837</v>
      </c>
      <c r="MK4" s="96" t="s">
        <v>837</v>
      </c>
      <c r="ML4" s="96" t="s">
        <v>387</v>
      </c>
      <c r="MM4" s="96"/>
      <c r="MN4" s="96" t="s">
        <v>355</v>
      </c>
      <c r="MO4" s="96" t="s">
        <v>832</v>
      </c>
      <c r="MP4" s="96" t="s">
        <v>6</v>
      </c>
      <c r="MQ4" s="96" t="s">
        <v>6</v>
      </c>
      <c r="MR4" s="96" t="s">
        <v>6</v>
      </c>
      <c r="MS4" s="96"/>
      <c r="MT4" s="95"/>
      <c r="MU4" s="96"/>
      <c r="MV4" s="96"/>
      <c r="MW4" s="96"/>
      <c r="MX4" s="96"/>
      <c r="MY4" s="96"/>
      <c r="MZ4" s="96" t="s">
        <v>1188</v>
      </c>
      <c r="NA4" s="96" t="s">
        <v>1188</v>
      </c>
      <c r="NB4" s="95"/>
      <c r="NC4" s="96" t="s">
        <v>168</v>
      </c>
      <c r="ND4" s="96"/>
      <c r="NE4" s="96"/>
      <c r="NF4" s="96"/>
      <c r="NG4" s="96"/>
      <c r="NH4" s="96"/>
      <c r="NI4" s="96"/>
      <c r="NJ4" s="96"/>
      <c r="NK4" s="96" t="s">
        <v>1188</v>
      </c>
      <c r="NL4" s="96"/>
      <c r="NM4" s="96"/>
      <c r="NN4" s="96"/>
      <c r="NO4" s="96"/>
      <c r="NP4" s="96" t="s">
        <v>1484</v>
      </c>
      <c r="NQ4" s="96" t="s">
        <v>1572</v>
      </c>
      <c r="NR4" s="96" t="s">
        <v>1573</v>
      </c>
      <c r="NS4" s="96" t="s">
        <v>1574</v>
      </c>
      <c r="NT4" s="96" t="s">
        <v>1575</v>
      </c>
      <c r="NU4" s="96" t="s">
        <v>1576</v>
      </c>
      <c r="NV4" s="96" t="s">
        <v>1577</v>
      </c>
      <c r="NW4" s="96"/>
      <c r="NX4" s="95"/>
      <c r="NY4" s="132" t="str">
        <f t="shared" ref="NY4:OD4" si="0">INDEX(i.slices_ffcfw,NY$15,NY$19+(NY$21-1)*3)</f>
        <v>33:34</v>
      </c>
      <c r="NZ4" s="132" t="str">
        <f t="shared" si="0"/>
        <v>49:50</v>
      </c>
      <c r="OA4" s="132" t="str">
        <f t="shared" si="0"/>
        <v>62:63</v>
      </c>
      <c r="OB4" s="132" t="str">
        <f t="shared" si="0"/>
        <v>69:70</v>
      </c>
      <c r="OC4" s="132" t="str">
        <f t="shared" si="0"/>
        <v>76:77</v>
      </c>
      <c r="OD4" s="132" t="str">
        <f t="shared" si="0"/>
        <v>84:85</v>
      </c>
      <c r="OE4" s="132" t="str">
        <f t="shared" ref="OE4:PP4" ca="1" si="1">INDEX(i.slices_ffcfw,OE$15,OE$19+(OE$21-1)*3)</f>
        <v>33:34</v>
      </c>
      <c r="OF4" s="132" t="str">
        <f t="shared" ca="1" si="1"/>
        <v>51:52</v>
      </c>
      <c r="OG4" s="132" t="str">
        <f t="shared" ca="1" si="1"/>
        <v>64:65</v>
      </c>
      <c r="OH4" s="132" t="str">
        <f t="shared" ca="1" si="1"/>
        <v>71:72</v>
      </c>
      <c r="OI4" s="132" t="str">
        <f t="shared" ca="1" si="1"/>
        <v>78:79</v>
      </c>
      <c r="OJ4" s="132" t="str">
        <f t="shared" ca="1" si="1"/>
        <v>86:87</v>
      </c>
      <c r="OK4" s="132" t="str">
        <f t="shared" ca="1" si="1"/>
        <v>33:34</v>
      </c>
      <c r="OL4" s="132" t="str">
        <f t="shared" ca="1" si="1"/>
        <v>54:55</v>
      </c>
      <c r="OM4" s="132" t="str">
        <f t="shared" ca="1" si="1"/>
        <v>67:68</v>
      </c>
      <c r="ON4" s="132" t="str">
        <f t="shared" ca="1" si="1"/>
        <v>74:75</v>
      </c>
      <c r="OO4" s="132" t="str">
        <f t="shared" ca="1" si="1"/>
        <v>81:82</v>
      </c>
      <c r="OP4" s="132" t="str">
        <f t="shared" ca="1" si="1"/>
        <v>89:90</v>
      </c>
      <c r="OQ4" s="132" t="str">
        <f t="shared" ca="1" si="1"/>
        <v>33:34</v>
      </c>
      <c r="OR4" s="132" t="str">
        <f t="shared" ca="1" si="1"/>
        <v>56:57</v>
      </c>
      <c r="OS4" s="132" t="str">
        <f t="shared" ca="1" si="1"/>
        <v>69:70</v>
      </c>
      <c r="OT4" s="132" t="str">
        <f t="shared" ca="1" si="1"/>
        <v>76:77</v>
      </c>
      <c r="OU4" s="132" t="str">
        <f t="shared" ca="1" si="1"/>
        <v>83:84</v>
      </c>
      <c r="OV4" s="132" t="str">
        <f t="shared" ca="1" si="1"/>
        <v>91:92</v>
      </c>
      <c r="OW4" s="132" t="str">
        <f t="shared" ca="1" si="1"/>
        <v>33:34</v>
      </c>
      <c r="OX4" s="132" t="str">
        <f t="shared" ca="1" si="1"/>
        <v>58:59</v>
      </c>
      <c r="OY4" s="132" t="str">
        <f t="shared" ca="1" si="1"/>
        <v>71:72</v>
      </c>
      <c r="OZ4" s="132" t="str">
        <f t="shared" ca="1" si="1"/>
        <v>78:79</v>
      </c>
      <c r="PA4" s="132" t="str">
        <f t="shared" ca="1" si="1"/>
        <v>85:86</v>
      </c>
      <c r="PB4" s="132" t="str">
        <f t="shared" ca="1" si="1"/>
        <v>93:94</v>
      </c>
      <c r="PC4" s="132" t="str">
        <f t="shared" ca="1" si="1"/>
        <v>33:34</v>
      </c>
      <c r="PD4" s="132" t="str">
        <f t="shared" ca="1" si="1"/>
        <v>49:50</v>
      </c>
      <c r="PE4" s="132" t="str">
        <f t="shared" ca="1" si="1"/>
        <v>62:63</v>
      </c>
      <c r="PF4" s="132" t="str">
        <f t="shared" ca="1" si="1"/>
        <v>69:70</v>
      </c>
      <c r="PG4" s="132" t="str">
        <f t="shared" ca="1" si="1"/>
        <v>76:77</v>
      </c>
      <c r="PH4" s="132" t="str">
        <f t="shared" ca="1" si="1"/>
        <v>84:85</v>
      </c>
      <c r="PI4" s="132" t="str">
        <f>INDEX(i.slices_ffcfw,PI$15,PI$19+(PI$21-1)*3)</f>
        <v>102:103</v>
      </c>
      <c r="PJ4" s="132" t="str">
        <f>INDEX(i.slices_ffcfw,PJ$15,PJ$19+(PJ$21-1)*3)</f>
        <v>114:115</v>
      </c>
      <c r="PK4" s="132" t="str">
        <f>INDEX(i.slices_ffcfw,PK$15,PK$19+(PK$21-1)*3)</f>
        <v>121:122</v>
      </c>
      <c r="PL4" s="132" t="str">
        <f t="shared" si="1"/>
        <v>129:130</v>
      </c>
      <c r="PM4" s="132" t="str">
        <f t="shared" si="1"/>
        <v>137:138</v>
      </c>
      <c r="PN4" s="132" t="str">
        <f t="shared" si="1"/>
        <v>154:155</v>
      </c>
      <c r="PO4" s="132" t="str">
        <f t="shared" si="1"/>
        <v>167:168</v>
      </c>
      <c r="PP4" s="132" t="str">
        <f t="shared" si="1"/>
        <v>173:174</v>
      </c>
      <c r="PQ4" s="132" t="str">
        <f t="shared" ref="PQ4:RH4" si="2">INDEX(i.slices_ffcfw,PQ$15,PQ$19+(PQ$21-1)*3)</f>
        <v>181:182</v>
      </c>
      <c r="PR4" s="132" t="str">
        <f t="shared" si="2"/>
        <v>189:190</v>
      </c>
      <c r="PS4" s="132" t="str">
        <f t="shared" si="2"/>
        <v>206:207</v>
      </c>
      <c r="PT4" s="132" t="str">
        <f t="shared" si="2"/>
        <v>219:220</v>
      </c>
      <c r="PU4" s="132" t="str">
        <f t="shared" si="2"/>
        <v>225:226</v>
      </c>
      <c r="PV4" s="132" t="str">
        <f t="shared" si="2"/>
        <v>233:234</v>
      </c>
      <c r="PW4" s="132" t="str">
        <f t="shared" si="2"/>
        <v>241:242</v>
      </c>
      <c r="PX4" s="132" t="str">
        <f t="shared" si="2"/>
        <v>258:259</v>
      </c>
      <c r="PY4" s="132" t="str">
        <f t="shared" si="2"/>
        <v>271:272</v>
      </c>
      <c r="PZ4" s="132" t="str">
        <f t="shared" si="2"/>
        <v>277:278</v>
      </c>
      <c r="QA4" s="132" t="str">
        <f t="shared" si="2"/>
        <v>285:286</v>
      </c>
      <c r="QB4" s="132" t="str">
        <f t="shared" si="2"/>
        <v>293:294</v>
      </c>
      <c r="QC4" s="132" t="str">
        <f t="shared" si="2"/>
        <v>310:311</v>
      </c>
      <c r="QD4" s="132" t="str">
        <f t="shared" si="2"/>
        <v>323:324</v>
      </c>
      <c r="QE4" s="132" t="str">
        <f t="shared" si="2"/>
        <v>329:330</v>
      </c>
      <c r="QF4" s="132" t="str">
        <f t="shared" si="2"/>
        <v>337:338</v>
      </c>
      <c r="QG4" s="132" t="str">
        <f t="shared" si="2"/>
        <v>345:346</v>
      </c>
      <c r="QH4" s="132" t="str">
        <f t="shared" si="2"/>
        <v>362:363</v>
      </c>
      <c r="QI4" s="132" t="str">
        <f t="shared" si="2"/>
        <v>38:39</v>
      </c>
      <c r="QJ4" s="132" t="str">
        <f t="shared" si="2"/>
        <v>54:55</v>
      </c>
      <c r="QK4" s="132" t="str">
        <f t="shared" si="2"/>
        <v>67:68</v>
      </c>
      <c r="QL4" s="132" t="str">
        <f t="shared" si="2"/>
        <v>74:75</v>
      </c>
      <c r="QM4" s="132" t="str">
        <f t="shared" si="2"/>
        <v>81:82</v>
      </c>
      <c r="QN4" s="132" t="str">
        <f t="shared" si="2"/>
        <v>89:90</v>
      </c>
      <c r="QO4" s="132" t="str">
        <f t="shared" ca="1" si="2"/>
        <v>38:39</v>
      </c>
      <c r="QP4" s="132" t="str">
        <f t="shared" ca="1" si="2"/>
        <v>56:57</v>
      </c>
      <c r="QQ4" s="132" t="str">
        <f t="shared" ca="1" si="2"/>
        <v>69:70</v>
      </c>
      <c r="QR4" s="132" t="str">
        <f t="shared" ca="1" si="2"/>
        <v>76:77</v>
      </c>
      <c r="QS4" s="132" t="str">
        <f t="shared" ca="1" si="2"/>
        <v>83:84</v>
      </c>
      <c r="QT4" s="132" t="str">
        <f t="shared" ca="1" si="2"/>
        <v>91:92</v>
      </c>
      <c r="QU4" s="132" t="str">
        <f t="shared" ca="1" si="2"/>
        <v>38:39</v>
      </c>
      <c r="QV4" s="132" t="str">
        <f t="shared" ca="1" si="2"/>
        <v>59:60</v>
      </c>
      <c r="QW4" s="132" t="str">
        <f t="shared" ca="1" si="2"/>
        <v>72:73</v>
      </c>
      <c r="QX4" s="132" t="str">
        <f t="shared" ca="1" si="2"/>
        <v>79:80</v>
      </c>
      <c r="QY4" s="132" t="str">
        <f t="shared" ca="1" si="2"/>
        <v>86:87</v>
      </c>
      <c r="QZ4" s="132" t="str">
        <f t="shared" ca="1" si="2"/>
        <v>94:95</v>
      </c>
      <c r="RA4" s="132" t="str">
        <f t="shared" ca="1" si="2"/>
        <v>38:39</v>
      </c>
      <c r="RB4" s="132" t="str">
        <f t="shared" ca="1" si="2"/>
        <v>61:62</v>
      </c>
      <c r="RC4" s="132" t="str">
        <f t="shared" ca="1" si="2"/>
        <v>74:75</v>
      </c>
      <c r="RD4" s="132" t="str">
        <f t="shared" ca="1" si="2"/>
        <v>81:82</v>
      </c>
      <c r="RE4" s="132" t="str">
        <f t="shared" ca="1" si="2"/>
        <v>88:89</v>
      </c>
      <c r="RF4" s="132" t="str">
        <f t="shared" ca="1" si="2"/>
        <v>96:97</v>
      </c>
      <c r="RG4" s="132" t="str">
        <f t="shared" ca="1" si="2"/>
        <v>38:39</v>
      </c>
      <c r="RH4" s="132" t="str">
        <f t="shared" ca="1" si="2"/>
        <v>63:64</v>
      </c>
      <c r="RI4" s="132" t="str">
        <f t="shared" ref="RI4:TF4" ca="1" si="3">INDEX(i.slices_ffcfw,RI$15,RI$19+(RI$21-1)*3)</f>
        <v>76:77</v>
      </c>
      <c r="RJ4" s="132" t="str">
        <f t="shared" ca="1" si="3"/>
        <v>83:84</v>
      </c>
      <c r="RK4" s="132" t="str">
        <f t="shared" ca="1" si="3"/>
        <v>90:91</v>
      </c>
      <c r="RL4" s="132" t="str">
        <f t="shared" ca="1" si="3"/>
        <v>98:99</v>
      </c>
      <c r="RM4" s="132" t="str">
        <f t="shared" ca="1" si="3"/>
        <v>38:39</v>
      </c>
      <c r="RN4" s="132" t="str">
        <f t="shared" ca="1" si="3"/>
        <v>54:55</v>
      </c>
      <c r="RO4" s="132" t="str">
        <f t="shared" ca="1" si="3"/>
        <v>67:68</v>
      </c>
      <c r="RP4" s="132" t="str">
        <f t="shared" ca="1" si="3"/>
        <v>74:75</v>
      </c>
      <c r="RQ4" s="132" t="str">
        <f t="shared" ca="1" si="3"/>
        <v>81:82</v>
      </c>
      <c r="RR4" s="132" t="str">
        <f t="shared" ca="1" si="3"/>
        <v>89:90</v>
      </c>
      <c r="RS4" s="132" t="str">
        <f>INDEX(i.slices_ffcfw,RS$15,RS$19+(RS$21-1)*3)</f>
        <v>106:107</v>
      </c>
      <c r="RT4" s="132" t="str">
        <f>INDEX(i.slices_ffcfw,RT$15,RT$19+(RT$21-1)*3)</f>
        <v>119:120</v>
      </c>
      <c r="RU4" s="132" t="str">
        <f t="shared" si="3"/>
        <v>126:127</v>
      </c>
      <c r="RV4" s="132" t="str">
        <f t="shared" si="3"/>
        <v>133:134</v>
      </c>
      <c r="RW4" s="132" t="str">
        <f t="shared" si="3"/>
        <v>141:142</v>
      </c>
      <c r="RX4" s="132" t="str">
        <f t="shared" si="3"/>
        <v>159:160</v>
      </c>
      <c r="RY4" s="132" t="str">
        <f t="shared" si="3"/>
        <v>171:172</v>
      </c>
      <c r="RZ4" s="132" t="str">
        <f t="shared" si="3"/>
        <v>178:179</v>
      </c>
      <c r="SA4" s="132" t="str">
        <f t="shared" si="3"/>
        <v>186:187</v>
      </c>
      <c r="SB4" s="132" t="str">
        <f t="shared" si="3"/>
        <v>194:195</v>
      </c>
      <c r="SC4" s="132" t="str">
        <f t="shared" si="3"/>
        <v>211:212</v>
      </c>
      <c r="SD4" s="132" t="str">
        <f t="shared" si="3"/>
        <v>224:225</v>
      </c>
      <c r="SE4" s="132" t="str">
        <f t="shared" si="3"/>
        <v>230:231</v>
      </c>
      <c r="SF4" s="132" t="str">
        <f t="shared" si="3"/>
        <v>238:239</v>
      </c>
      <c r="SG4" s="132" t="str">
        <f t="shared" si="3"/>
        <v>246:247</v>
      </c>
      <c r="SH4" s="132" t="str">
        <f t="shared" si="3"/>
        <v>263:264</v>
      </c>
      <c r="SI4" s="132" t="str">
        <f t="shared" si="3"/>
        <v>276:277</v>
      </c>
      <c r="SJ4" s="132" t="str">
        <f t="shared" si="3"/>
        <v>282:283</v>
      </c>
      <c r="SK4" s="132" t="str">
        <f t="shared" si="3"/>
        <v>290:291</v>
      </c>
      <c r="SL4" s="132" t="str">
        <f t="shared" si="3"/>
        <v>298:299</v>
      </c>
      <c r="SM4" s="132" t="str">
        <f t="shared" si="3"/>
        <v>315:316</v>
      </c>
      <c r="SN4" s="132" t="str">
        <f t="shared" si="3"/>
        <v>328:329</v>
      </c>
      <c r="SO4" s="132" t="str">
        <f t="shared" si="3"/>
        <v>334:335</v>
      </c>
      <c r="SP4" s="132" t="str">
        <f t="shared" si="3"/>
        <v>342:343</v>
      </c>
      <c r="SQ4" s="132" t="str">
        <f t="shared" si="3"/>
        <v>350:351</v>
      </c>
      <c r="SR4" s="132" t="str">
        <f t="shared" si="3"/>
        <v>367:368</v>
      </c>
      <c r="SS4" s="132" t="str">
        <f t="shared" si="3"/>
        <v>43:44</v>
      </c>
      <c r="ST4" s="132" t="str">
        <f t="shared" si="3"/>
        <v>59:60</v>
      </c>
      <c r="SU4" s="132" t="str">
        <f t="shared" si="3"/>
        <v>72:73</v>
      </c>
      <c r="SV4" s="132" t="str">
        <f t="shared" si="3"/>
        <v>79:80</v>
      </c>
      <c r="SW4" s="132" t="str">
        <f t="shared" si="3"/>
        <v>86:87</v>
      </c>
      <c r="SX4" s="132" t="str">
        <f t="shared" si="3"/>
        <v>94:95</v>
      </c>
      <c r="SY4" s="132" t="str">
        <f t="shared" ca="1" si="3"/>
        <v>43:44</v>
      </c>
      <c r="SZ4" s="132" t="str">
        <f t="shared" ca="1" si="3"/>
        <v>61:62</v>
      </c>
      <c r="TA4" s="132" t="str">
        <f t="shared" ca="1" si="3"/>
        <v>74:75</v>
      </c>
      <c r="TB4" s="132" t="str">
        <f t="shared" ca="1" si="3"/>
        <v>81:82</v>
      </c>
      <c r="TC4" s="132" t="str">
        <f t="shared" ca="1" si="3"/>
        <v>88:89</v>
      </c>
      <c r="TD4" s="132" t="str">
        <f t="shared" ca="1" si="3"/>
        <v>96:97</v>
      </c>
      <c r="TE4" s="132" t="str">
        <f t="shared" ca="1" si="3"/>
        <v>43:44</v>
      </c>
      <c r="TF4" s="132" t="str">
        <f t="shared" ca="1" si="3"/>
        <v>64:65</v>
      </c>
      <c r="TG4" s="132" t="str">
        <f t="shared" ref="TG4:VB4" ca="1" si="4">INDEX(i.slices_ffcfw,TG$15,TG$19+(TG$21-1)*3)</f>
        <v>77:78</v>
      </c>
      <c r="TH4" s="132" t="str">
        <f t="shared" ca="1" si="4"/>
        <v>84:85</v>
      </c>
      <c r="TI4" s="132" t="str">
        <f t="shared" ca="1" si="4"/>
        <v>91:92</v>
      </c>
      <c r="TJ4" s="132" t="str">
        <f t="shared" ca="1" si="4"/>
        <v>99:100</v>
      </c>
      <c r="TK4" s="132" t="str">
        <f t="shared" ca="1" si="4"/>
        <v>43:44</v>
      </c>
      <c r="TL4" s="132" t="str">
        <f t="shared" ca="1" si="4"/>
        <v>66:67</v>
      </c>
      <c r="TM4" s="132" t="str">
        <f t="shared" ca="1" si="4"/>
        <v>79:80</v>
      </c>
      <c r="TN4" s="132" t="str">
        <f t="shared" ca="1" si="4"/>
        <v>86:87</v>
      </c>
      <c r="TO4" s="132" t="str">
        <f t="shared" ca="1" si="4"/>
        <v>93:94</v>
      </c>
      <c r="TP4" s="132" t="str">
        <f t="shared" ca="1" si="4"/>
        <v>101:102</v>
      </c>
      <c r="TQ4" s="132" t="str">
        <f t="shared" ca="1" si="4"/>
        <v>43:44</v>
      </c>
      <c r="TR4" s="132" t="str">
        <f t="shared" ca="1" si="4"/>
        <v>68:69</v>
      </c>
      <c r="TS4" s="132" t="str">
        <f t="shared" ca="1" si="4"/>
        <v>81:82</v>
      </c>
      <c r="TT4" s="132" t="str">
        <f t="shared" ca="1" si="4"/>
        <v>88:89</v>
      </c>
      <c r="TU4" s="132" t="str">
        <f t="shared" ca="1" si="4"/>
        <v>95:96</v>
      </c>
      <c r="TV4" s="132" t="str">
        <f t="shared" ca="1" si="4"/>
        <v>103:104</v>
      </c>
      <c r="TW4" s="132" t="str">
        <f t="shared" ca="1" si="4"/>
        <v>43:44</v>
      </c>
      <c r="TX4" s="132" t="str">
        <f t="shared" ca="1" si="4"/>
        <v>59:60</v>
      </c>
      <c r="TY4" s="132" t="str">
        <f t="shared" ca="1" si="4"/>
        <v>72:73</v>
      </c>
      <c r="TZ4" s="132" t="str">
        <f t="shared" ca="1" si="4"/>
        <v>79:80</v>
      </c>
      <c r="UA4" s="132" t="str">
        <f t="shared" ca="1" si="4"/>
        <v>86:87</v>
      </c>
      <c r="UB4" s="132" t="str">
        <f t="shared" ca="1" si="4"/>
        <v>94:95</v>
      </c>
      <c r="UC4" s="132" t="str">
        <f t="shared" si="4"/>
        <v>111:112</v>
      </c>
      <c r="UD4" s="132" t="str">
        <f t="shared" si="4"/>
        <v>124:125</v>
      </c>
      <c r="UE4" s="132" t="str">
        <f t="shared" si="4"/>
        <v>131:132</v>
      </c>
      <c r="UF4" s="132" t="str">
        <f t="shared" si="4"/>
        <v>138:139</v>
      </c>
      <c r="UG4" s="132" t="str">
        <f t="shared" si="4"/>
        <v>146:147</v>
      </c>
      <c r="UH4" s="132" t="str">
        <f t="shared" si="4"/>
        <v>164:165</v>
      </c>
      <c r="UI4" s="132" t="str">
        <f t="shared" si="4"/>
        <v>176:177</v>
      </c>
      <c r="UJ4" s="132" t="str">
        <f t="shared" si="4"/>
        <v>183:184</v>
      </c>
      <c r="UK4" s="132" t="str">
        <f t="shared" si="4"/>
        <v>191:192</v>
      </c>
      <c r="UL4" s="132" t="str">
        <f t="shared" si="4"/>
        <v>199:200</v>
      </c>
      <c r="UM4" s="132" t="str">
        <f t="shared" si="4"/>
        <v>216:217</v>
      </c>
      <c r="UN4" s="132" t="str">
        <f t="shared" si="4"/>
        <v>229:230</v>
      </c>
      <c r="UO4" s="132" t="str">
        <f t="shared" si="4"/>
        <v>235:236</v>
      </c>
      <c r="UP4" s="132" t="str">
        <f t="shared" si="4"/>
        <v>243:244</v>
      </c>
      <c r="UQ4" s="132" t="str">
        <f t="shared" si="4"/>
        <v>251:252</v>
      </c>
      <c r="UR4" s="132" t="str">
        <f t="shared" si="4"/>
        <v>268:269</v>
      </c>
      <c r="US4" s="132" t="str">
        <f t="shared" si="4"/>
        <v>281:282</v>
      </c>
      <c r="UT4" s="132" t="str">
        <f t="shared" si="4"/>
        <v>287:288</v>
      </c>
      <c r="UU4" s="132" t="str">
        <f t="shared" si="4"/>
        <v>295:296</v>
      </c>
      <c r="UV4" s="132" t="str">
        <f t="shared" si="4"/>
        <v>303:304</v>
      </c>
      <c r="UW4" s="132" t="str">
        <f t="shared" si="4"/>
        <v>320:321</v>
      </c>
      <c r="UX4" s="132" t="str">
        <f t="shared" si="4"/>
        <v>333:334</v>
      </c>
      <c r="UY4" s="132" t="str">
        <f t="shared" si="4"/>
        <v>339:340</v>
      </c>
      <c r="UZ4" s="132" t="str">
        <f t="shared" si="4"/>
        <v>347:348</v>
      </c>
      <c r="VA4" s="132" t="str">
        <f t="shared" si="4"/>
        <v>355:356</v>
      </c>
      <c r="VB4" s="132" t="str">
        <f t="shared" si="4"/>
        <v>372:373</v>
      </c>
      <c r="VC4" s="96"/>
      <c r="VD4" s="97" t="s">
        <v>190</v>
      </c>
    </row>
    <row r="5" spans="1:576">
      <c r="A5" s="506">
        <f>ROW(A5)-5</f>
        <v>0</v>
      </c>
      <c r="B5" s="506"/>
      <c r="C5" s="102">
        <v>0</v>
      </c>
      <c r="D5" s="529" t="s">
        <v>1879</v>
      </c>
      <c r="E5" s="102" t="b">
        <v>0</v>
      </c>
      <c r="F5" s="102" t="b">
        <v>0</v>
      </c>
      <c r="G5" s="102" t="b">
        <v>0</v>
      </c>
      <c r="H5" s="102"/>
      <c r="I5" s="530"/>
      <c r="J5" s="530"/>
      <c r="K5" s="530"/>
      <c r="L5" s="530">
        <v>1</v>
      </c>
      <c r="M5" s="530">
        <v>2</v>
      </c>
      <c r="N5" s="530">
        <v>2</v>
      </c>
      <c r="O5" s="530">
        <v>3</v>
      </c>
      <c r="P5" s="530">
        <v>2</v>
      </c>
      <c r="Q5" s="530">
        <v>0</v>
      </c>
      <c r="R5" s="530">
        <v>0</v>
      </c>
      <c r="S5" s="530">
        <v>0</v>
      </c>
      <c r="T5" s="530">
        <v>0</v>
      </c>
      <c r="U5" s="530"/>
      <c r="V5" s="530"/>
      <c r="W5" s="530"/>
      <c r="X5" s="530"/>
      <c r="Y5" s="519"/>
      <c r="Z5" s="519"/>
      <c r="AA5" s="519"/>
      <c r="AB5" s="519"/>
      <c r="AC5" s="530"/>
      <c r="AD5" s="519"/>
      <c r="AE5" s="519"/>
      <c r="AF5" s="519"/>
      <c r="AG5" s="519"/>
      <c r="AH5" s="519"/>
      <c r="AI5" s="519"/>
      <c r="AJ5" s="519"/>
      <c r="AK5" s="519"/>
      <c r="AL5" s="102"/>
      <c r="AM5" s="102"/>
      <c r="AN5" s="102"/>
      <c r="AO5" s="102"/>
      <c r="AP5" s="102"/>
      <c r="AQ5" s="102"/>
      <c r="AR5" s="102"/>
      <c r="AS5" s="531" t="s">
        <v>1281</v>
      </c>
      <c r="AT5" s="102"/>
      <c r="AU5" s="102"/>
      <c r="AV5" s="532" t="str">
        <f t="shared" ref="AV5:BC5" si="5">_xlfn.IFS(OR(AV$1="sam",AV$1="sai"),1,AV$1="sav","-",OR(AV$1="sap",AV$1="saa",AV$1="sar",AV$1="sat"),0)</f>
        <v>-</v>
      </c>
      <c r="AW5" s="532" t="str">
        <f t="shared" si="5"/>
        <v>-</v>
      </c>
      <c r="AX5" s="532" t="str">
        <f t="shared" si="5"/>
        <v>-</v>
      </c>
      <c r="AY5" s="532" t="str">
        <f t="shared" si="5"/>
        <v>-</v>
      </c>
      <c r="AZ5" s="532" t="str">
        <f t="shared" si="5"/>
        <v>-</v>
      </c>
      <c r="BA5" s="532" t="str">
        <f t="shared" si="5"/>
        <v>-</v>
      </c>
      <c r="BB5" s="532" t="str">
        <f t="shared" si="5"/>
        <v>-</v>
      </c>
      <c r="BC5" s="532" t="str">
        <f t="shared" si="5"/>
        <v>-</v>
      </c>
      <c r="BD5" s="102"/>
      <c r="BE5" s="532" t="str">
        <f t="shared" ref="BE5:DQ5" si="6">_xlfn.IFS(OR(BE$1="sam",BE$1="sai"),1,BE$1="sav","-",OR(BE$1="sap",BE$1="saa",BE$1="sar",BE$1="sat"),0)</f>
        <v>-</v>
      </c>
      <c r="BF5" s="532" t="str">
        <f t="shared" si="6"/>
        <v>-</v>
      </c>
      <c r="BG5" s="532" t="str">
        <f t="shared" si="6"/>
        <v>-</v>
      </c>
      <c r="BH5" s="532" t="str">
        <f t="shared" si="6"/>
        <v>-</v>
      </c>
      <c r="BI5" s="532" t="str">
        <f t="shared" si="6"/>
        <v>-</v>
      </c>
      <c r="BJ5" s="532" t="str">
        <f>_xlfn.IFS(OR(BJ$1="sam",BJ$1="sai"),1,BJ$1="sav","-",OR(BJ$1="sap",BJ$1="saa",BJ$1="sar",BJ$1="sat"),0)</f>
        <v>-</v>
      </c>
      <c r="BK5" s="532" t="str">
        <f>_xlfn.IFS(OR(BK$1="sam",BK$1="sai"),1,BK$1="sav","-",OR(BK$1="sap",BK$1="saa",BK$1="sar",BK$1="sat"),0)</f>
        <v>-</v>
      </c>
      <c r="BL5" s="102"/>
      <c r="BM5" s="532" t="str">
        <f t="shared" ref="BM5:CH5" si="7">_xlfn.IFS(OR(BM$1="sam",BM$1="sai"),1,BM$1="sav","-",OR(BM$1="sap",BM$1="saa",BM$1="sar",BM$1="sat"),0)</f>
        <v>-</v>
      </c>
      <c r="BN5" s="532" t="str">
        <f t="shared" si="7"/>
        <v>-</v>
      </c>
      <c r="BO5" s="532" t="str">
        <f t="shared" si="7"/>
        <v>-</v>
      </c>
      <c r="BP5" s="532" t="str">
        <f t="shared" si="7"/>
        <v>-</v>
      </c>
      <c r="BQ5" s="532" t="str">
        <f t="shared" si="7"/>
        <v>-</v>
      </c>
      <c r="BR5" s="532" t="str">
        <f t="shared" si="7"/>
        <v>-</v>
      </c>
      <c r="BS5" s="532" t="str">
        <f t="shared" si="7"/>
        <v>-</v>
      </c>
      <c r="BT5" s="532" t="str">
        <f t="shared" si="7"/>
        <v>-</v>
      </c>
      <c r="BU5" s="532" t="str">
        <f t="shared" si="7"/>
        <v>-</v>
      </c>
      <c r="BV5" s="532" t="str">
        <f t="shared" si="7"/>
        <v>-</v>
      </c>
      <c r="BW5" s="532" t="str">
        <f t="shared" si="7"/>
        <v>-</v>
      </c>
      <c r="BX5" s="102"/>
      <c r="BY5" s="532" t="str">
        <f t="shared" si="7"/>
        <v>-</v>
      </c>
      <c r="BZ5" s="532" t="str">
        <f t="shared" si="7"/>
        <v>-</v>
      </c>
      <c r="CA5" s="532" t="str">
        <f t="shared" si="7"/>
        <v>-</v>
      </c>
      <c r="CB5" s="532" t="str">
        <f t="shared" si="7"/>
        <v>-</v>
      </c>
      <c r="CC5" s="532" t="str">
        <f t="shared" si="7"/>
        <v>-</v>
      </c>
      <c r="CD5" s="532" t="str">
        <f t="shared" si="7"/>
        <v>-</v>
      </c>
      <c r="CE5" s="532" t="str">
        <f t="shared" si="7"/>
        <v>-</v>
      </c>
      <c r="CF5" s="532" t="str">
        <f t="shared" si="7"/>
        <v>-</v>
      </c>
      <c r="CG5" s="532" t="str">
        <f t="shared" si="7"/>
        <v>-</v>
      </c>
      <c r="CH5" s="532" t="str">
        <f t="shared" si="7"/>
        <v>-</v>
      </c>
      <c r="CI5" s="102"/>
      <c r="CJ5" s="532" t="str">
        <f t="shared" si="6"/>
        <v>-</v>
      </c>
      <c r="CK5" s="532" t="str">
        <f>_xlfn.IFS(OR(CK$1="sam",CK$1="sai"),1,CK$1="sav","-",OR(CK$1="sap",CK$1="saa",CK$1="sar",CK$1="sat"),0)</f>
        <v>-</v>
      </c>
      <c r="CL5" s="532" t="str">
        <f>_xlfn.IFS(OR(CL$1="sam",CL$1="sai"),1,CL$1="sav","-",OR(CL$1="sap",CL$1="saa",CL$1="sar",CL$1="sat"),0)</f>
        <v>-</v>
      </c>
      <c r="CM5" s="532" t="str">
        <f>_xlfn.IFS(OR(CM$1="sam",CM$1="sai"),1,CM$1="sav","-",OR(CM$1="sap",CM$1="saa",CM$1="sar",CM$1="sat"),0)</f>
        <v>-</v>
      </c>
      <c r="CN5" s="532" t="str">
        <f t="shared" si="6"/>
        <v>-</v>
      </c>
      <c r="CO5" s="532" t="str">
        <f t="shared" si="6"/>
        <v>-</v>
      </c>
      <c r="CP5" s="532" t="str">
        <f t="shared" si="6"/>
        <v>-</v>
      </c>
      <c r="CQ5" s="532" t="str">
        <f t="shared" si="6"/>
        <v>-</v>
      </c>
      <c r="CR5" s="532" t="str">
        <f t="shared" ref="CR5:DN5" si="8">_xlfn.IFS(OR(CR$1="sam",CR$1="sai"),1,CR$1="sav","-",OR(CR$1="sap",CR$1="saa",CR$1="sar",CR$1="sat"),0)</f>
        <v>-</v>
      </c>
      <c r="CS5" s="532" t="str">
        <f t="shared" si="8"/>
        <v>-</v>
      </c>
      <c r="CT5" s="532" t="str">
        <f t="shared" si="8"/>
        <v>-</v>
      </c>
      <c r="CU5" s="532" t="str">
        <f t="shared" si="8"/>
        <v>-</v>
      </c>
      <c r="CV5" s="532" t="str">
        <f t="shared" si="8"/>
        <v>-</v>
      </c>
      <c r="CW5" s="532" t="str">
        <f t="shared" si="8"/>
        <v>-</v>
      </c>
      <c r="CX5" s="532" t="str">
        <f t="shared" si="8"/>
        <v>-</v>
      </c>
      <c r="CY5" s="532" t="str">
        <f t="shared" si="8"/>
        <v>-</v>
      </c>
      <c r="CZ5" s="532" t="str">
        <f t="shared" si="8"/>
        <v>-</v>
      </c>
      <c r="DA5" s="532" t="str">
        <f t="shared" si="8"/>
        <v>-</v>
      </c>
      <c r="DB5" s="532" t="str">
        <f t="shared" si="8"/>
        <v>-</v>
      </c>
      <c r="DC5" s="532" t="str">
        <f t="shared" si="8"/>
        <v>-</v>
      </c>
      <c r="DD5" s="532" t="str">
        <f t="shared" si="8"/>
        <v>-</v>
      </c>
      <c r="DE5" s="532" t="str">
        <f t="shared" si="8"/>
        <v>-</v>
      </c>
      <c r="DF5" s="532" t="str">
        <f t="shared" si="8"/>
        <v>-</v>
      </c>
      <c r="DG5" s="532" t="str">
        <f t="shared" si="8"/>
        <v>-</v>
      </c>
      <c r="DH5" s="532" t="str">
        <f t="shared" si="8"/>
        <v>-</v>
      </c>
      <c r="DI5" s="532" t="str">
        <f t="shared" si="8"/>
        <v>-</v>
      </c>
      <c r="DJ5" s="532" t="str">
        <f t="shared" si="8"/>
        <v>-</v>
      </c>
      <c r="DK5" s="532" t="str">
        <f t="shared" si="8"/>
        <v>-</v>
      </c>
      <c r="DL5" s="532" t="str">
        <f t="shared" si="8"/>
        <v>-</v>
      </c>
      <c r="DM5" s="532" t="str">
        <f t="shared" si="8"/>
        <v>-</v>
      </c>
      <c r="DN5" s="532" t="str">
        <f t="shared" si="8"/>
        <v>-</v>
      </c>
      <c r="DO5" s="532" t="str">
        <f t="shared" si="6"/>
        <v>-</v>
      </c>
      <c r="DP5" s="532">
        <f t="shared" si="6"/>
        <v>1</v>
      </c>
      <c r="DQ5" s="532">
        <f t="shared" si="6"/>
        <v>1</v>
      </c>
      <c r="DR5" s="102"/>
      <c r="DS5" s="532"/>
      <c r="DT5" s="532"/>
      <c r="DU5" s="532"/>
      <c r="DV5" s="532"/>
      <c r="DW5" s="532"/>
      <c r="DX5" s="532"/>
      <c r="DY5" s="532"/>
      <c r="DZ5" s="532"/>
      <c r="EA5" s="532"/>
      <c r="EB5" s="532"/>
      <c r="EC5" s="532"/>
      <c r="ED5" s="532"/>
      <c r="EE5" s="532">
        <f t="shared" ref="EE5:IZ5" si="9">_xlfn.IFS(OR(EE$1="sam",EE$1="sai"),1,EE$1="sav","-",OR(EE$1="sap",EE$1="saa",EE$1="sar",EE$1="sat"),0)</f>
        <v>0</v>
      </c>
      <c r="EF5" s="532">
        <f t="shared" si="9"/>
        <v>0</v>
      </c>
      <c r="EG5" s="532">
        <f t="shared" si="9"/>
        <v>0</v>
      </c>
      <c r="EH5" s="532">
        <f t="shared" si="9"/>
        <v>0</v>
      </c>
      <c r="EI5" s="532">
        <f t="shared" si="9"/>
        <v>0</v>
      </c>
      <c r="EJ5" s="532"/>
      <c r="EK5" s="532">
        <f t="shared" si="9"/>
        <v>0</v>
      </c>
      <c r="EL5" s="532"/>
      <c r="EM5" s="532">
        <f t="shared" si="9"/>
        <v>0</v>
      </c>
      <c r="EN5" s="532">
        <f t="shared" si="9"/>
        <v>0</v>
      </c>
      <c r="EO5" s="532">
        <f t="shared" si="9"/>
        <v>0</v>
      </c>
      <c r="EP5" s="532">
        <f t="shared" si="9"/>
        <v>0</v>
      </c>
      <c r="EQ5" s="532">
        <f t="shared" si="9"/>
        <v>0</v>
      </c>
      <c r="ER5" s="532">
        <f t="shared" si="9"/>
        <v>0</v>
      </c>
      <c r="ES5" s="532">
        <f t="shared" si="9"/>
        <v>0</v>
      </c>
      <c r="ET5" s="532">
        <f t="shared" si="9"/>
        <v>0</v>
      </c>
      <c r="EU5" s="532">
        <f t="shared" si="9"/>
        <v>0</v>
      </c>
      <c r="EV5" s="532">
        <f t="shared" si="9"/>
        <v>0</v>
      </c>
      <c r="EW5" s="532">
        <f t="shared" si="9"/>
        <v>0</v>
      </c>
      <c r="EX5" s="532">
        <f t="shared" si="9"/>
        <v>0</v>
      </c>
      <c r="EY5" s="532">
        <f t="shared" si="9"/>
        <v>0</v>
      </c>
      <c r="EZ5" s="532">
        <f t="shared" si="9"/>
        <v>0</v>
      </c>
      <c r="FA5" s="532">
        <f t="shared" si="9"/>
        <v>0</v>
      </c>
      <c r="FB5" s="532">
        <f t="shared" si="9"/>
        <v>0</v>
      </c>
      <c r="FC5" s="532">
        <f t="shared" si="9"/>
        <v>0</v>
      </c>
      <c r="FD5" s="532">
        <f t="shared" si="9"/>
        <v>0</v>
      </c>
      <c r="FE5" s="532">
        <f t="shared" si="9"/>
        <v>0</v>
      </c>
      <c r="FF5" s="532">
        <f t="shared" si="9"/>
        <v>0</v>
      </c>
      <c r="FG5" s="532">
        <f t="shared" si="9"/>
        <v>0</v>
      </c>
      <c r="FH5" s="532">
        <f t="shared" si="9"/>
        <v>0</v>
      </c>
      <c r="FI5" s="532">
        <f t="shared" si="9"/>
        <v>0</v>
      </c>
      <c r="FJ5" s="532">
        <f t="shared" si="9"/>
        <v>0</v>
      </c>
      <c r="FK5" s="532">
        <f t="shared" si="9"/>
        <v>0</v>
      </c>
      <c r="FL5" s="532">
        <f t="shared" si="9"/>
        <v>0</v>
      </c>
      <c r="FM5" s="532">
        <f t="shared" si="9"/>
        <v>0</v>
      </c>
      <c r="FN5" s="532">
        <f t="shared" si="9"/>
        <v>0</v>
      </c>
      <c r="FO5" s="532">
        <f t="shared" si="9"/>
        <v>0</v>
      </c>
      <c r="FP5" s="532">
        <f t="shared" si="9"/>
        <v>0</v>
      </c>
      <c r="FQ5" s="532">
        <f t="shared" si="9"/>
        <v>0</v>
      </c>
      <c r="FR5" s="532">
        <f t="shared" si="9"/>
        <v>0</v>
      </c>
      <c r="FS5" s="532"/>
      <c r="FT5" s="532">
        <f t="shared" si="9"/>
        <v>0</v>
      </c>
      <c r="FU5" s="532"/>
      <c r="FV5" s="532">
        <f t="shared" si="9"/>
        <v>0</v>
      </c>
      <c r="FW5" s="532">
        <f t="shared" si="9"/>
        <v>0</v>
      </c>
      <c r="FX5" s="532"/>
      <c r="FY5" s="532">
        <f t="shared" si="9"/>
        <v>0</v>
      </c>
      <c r="FZ5" s="532"/>
      <c r="GA5" s="532">
        <f t="shared" si="9"/>
        <v>0</v>
      </c>
      <c r="GB5" s="532">
        <f t="shared" si="9"/>
        <v>0</v>
      </c>
      <c r="GC5" s="532"/>
      <c r="GD5" s="532">
        <f t="shared" si="9"/>
        <v>0</v>
      </c>
      <c r="GE5" s="532"/>
      <c r="GF5" s="532">
        <f t="shared" si="9"/>
        <v>0</v>
      </c>
      <c r="GG5" s="532">
        <f t="shared" si="9"/>
        <v>0</v>
      </c>
      <c r="GH5" s="532"/>
      <c r="GI5" s="532">
        <f t="shared" si="9"/>
        <v>0</v>
      </c>
      <c r="GJ5" s="532"/>
      <c r="GK5" s="532">
        <f t="shared" si="9"/>
        <v>0</v>
      </c>
      <c r="GL5" s="532">
        <f t="shared" si="9"/>
        <v>0</v>
      </c>
      <c r="GM5" s="532"/>
      <c r="GN5" s="532">
        <f t="shared" si="9"/>
        <v>0</v>
      </c>
      <c r="GO5" s="532">
        <f t="shared" si="9"/>
        <v>0</v>
      </c>
      <c r="GP5" s="532">
        <f t="shared" si="9"/>
        <v>0</v>
      </c>
      <c r="GQ5" s="532">
        <f t="shared" si="9"/>
        <v>0</v>
      </c>
      <c r="GR5" s="532">
        <f t="shared" si="9"/>
        <v>0</v>
      </c>
      <c r="GS5" s="532"/>
      <c r="GT5" s="532">
        <f t="shared" si="9"/>
        <v>0</v>
      </c>
      <c r="GU5" s="532"/>
      <c r="GV5" s="532">
        <f t="shared" si="9"/>
        <v>0</v>
      </c>
      <c r="GW5" s="532">
        <f t="shared" si="9"/>
        <v>0</v>
      </c>
      <c r="GX5" s="532">
        <f t="shared" si="9"/>
        <v>0</v>
      </c>
      <c r="GY5" s="532">
        <f t="shared" si="9"/>
        <v>0</v>
      </c>
      <c r="GZ5" s="532">
        <f t="shared" si="9"/>
        <v>0</v>
      </c>
      <c r="HA5" s="532">
        <f t="shared" si="9"/>
        <v>0</v>
      </c>
      <c r="HB5" s="532">
        <f t="shared" si="9"/>
        <v>0</v>
      </c>
      <c r="HC5" s="532">
        <f t="shared" si="9"/>
        <v>0</v>
      </c>
      <c r="HD5" s="532">
        <f t="shared" si="9"/>
        <v>0</v>
      </c>
      <c r="HE5" s="532">
        <f t="shared" si="9"/>
        <v>0</v>
      </c>
      <c r="HF5" s="532">
        <f t="shared" si="9"/>
        <v>0</v>
      </c>
      <c r="HG5" s="532">
        <f t="shared" si="9"/>
        <v>0</v>
      </c>
      <c r="HH5" s="532">
        <f t="shared" si="9"/>
        <v>0</v>
      </c>
      <c r="HI5" s="532">
        <f t="shared" si="9"/>
        <v>0</v>
      </c>
      <c r="HJ5" s="532">
        <f t="shared" si="9"/>
        <v>0</v>
      </c>
      <c r="HK5" s="532">
        <f t="shared" si="9"/>
        <v>0</v>
      </c>
      <c r="HL5" s="532">
        <f t="shared" si="9"/>
        <v>0</v>
      </c>
      <c r="HM5" s="532">
        <f t="shared" si="9"/>
        <v>0</v>
      </c>
      <c r="HN5" s="532">
        <f t="shared" si="9"/>
        <v>0</v>
      </c>
      <c r="HO5" s="532">
        <f t="shared" si="9"/>
        <v>0</v>
      </c>
      <c r="HP5" s="532">
        <f t="shared" si="9"/>
        <v>0</v>
      </c>
      <c r="HQ5" s="532">
        <f t="shared" si="9"/>
        <v>0</v>
      </c>
      <c r="HR5" s="532">
        <f t="shared" si="9"/>
        <v>0</v>
      </c>
      <c r="HS5" s="532">
        <f t="shared" si="9"/>
        <v>0</v>
      </c>
      <c r="HT5" s="532">
        <f t="shared" si="9"/>
        <v>0</v>
      </c>
      <c r="HU5" s="532">
        <f t="shared" si="9"/>
        <v>0</v>
      </c>
      <c r="HV5" s="532">
        <f t="shared" si="9"/>
        <v>0</v>
      </c>
      <c r="HW5" s="532">
        <f t="shared" si="9"/>
        <v>0</v>
      </c>
      <c r="HX5" s="532">
        <f t="shared" si="9"/>
        <v>0</v>
      </c>
      <c r="HY5" s="532">
        <f t="shared" si="9"/>
        <v>0</v>
      </c>
      <c r="HZ5" s="532">
        <f t="shared" si="9"/>
        <v>0</v>
      </c>
      <c r="IA5" s="532">
        <f t="shared" si="9"/>
        <v>0</v>
      </c>
      <c r="IB5" s="532"/>
      <c r="IC5" s="532">
        <f t="shared" si="9"/>
        <v>0</v>
      </c>
      <c r="ID5" s="532"/>
      <c r="IE5" s="532">
        <f t="shared" si="9"/>
        <v>0</v>
      </c>
      <c r="IF5" s="532">
        <f t="shared" si="9"/>
        <v>0</v>
      </c>
      <c r="IG5" s="532"/>
      <c r="IH5" s="532">
        <f t="shared" si="9"/>
        <v>0</v>
      </c>
      <c r="II5" s="532"/>
      <c r="IJ5" s="532">
        <f t="shared" si="9"/>
        <v>0</v>
      </c>
      <c r="IK5" s="532">
        <f t="shared" si="9"/>
        <v>0</v>
      </c>
      <c r="IL5" s="532"/>
      <c r="IM5" s="532">
        <f t="shared" si="9"/>
        <v>0</v>
      </c>
      <c r="IN5" s="532"/>
      <c r="IO5" s="532">
        <f t="shared" si="9"/>
        <v>0</v>
      </c>
      <c r="IP5" s="532">
        <f t="shared" si="9"/>
        <v>0</v>
      </c>
      <c r="IQ5" s="532"/>
      <c r="IR5" s="532">
        <f t="shared" si="9"/>
        <v>0</v>
      </c>
      <c r="IS5" s="532"/>
      <c r="IT5" s="532">
        <f t="shared" si="9"/>
        <v>0</v>
      </c>
      <c r="IU5" s="532">
        <f t="shared" si="9"/>
        <v>0</v>
      </c>
      <c r="IV5" s="532"/>
      <c r="IW5" s="532">
        <f t="shared" si="9"/>
        <v>0</v>
      </c>
      <c r="IX5" s="532">
        <f t="shared" si="9"/>
        <v>0</v>
      </c>
      <c r="IY5" s="532">
        <f t="shared" si="9"/>
        <v>0</v>
      </c>
      <c r="IZ5" s="532" t="str">
        <f t="shared" si="9"/>
        <v>-</v>
      </c>
      <c r="JA5" s="102"/>
      <c r="JB5" s="532" t="str">
        <f t="shared" ref="JB5:JD5" si="10">_xlfn.IFS(OR(JB$1="sam",JB$1="sai"),1,JB$1="sav","-",OR(JB$1="sap",JB$1="saa",JB$1="sar",JB$1="sat"),0)</f>
        <v>-</v>
      </c>
      <c r="JC5" s="532" t="str">
        <f t="shared" si="10"/>
        <v>-</v>
      </c>
      <c r="JD5" s="532">
        <f t="shared" si="10"/>
        <v>0</v>
      </c>
      <c r="JE5" s="532">
        <f>_xlfn.IFS(OR(JE$1="sam",JE$1="sai"),1,JE$1="sav","-",OR(JE$1="sap",JE$1="saa",JE$1="sar",JE$1="sat"),0)</f>
        <v>0</v>
      </c>
      <c r="JF5" s="532">
        <f>_xlfn.IFS(OR(JF$1="sam",JF$1="sai"),1,JF$1="sav","-",OR(JF$1="sap",JF$1="saa",JF$1="sar",JF$1="sat"),0)</f>
        <v>0</v>
      </c>
      <c r="JG5" s="532">
        <f>_xlfn.IFS(OR(JG$1="sam",JG$1="sai"),1,JG$1="sav","-",OR(JG$1="sap",JG$1="saa",JG$1="sar",JG$1="sat"),0)</f>
        <v>0</v>
      </c>
      <c r="JH5" s="532">
        <f>_xlfn.IFS(OR(JH$1="sam",JH$1="sai"),1,JH$1="sav","-",OR(JH$1="sap",JH$1="saa",JH$1="sar",JH$1="sat"),0)</f>
        <v>0</v>
      </c>
      <c r="JI5" s="532" t="str">
        <f t="shared" ref="JI5:KU5" si="11">_xlfn.IFS(OR(JI$1="sam",JI$1="sai"),1,JI$1="sav","-",OR(JI$1="sap",JI$1="saa",JI$1="sar",JI$1="sat"),0)</f>
        <v>-</v>
      </c>
      <c r="JJ5" s="532">
        <f t="shared" si="11"/>
        <v>1</v>
      </c>
      <c r="JK5" s="532">
        <f t="shared" si="11"/>
        <v>0</v>
      </c>
      <c r="JL5" s="532">
        <f t="shared" si="11"/>
        <v>0</v>
      </c>
      <c r="JM5" s="532">
        <f t="shared" si="11"/>
        <v>0</v>
      </c>
      <c r="JN5" s="532">
        <f>_xlfn.IFS(OR(JN$1="sam",JN$1="sai"),1,JN$1="sav","-",OR(JN$1="sap",JN$1="saa",JN$1="sar",JN$1="sat"),0)</f>
        <v>0</v>
      </c>
      <c r="JO5" s="532">
        <f>_xlfn.IFS(OR(JO$1="sam",JO$1="sai"),1,JO$1="sav","-",OR(JO$1="sap",JO$1="saa",JO$1="sar",JO$1="sat"),0)</f>
        <v>0</v>
      </c>
      <c r="JP5" s="532">
        <f t="shared" si="11"/>
        <v>0</v>
      </c>
      <c r="JQ5" s="532">
        <f t="shared" si="11"/>
        <v>0</v>
      </c>
      <c r="JR5" s="532">
        <f t="shared" ref="JR5:KP5" si="12">_xlfn.IFS(OR(JR$1="sam",JR$1="sai"),1,JR$1="sav","-",OR(JR$1="sap",JR$1="saa",JR$1="sar",JR$1="sat"),0)</f>
        <v>0</v>
      </c>
      <c r="JS5" s="532">
        <f t="shared" si="12"/>
        <v>0</v>
      </c>
      <c r="JT5" s="532">
        <f t="shared" si="12"/>
        <v>0</v>
      </c>
      <c r="JU5" s="532">
        <f t="shared" si="12"/>
        <v>0</v>
      </c>
      <c r="JV5" s="532">
        <f t="shared" si="12"/>
        <v>0</v>
      </c>
      <c r="JW5" s="532">
        <f t="shared" si="12"/>
        <v>0</v>
      </c>
      <c r="JX5" s="532">
        <f t="shared" si="12"/>
        <v>0</v>
      </c>
      <c r="JY5" s="532">
        <f t="shared" si="12"/>
        <v>0</v>
      </c>
      <c r="JZ5" s="532">
        <f t="shared" si="12"/>
        <v>0</v>
      </c>
      <c r="KA5" s="532">
        <f t="shared" si="12"/>
        <v>0</v>
      </c>
      <c r="KB5" s="532">
        <f t="shared" si="12"/>
        <v>0</v>
      </c>
      <c r="KC5" s="532">
        <f t="shared" si="12"/>
        <v>0</v>
      </c>
      <c r="KD5" s="532">
        <f t="shared" si="12"/>
        <v>0</v>
      </c>
      <c r="KE5" s="532">
        <f t="shared" si="12"/>
        <v>0</v>
      </c>
      <c r="KF5" s="532">
        <f t="shared" si="12"/>
        <v>0</v>
      </c>
      <c r="KG5" s="532">
        <f t="shared" si="12"/>
        <v>0</v>
      </c>
      <c r="KH5" s="532">
        <f t="shared" si="12"/>
        <v>0</v>
      </c>
      <c r="KI5" s="532">
        <f t="shared" si="12"/>
        <v>0</v>
      </c>
      <c r="KJ5" s="532">
        <f t="shared" si="12"/>
        <v>0</v>
      </c>
      <c r="KK5" s="532">
        <f t="shared" si="12"/>
        <v>0</v>
      </c>
      <c r="KL5" s="532">
        <f t="shared" si="12"/>
        <v>0</v>
      </c>
      <c r="KM5" s="532">
        <f t="shared" si="12"/>
        <v>0</v>
      </c>
      <c r="KN5" s="532">
        <f t="shared" si="12"/>
        <v>1</v>
      </c>
      <c r="KO5" s="532">
        <f t="shared" si="12"/>
        <v>0</v>
      </c>
      <c r="KP5" s="532">
        <f t="shared" si="12"/>
        <v>1</v>
      </c>
      <c r="KQ5" s="102"/>
      <c r="KR5" s="532" t="str">
        <f>_xlfn.IFS(OR(KR$1="sam",KR$1="sai"),1,KR$1="sav","-",OR(KR$1="sap",KR$1="saa",KR$1="sar",KR$1="sat"),0)</f>
        <v>-</v>
      </c>
      <c r="KS5" s="532" t="str">
        <f t="shared" si="11"/>
        <v>-</v>
      </c>
      <c r="KT5" s="532" t="str">
        <f t="shared" si="11"/>
        <v>-</v>
      </c>
      <c r="KU5" s="532" t="str">
        <f t="shared" si="11"/>
        <v>-</v>
      </c>
      <c r="KV5" s="532" t="str">
        <f t="shared" ref="KV5:VC5" si="13">_xlfn.IFS(OR(KV$1="sam",KV$1="sai"),1,KV$1="sav","-",OR(KV$1="sap",KV$1="saa",KV$1="sar",KV$1="sat"),0)</f>
        <v>-</v>
      </c>
      <c r="KW5" s="532" t="str">
        <f t="shared" si="13"/>
        <v>-</v>
      </c>
      <c r="KX5" s="532" t="str">
        <f t="shared" si="13"/>
        <v>-</v>
      </c>
      <c r="KY5" s="532" t="str">
        <f>_xlfn.IFS(OR(KY$1="sam",KY$1="sai"),1,KY$1="sav","-",OR(KY$1="sap",KY$1="saa",KY$1="sar",KY$1="sat"),0)</f>
        <v>-</v>
      </c>
      <c r="KZ5" s="532" t="str">
        <f>_xlfn.IFS(OR(KZ$1="sam",KZ$1="sai"),1,KZ$1="sav","-",OR(KZ$1="sap",KZ$1="saa",KZ$1="sar",KZ$1="sat"),0)</f>
        <v>-</v>
      </c>
      <c r="LA5" s="532" t="str">
        <f t="shared" si="13"/>
        <v>-</v>
      </c>
      <c r="LB5" s="532" t="str">
        <f t="shared" si="13"/>
        <v>-</v>
      </c>
      <c r="LC5" s="532" t="str">
        <f t="shared" si="13"/>
        <v>-</v>
      </c>
      <c r="LD5" s="532" t="str">
        <f t="shared" si="13"/>
        <v>-</v>
      </c>
      <c r="LE5" s="532" t="str">
        <f t="shared" si="13"/>
        <v>-</v>
      </c>
      <c r="LF5" s="532" t="str">
        <f t="shared" si="13"/>
        <v>-</v>
      </c>
      <c r="LG5" s="532" t="str">
        <f t="shared" si="13"/>
        <v>-</v>
      </c>
      <c r="LH5" s="532" t="str">
        <f t="shared" si="13"/>
        <v>-</v>
      </c>
      <c r="LI5" s="532" t="str">
        <f t="shared" si="13"/>
        <v>-</v>
      </c>
      <c r="LJ5" s="532" t="str">
        <f t="shared" si="13"/>
        <v>-</v>
      </c>
      <c r="LK5" s="532" t="str">
        <f t="shared" si="13"/>
        <v>-</v>
      </c>
      <c r="LL5" s="532" t="str">
        <f t="shared" si="13"/>
        <v>-</v>
      </c>
      <c r="LM5" s="532" t="str">
        <f t="shared" si="13"/>
        <v>-</v>
      </c>
      <c r="LN5" s="532" t="str">
        <f t="shared" si="13"/>
        <v>-</v>
      </c>
      <c r="LO5" s="532" t="str">
        <f t="shared" si="13"/>
        <v>-</v>
      </c>
      <c r="LP5" s="532" t="str">
        <f t="shared" si="13"/>
        <v>-</v>
      </c>
      <c r="LQ5" s="532" t="str">
        <f t="shared" si="13"/>
        <v>-</v>
      </c>
      <c r="LR5" s="532" t="str">
        <f t="shared" si="13"/>
        <v>-</v>
      </c>
      <c r="LS5" s="532" t="str">
        <f t="shared" si="13"/>
        <v>-</v>
      </c>
      <c r="LT5" s="532" t="str">
        <f t="shared" si="13"/>
        <v>-</v>
      </c>
      <c r="LU5" s="532" t="str">
        <f t="shared" si="13"/>
        <v>-</v>
      </c>
      <c r="LV5" s="532" t="str">
        <f t="shared" si="13"/>
        <v>-</v>
      </c>
      <c r="LW5" s="532" t="str">
        <f t="shared" ref="LW5:MB5" si="14">_xlfn.IFS(OR(LW$1="sam",LW$1="sai"),1,LW$1="sav","-",OR(LW$1="sap",LW$1="saa",LW$1="sar",LW$1="sat"),0)</f>
        <v>-</v>
      </c>
      <c r="LX5" s="532" t="str">
        <f t="shared" si="14"/>
        <v>-</v>
      </c>
      <c r="LY5" s="532" t="str">
        <f t="shared" si="14"/>
        <v>-</v>
      </c>
      <c r="LZ5" s="532" t="str">
        <f t="shared" si="14"/>
        <v>-</v>
      </c>
      <c r="MA5" s="532" t="str">
        <f t="shared" si="14"/>
        <v>-</v>
      </c>
      <c r="MB5" s="532" t="str">
        <f t="shared" si="14"/>
        <v>-</v>
      </c>
      <c r="MC5" s="532" t="str">
        <f t="shared" ref="MC5:ME5" si="15">_xlfn.IFS(OR(MC$1="sam",MC$1="sai"),1,MC$1="sav","-",OR(MC$1="sap",MC$1="saa",MC$1="sar",MC$1="sat"),0)</f>
        <v>-</v>
      </c>
      <c r="MD5" s="532" t="str">
        <f t="shared" si="15"/>
        <v>-</v>
      </c>
      <c r="ME5" s="532" t="str">
        <f t="shared" si="15"/>
        <v>-</v>
      </c>
      <c r="MF5" s="532" t="str">
        <f>_xlfn.IFS(OR(MF$1="sam",MF$1="sai"),1,MF$1="sav","-",OR(MF$1="sap",MF$1="saa",MF$1="sar",MF$1="sat"),0)</f>
        <v>-</v>
      </c>
      <c r="MG5" s="532" t="str">
        <f>_xlfn.IFS(OR(MG$1="sam",MG$1="sai"),1,MG$1="sav","-",OR(MG$1="sap",MG$1="saa",MG$1="sar",MG$1="sat"),0)</f>
        <v>-</v>
      </c>
      <c r="MH5" s="532" t="str">
        <f>_xlfn.IFS(OR(MH$1="sam",MH$1="sai"),1,MH$1="sav","-",OR(MH$1="sap",MH$1="saa",MH$1="sar",MH$1="sat"),0)</f>
        <v>-</v>
      </c>
      <c r="MI5" s="532" t="str">
        <f t="shared" si="13"/>
        <v>-</v>
      </c>
      <c r="MJ5" s="532" t="str">
        <f t="shared" si="13"/>
        <v>-</v>
      </c>
      <c r="MK5" s="532" t="str">
        <f t="shared" si="13"/>
        <v>-</v>
      </c>
      <c r="ML5" s="532" t="str">
        <f t="shared" si="13"/>
        <v>-</v>
      </c>
      <c r="MM5" s="532" t="str">
        <f t="shared" si="13"/>
        <v>-</v>
      </c>
      <c r="MN5" s="532" t="str">
        <f t="shared" si="13"/>
        <v>-</v>
      </c>
      <c r="MO5" s="532" t="str">
        <f t="shared" si="13"/>
        <v>-</v>
      </c>
      <c r="MP5" s="532" t="str">
        <f t="shared" ref="MP5:MR5" si="16">_xlfn.IFS(OR(MP$1="sam",MP$1="sai"),1,MP$1="sav","-",OR(MP$1="sap",MP$1="saa",MP$1="sar",MP$1="sat"),0)</f>
        <v>-</v>
      </c>
      <c r="MQ5" s="532" t="str">
        <f t="shared" si="16"/>
        <v>-</v>
      </c>
      <c r="MR5" s="532" t="str">
        <f t="shared" si="16"/>
        <v>-</v>
      </c>
      <c r="MS5" s="532">
        <f t="shared" si="13"/>
        <v>1</v>
      </c>
      <c r="MT5" s="102"/>
      <c r="MU5" s="532" t="str">
        <f t="shared" si="13"/>
        <v>-</v>
      </c>
      <c r="MV5" s="532" t="str">
        <f t="shared" si="13"/>
        <v>-</v>
      </c>
      <c r="MW5" s="532" t="str">
        <f t="shared" si="13"/>
        <v>-</v>
      </c>
      <c r="MX5" s="532" t="str">
        <f t="shared" si="13"/>
        <v>-</v>
      </c>
      <c r="MY5" s="532">
        <f t="shared" si="13"/>
        <v>1</v>
      </c>
      <c r="MZ5" s="532">
        <f t="shared" si="13"/>
        <v>1</v>
      </c>
      <c r="NA5" s="532">
        <f t="shared" si="13"/>
        <v>1</v>
      </c>
      <c r="NB5" s="102"/>
      <c r="NC5" s="532" t="str">
        <f t="shared" si="13"/>
        <v>-</v>
      </c>
      <c r="ND5" s="532" t="str">
        <f t="shared" si="13"/>
        <v>-</v>
      </c>
      <c r="NE5" s="532" t="str">
        <f t="shared" si="13"/>
        <v>-</v>
      </c>
      <c r="NF5" s="532" t="str">
        <f t="shared" si="13"/>
        <v>-</v>
      </c>
      <c r="NG5" s="532" t="str">
        <f t="shared" si="13"/>
        <v>-</v>
      </c>
      <c r="NH5" s="532" t="str">
        <f t="shared" si="13"/>
        <v>-</v>
      </c>
      <c r="NI5" s="532" t="str">
        <f t="shared" si="13"/>
        <v>-</v>
      </c>
      <c r="NJ5" s="532" t="str">
        <f t="shared" si="13"/>
        <v>-</v>
      </c>
      <c r="NK5" s="532" t="str">
        <f t="shared" si="13"/>
        <v>-</v>
      </c>
      <c r="NL5" s="532" t="str">
        <f t="shared" si="13"/>
        <v>-</v>
      </c>
      <c r="NM5" s="532" t="str">
        <f t="shared" si="13"/>
        <v>-</v>
      </c>
      <c r="NN5" s="532" t="str">
        <f t="shared" si="13"/>
        <v>-</v>
      </c>
      <c r="NO5" s="532">
        <f t="shared" si="13"/>
        <v>1</v>
      </c>
      <c r="NP5" s="532">
        <f t="shared" si="13"/>
        <v>1</v>
      </c>
      <c r="NQ5" s="532">
        <f t="shared" si="13"/>
        <v>1</v>
      </c>
      <c r="NR5" s="532">
        <f t="shared" si="13"/>
        <v>1</v>
      </c>
      <c r="NS5" s="532">
        <f t="shared" si="13"/>
        <v>1</v>
      </c>
      <c r="NT5" s="532">
        <f t="shared" si="13"/>
        <v>1</v>
      </c>
      <c r="NU5" s="532">
        <f t="shared" si="13"/>
        <v>1</v>
      </c>
      <c r="NV5" s="532">
        <f t="shared" si="13"/>
        <v>1</v>
      </c>
      <c r="NW5" s="532">
        <f t="shared" si="13"/>
        <v>1</v>
      </c>
      <c r="NX5" s="102"/>
      <c r="NY5" s="532" t="str">
        <f t="shared" si="13"/>
        <v>-</v>
      </c>
      <c r="NZ5" s="532" t="str">
        <f t="shared" si="13"/>
        <v>-</v>
      </c>
      <c r="OA5" s="532" t="str">
        <f t="shared" si="13"/>
        <v>-</v>
      </c>
      <c r="OB5" s="532" t="str">
        <f t="shared" si="13"/>
        <v>-</v>
      </c>
      <c r="OC5" s="532" t="str">
        <f t="shared" si="13"/>
        <v>-</v>
      </c>
      <c r="OD5" s="532" t="str">
        <f t="shared" si="13"/>
        <v>-</v>
      </c>
      <c r="OE5" s="532" t="str">
        <f t="shared" si="13"/>
        <v>-</v>
      </c>
      <c r="OF5" s="532" t="str">
        <f t="shared" si="13"/>
        <v>-</v>
      </c>
      <c r="OG5" s="532" t="str">
        <f t="shared" si="13"/>
        <v>-</v>
      </c>
      <c r="OH5" s="532" t="str">
        <f t="shared" si="13"/>
        <v>-</v>
      </c>
      <c r="OI5" s="532" t="str">
        <f t="shared" si="13"/>
        <v>-</v>
      </c>
      <c r="OJ5" s="532" t="str">
        <f t="shared" si="13"/>
        <v>-</v>
      </c>
      <c r="OK5" s="532" t="str">
        <f t="shared" si="13"/>
        <v>-</v>
      </c>
      <c r="OL5" s="532" t="str">
        <f t="shared" si="13"/>
        <v>-</v>
      </c>
      <c r="OM5" s="532" t="str">
        <f t="shared" si="13"/>
        <v>-</v>
      </c>
      <c r="ON5" s="532" t="str">
        <f t="shared" si="13"/>
        <v>-</v>
      </c>
      <c r="OO5" s="532" t="str">
        <f t="shared" si="13"/>
        <v>-</v>
      </c>
      <c r="OP5" s="532" t="str">
        <f t="shared" si="13"/>
        <v>-</v>
      </c>
      <c r="OQ5" s="532" t="str">
        <f t="shared" si="13"/>
        <v>-</v>
      </c>
      <c r="OR5" s="532" t="str">
        <f t="shared" si="13"/>
        <v>-</v>
      </c>
      <c r="OS5" s="532" t="str">
        <f t="shared" si="13"/>
        <v>-</v>
      </c>
      <c r="OT5" s="532" t="str">
        <f t="shared" si="13"/>
        <v>-</v>
      </c>
      <c r="OU5" s="532" t="str">
        <f t="shared" si="13"/>
        <v>-</v>
      </c>
      <c r="OV5" s="532" t="str">
        <f t="shared" si="13"/>
        <v>-</v>
      </c>
      <c r="OW5" s="532" t="str">
        <f t="shared" si="13"/>
        <v>-</v>
      </c>
      <c r="OX5" s="532" t="str">
        <f t="shared" si="13"/>
        <v>-</v>
      </c>
      <c r="OY5" s="532" t="str">
        <f t="shared" si="13"/>
        <v>-</v>
      </c>
      <c r="OZ5" s="532" t="str">
        <f t="shared" si="13"/>
        <v>-</v>
      </c>
      <c r="PA5" s="532" t="str">
        <f t="shared" si="13"/>
        <v>-</v>
      </c>
      <c r="PB5" s="532" t="str">
        <f t="shared" si="13"/>
        <v>-</v>
      </c>
      <c r="PC5" s="532" t="str">
        <f t="shared" si="13"/>
        <v>-</v>
      </c>
      <c r="PD5" s="532" t="str">
        <f t="shared" si="13"/>
        <v>-</v>
      </c>
      <c r="PE5" s="532" t="str">
        <f t="shared" si="13"/>
        <v>-</v>
      </c>
      <c r="PF5" s="532" t="str">
        <f t="shared" si="13"/>
        <v>-</v>
      </c>
      <c r="PG5" s="532" t="str">
        <f t="shared" si="13"/>
        <v>-</v>
      </c>
      <c r="PH5" s="532" t="str">
        <f t="shared" si="13"/>
        <v>-</v>
      </c>
      <c r="PI5" s="532" t="str">
        <f t="shared" si="13"/>
        <v>-</v>
      </c>
      <c r="PJ5" s="532" t="str">
        <f t="shared" si="13"/>
        <v>-</v>
      </c>
      <c r="PK5" s="532" t="str">
        <f t="shared" si="13"/>
        <v>-</v>
      </c>
      <c r="PL5" s="532" t="str">
        <f t="shared" si="13"/>
        <v>-</v>
      </c>
      <c r="PM5" s="532" t="str">
        <f t="shared" si="13"/>
        <v>-</v>
      </c>
      <c r="PN5" s="532" t="str">
        <f t="shared" si="13"/>
        <v>-</v>
      </c>
      <c r="PO5" s="532" t="str">
        <f t="shared" si="13"/>
        <v>-</v>
      </c>
      <c r="PP5" s="532" t="str">
        <f t="shared" si="13"/>
        <v>-</v>
      </c>
      <c r="PQ5" s="532" t="str">
        <f t="shared" si="13"/>
        <v>-</v>
      </c>
      <c r="PR5" s="532" t="str">
        <f t="shared" si="13"/>
        <v>-</v>
      </c>
      <c r="PS5" s="532" t="str">
        <f t="shared" si="13"/>
        <v>-</v>
      </c>
      <c r="PT5" s="532" t="str">
        <f t="shared" si="13"/>
        <v>-</v>
      </c>
      <c r="PU5" s="532" t="str">
        <f t="shared" si="13"/>
        <v>-</v>
      </c>
      <c r="PV5" s="532" t="str">
        <f t="shared" si="13"/>
        <v>-</v>
      </c>
      <c r="PW5" s="532" t="str">
        <f t="shared" si="13"/>
        <v>-</v>
      </c>
      <c r="PX5" s="532" t="str">
        <f t="shared" si="13"/>
        <v>-</v>
      </c>
      <c r="PY5" s="532" t="str">
        <f t="shared" si="13"/>
        <v>-</v>
      </c>
      <c r="PZ5" s="532" t="str">
        <f t="shared" si="13"/>
        <v>-</v>
      </c>
      <c r="QA5" s="532" t="str">
        <f t="shared" si="13"/>
        <v>-</v>
      </c>
      <c r="QB5" s="532" t="str">
        <f t="shared" si="13"/>
        <v>-</v>
      </c>
      <c r="QC5" s="532" t="str">
        <f t="shared" si="13"/>
        <v>-</v>
      </c>
      <c r="QD5" s="532" t="str">
        <f t="shared" si="13"/>
        <v>-</v>
      </c>
      <c r="QE5" s="532" t="str">
        <f t="shared" si="13"/>
        <v>-</v>
      </c>
      <c r="QF5" s="532" t="str">
        <f t="shared" si="13"/>
        <v>-</v>
      </c>
      <c r="QG5" s="532" t="str">
        <f t="shared" si="13"/>
        <v>-</v>
      </c>
      <c r="QH5" s="532" t="str">
        <f t="shared" si="13"/>
        <v>-</v>
      </c>
      <c r="QI5" s="532" t="str">
        <f t="shared" si="13"/>
        <v>-</v>
      </c>
      <c r="QJ5" s="532" t="str">
        <f t="shared" si="13"/>
        <v>-</v>
      </c>
      <c r="QK5" s="532" t="str">
        <f t="shared" si="13"/>
        <v>-</v>
      </c>
      <c r="QL5" s="532" t="str">
        <f t="shared" si="13"/>
        <v>-</v>
      </c>
      <c r="QM5" s="532" t="str">
        <f t="shared" si="13"/>
        <v>-</v>
      </c>
      <c r="QN5" s="532" t="str">
        <f t="shared" si="13"/>
        <v>-</v>
      </c>
      <c r="QO5" s="532" t="str">
        <f t="shared" si="13"/>
        <v>-</v>
      </c>
      <c r="QP5" s="532" t="str">
        <f t="shared" si="13"/>
        <v>-</v>
      </c>
      <c r="QQ5" s="532" t="str">
        <f t="shared" si="13"/>
        <v>-</v>
      </c>
      <c r="QR5" s="532" t="str">
        <f t="shared" si="13"/>
        <v>-</v>
      </c>
      <c r="QS5" s="532" t="str">
        <f t="shared" si="13"/>
        <v>-</v>
      </c>
      <c r="QT5" s="532" t="str">
        <f t="shared" si="13"/>
        <v>-</v>
      </c>
      <c r="QU5" s="532" t="str">
        <f t="shared" si="13"/>
        <v>-</v>
      </c>
      <c r="QV5" s="532" t="str">
        <f t="shared" si="13"/>
        <v>-</v>
      </c>
      <c r="QW5" s="532" t="str">
        <f t="shared" si="13"/>
        <v>-</v>
      </c>
      <c r="QX5" s="532" t="str">
        <f t="shared" si="13"/>
        <v>-</v>
      </c>
      <c r="QY5" s="532" t="str">
        <f t="shared" si="13"/>
        <v>-</v>
      </c>
      <c r="QZ5" s="532" t="str">
        <f t="shared" si="13"/>
        <v>-</v>
      </c>
      <c r="RA5" s="532" t="str">
        <f t="shared" si="13"/>
        <v>-</v>
      </c>
      <c r="RB5" s="532" t="str">
        <f t="shared" si="13"/>
        <v>-</v>
      </c>
      <c r="RC5" s="532" t="str">
        <f t="shared" si="13"/>
        <v>-</v>
      </c>
      <c r="RD5" s="532" t="str">
        <f t="shared" si="13"/>
        <v>-</v>
      </c>
      <c r="RE5" s="532" t="str">
        <f t="shared" si="13"/>
        <v>-</v>
      </c>
      <c r="RF5" s="532" t="str">
        <f t="shared" si="13"/>
        <v>-</v>
      </c>
      <c r="RG5" s="532" t="str">
        <f t="shared" si="13"/>
        <v>-</v>
      </c>
      <c r="RH5" s="532" t="str">
        <f t="shared" si="13"/>
        <v>-</v>
      </c>
      <c r="RI5" s="532" t="str">
        <f t="shared" si="13"/>
        <v>-</v>
      </c>
      <c r="RJ5" s="532" t="str">
        <f t="shared" si="13"/>
        <v>-</v>
      </c>
      <c r="RK5" s="532" t="str">
        <f t="shared" si="13"/>
        <v>-</v>
      </c>
      <c r="RL5" s="532" t="str">
        <f t="shared" si="13"/>
        <v>-</v>
      </c>
      <c r="RM5" s="532" t="str">
        <f t="shared" si="13"/>
        <v>-</v>
      </c>
      <c r="RN5" s="532" t="str">
        <f t="shared" si="13"/>
        <v>-</v>
      </c>
      <c r="RO5" s="532" t="str">
        <f t="shared" si="13"/>
        <v>-</v>
      </c>
      <c r="RP5" s="532" t="str">
        <f t="shared" si="13"/>
        <v>-</v>
      </c>
      <c r="RQ5" s="532" t="str">
        <f t="shared" si="13"/>
        <v>-</v>
      </c>
      <c r="RR5" s="532" t="str">
        <f t="shared" si="13"/>
        <v>-</v>
      </c>
      <c r="RS5" s="532" t="str">
        <f t="shared" si="13"/>
        <v>-</v>
      </c>
      <c r="RT5" s="532" t="str">
        <f t="shared" si="13"/>
        <v>-</v>
      </c>
      <c r="RU5" s="532" t="str">
        <f t="shared" si="13"/>
        <v>-</v>
      </c>
      <c r="RV5" s="532" t="str">
        <f t="shared" si="13"/>
        <v>-</v>
      </c>
      <c r="RW5" s="532" t="str">
        <f t="shared" si="13"/>
        <v>-</v>
      </c>
      <c r="RX5" s="532" t="str">
        <f t="shared" si="13"/>
        <v>-</v>
      </c>
      <c r="RY5" s="532" t="str">
        <f t="shared" si="13"/>
        <v>-</v>
      </c>
      <c r="RZ5" s="532" t="str">
        <f t="shared" si="13"/>
        <v>-</v>
      </c>
      <c r="SA5" s="532" t="str">
        <f t="shared" si="13"/>
        <v>-</v>
      </c>
      <c r="SB5" s="532" t="str">
        <f t="shared" si="13"/>
        <v>-</v>
      </c>
      <c r="SC5" s="532" t="str">
        <f t="shared" si="13"/>
        <v>-</v>
      </c>
      <c r="SD5" s="532" t="str">
        <f t="shared" si="13"/>
        <v>-</v>
      </c>
      <c r="SE5" s="532" t="str">
        <f t="shared" si="13"/>
        <v>-</v>
      </c>
      <c r="SF5" s="532" t="str">
        <f t="shared" si="13"/>
        <v>-</v>
      </c>
      <c r="SG5" s="532" t="str">
        <f t="shared" si="13"/>
        <v>-</v>
      </c>
      <c r="SH5" s="532" t="str">
        <f t="shared" si="13"/>
        <v>-</v>
      </c>
      <c r="SI5" s="532" t="str">
        <f t="shared" si="13"/>
        <v>-</v>
      </c>
      <c r="SJ5" s="532" t="str">
        <f t="shared" si="13"/>
        <v>-</v>
      </c>
      <c r="SK5" s="532" t="str">
        <f t="shared" si="13"/>
        <v>-</v>
      </c>
      <c r="SL5" s="532" t="str">
        <f t="shared" si="13"/>
        <v>-</v>
      </c>
      <c r="SM5" s="532" t="str">
        <f t="shared" si="13"/>
        <v>-</v>
      </c>
      <c r="SN5" s="532" t="str">
        <f t="shared" si="13"/>
        <v>-</v>
      </c>
      <c r="SO5" s="532" t="str">
        <f t="shared" si="13"/>
        <v>-</v>
      </c>
      <c r="SP5" s="532" t="str">
        <f t="shared" si="13"/>
        <v>-</v>
      </c>
      <c r="SQ5" s="532" t="str">
        <f t="shared" si="13"/>
        <v>-</v>
      </c>
      <c r="SR5" s="532" t="str">
        <f t="shared" si="13"/>
        <v>-</v>
      </c>
      <c r="SS5" s="532" t="str">
        <f t="shared" si="13"/>
        <v>-</v>
      </c>
      <c r="ST5" s="532" t="str">
        <f t="shared" si="13"/>
        <v>-</v>
      </c>
      <c r="SU5" s="532" t="str">
        <f t="shared" si="13"/>
        <v>-</v>
      </c>
      <c r="SV5" s="532" t="str">
        <f t="shared" si="13"/>
        <v>-</v>
      </c>
      <c r="SW5" s="532" t="str">
        <f t="shared" si="13"/>
        <v>-</v>
      </c>
      <c r="SX5" s="532" t="str">
        <f t="shared" si="13"/>
        <v>-</v>
      </c>
      <c r="SY5" s="532" t="str">
        <f t="shared" si="13"/>
        <v>-</v>
      </c>
      <c r="SZ5" s="532" t="str">
        <f t="shared" si="13"/>
        <v>-</v>
      </c>
      <c r="TA5" s="532" t="str">
        <f t="shared" si="13"/>
        <v>-</v>
      </c>
      <c r="TB5" s="532" t="str">
        <f t="shared" si="13"/>
        <v>-</v>
      </c>
      <c r="TC5" s="532" t="str">
        <f t="shared" si="13"/>
        <v>-</v>
      </c>
      <c r="TD5" s="532" t="str">
        <f t="shared" si="13"/>
        <v>-</v>
      </c>
      <c r="TE5" s="532" t="str">
        <f t="shared" si="13"/>
        <v>-</v>
      </c>
      <c r="TF5" s="532" t="str">
        <f t="shared" si="13"/>
        <v>-</v>
      </c>
      <c r="TG5" s="532" t="str">
        <f t="shared" si="13"/>
        <v>-</v>
      </c>
      <c r="TH5" s="532" t="str">
        <f t="shared" si="13"/>
        <v>-</v>
      </c>
      <c r="TI5" s="532" t="str">
        <f t="shared" si="13"/>
        <v>-</v>
      </c>
      <c r="TJ5" s="532" t="str">
        <f t="shared" si="13"/>
        <v>-</v>
      </c>
      <c r="TK5" s="532" t="str">
        <f t="shared" si="13"/>
        <v>-</v>
      </c>
      <c r="TL5" s="532" t="str">
        <f t="shared" si="13"/>
        <v>-</v>
      </c>
      <c r="TM5" s="532" t="str">
        <f t="shared" si="13"/>
        <v>-</v>
      </c>
      <c r="TN5" s="532" t="str">
        <f t="shared" si="13"/>
        <v>-</v>
      </c>
      <c r="TO5" s="532" t="str">
        <f t="shared" si="13"/>
        <v>-</v>
      </c>
      <c r="TP5" s="532" t="str">
        <f t="shared" si="13"/>
        <v>-</v>
      </c>
      <c r="TQ5" s="532" t="str">
        <f t="shared" si="13"/>
        <v>-</v>
      </c>
      <c r="TR5" s="532" t="str">
        <f t="shared" si="13"/>
        <v>-</v>
      </c>
      <c r="TS5" s="532" t="str">
        <f t="shared" si="13"/>
        <v>-</v>
      </c>
      <c r="TT5" s="532" t="str">
        <f t="shared" si="13"/>
        <v>-</v>
      </c>
      <c r="TU5" s="532" t="str">
        <f t="shared" si="13"/>
        <v>-</v>
      </c>
      <c r="TV5" s="532" t="str">
        <f t="shared" si="13"/>
        <v>-</v>
      </c>
      <c r="TW5" s="532" t="str">
        <f t="shared" si="13"/>
        <v>-</v>
      </c>
      <c r="TX5" s="532" t="str">
        <f t="shared" si="13"/>
        <v>-</v>
      </c>
      <c r="TY5" s="532" t="str">
        <f t="shared" si="13"/>
        <v>-</v>
      </c>
      <c r="TZ5" s="532" t="str">
        <f t="shared" si="13"/>
        <v>-</v>
      </c>
      <c r="UA5" s="532" t="str">
        <f t="shared" si="13"/>
        <v>-</v>
      </c>
      <c r="UB5" s="532" t="str">
        <f t="shared" si="13"/>
        <v>-</v>
      </c>
      <c r="UC5" s="532" t="str">
        <f t="shared" si="13"/>
        <v>-</v>
      </c>
      <c r="UD5" s="532" t="str">
        <f t="shared" si="13"/>
        <v>-</v>
      </c>
      <c r="UE5" s="532" t="str">
        <f t="shared" si="13"/>
        <v>-</v>
      </c>
      <c r="UF5" s="532" t="str">
        <f t="shared" si="13"/>
        <v>-</v>
      </c>
      <c r="UG5" s="532" t="str">
        <f t="shared" si="13"/>
        <v>-</v>
      </c>
      <c r="UH5" s="532" t="str">
        <f t="shared" si="13"/>
        <v>-</v>
      </c>
      <c r="UI5" s="532" t="str">
        <f t="shared" si="13"/>
        <v>-</v>
      </c>
      <c r="UJ5" s="532" t="str">
        <f t="shared" si="13"/>
        <v>-</v>
      </c>
      <c r="UK5" s="532" t="str">
        <f t="shared" si="13"/>
        <v>-</v>
      </c>
      <c r="UL5" s="532" t="str">
        <f t="shared" si="13"/>
        <v>-</v>
      </c>
      <c r="UM5" s="532" t="str">
        <f t="shared" si="13"/>
        <v>-</v>
      </c>
      <c r="UN5" s="532" t="str">
        <f t="shared" si="13"/>
        <v>-</v>
      </c>
      <c r="UO5" s="532" t="str">
        <f t="shared" si="13"/>
        <v>-</v>
      </c>
      <c r="UP5" s="532" t="str">
        <f t="shared" si="13"/>
        <v>-</v>
      </c>
      <c r="UQ5" s="532" t="str">
        <f t="shared" si="13"/>
        <v>-</v>
      </c>
      <c r="UR5" s="532" t="str">
        <f t="shared" si="13"/>
        <v>-</v>
      </c>
      <c r="US5" s="532" t="str">
        <f t="shared" si="13"/>
        <v>-</v>
      </c>
      <c r="UT5" s="532" t="str">
        <f t="shared" si="13"/>
        <v>-</v>
      </c>
      <c r="UU5" s="532" t="str">
        <f t="shared" si="13"/>
        <v>-</v>
      </c>
      <c r="UV5" s="532" t="str">
        <f t="shared" si="13"/>
        <v>-</v>
      </c>
      <c r="UW5" s="532" t="str">
        <f t="shared" si="13"/>
        <v>-</v>
      </c>
      <c r="UX5" s="532" t="str">
        <f t="shared" si="13"/>
        <v>-</v>
      </c>
      <c r="UY5" s="532" t="str">
        <f t="shared" si="13"/>
        <v>-</v>
      </c>
      <c r="UZ5" s="532" t="str">
        <f t="shared" si="13"/>
        <v>-</v>
      </c>
      <c r="VA5" s="532" t="str">
        <f t="shared" si="13"/>
        <v>-</v>
      </c>
      <c r="VB5" s="532" t="str">
        <f t="shared" si="13"/>
        <v>-</v>
      </c>
      <c r="VC5" s="532">
        <f t="shared" si="13"/>
        <v>1</v>
      </c>
      <c r="VD5" s="509">
        <v>0</v>
      </c>
    </row>
    <row r="6" spans="1:576" ht="17.25" collapsed="1">
      <c r="A6" s="506"/>
      <c r="B6" s="506"/>
      <c r="C6" s="14"/>
      <c r="D6" s="14"/>
      <c r="E6" s="102" t="b">
        <v>0</v>
      </c>
      <c r="F6" s="102"/>
      <c r="G6" s="507" t="s">
        <v>1006</v>
      </c>
      <c r="H6" s="102"/>
      <c r="I6" s="102">
        <v>3</v>
      </c>
      <c r="J6" s="102">
        <v>2</v>
      </c>
      <c r="K6" s="102">
        <v>4</v>
      </c>
      <c r="L6" s="102">
        <v>3</v>
      </c>
      <c r="M6" s="102">
        <v>3</v>
      </c>
      <c r="N6" s="102">
        <v>17</v>
      </c>
      <c r="O6" s="102">
        <v>3</v>
      </c>
      <c r="P6" s="102">
        <v>4</v>
      </c>
      <c r="Q6" s="102"/>
      <c r="R6" s="102"/>
      <c r="S6" s="102"/>
      <c r="T6" s="102"/>
      <c r="U6" s="102">
        <f>COUNT(DataMaster!$C$131:$C$136)</f>
        <v>5</v>
      </c>
      <c r="V6" s="102">
        <v>4</v>
      </c>
      <c r="W6" s="102">
        <v>3</v>
      </c>
      <c r="X6" s="102">
        <v>4</v>
      </c>
      <c r="Y6" s="519">
        <v>7</v>
      </c>
      <c r="Z6" s="519"/>
      <c r="AA6" s="519"/>
      <c r="AB6" s="519"/>
      <c r="AC6" s="102">
        <v>3</v>
      </c>
      <c r="AD6" s="519"/>
      <c r="AE6" s="519">
        <v>336</v>
      </c>
      <c r="AF6" s="519">
        <v>336</v>
      </c>
      <c r="AG6" s="519">
        <v>336</v>
      </c>
      <c r="AH6" s="519">
        <v>3</v>
      </c>
      <c r="AI6" s="519">
        <v>5</v>
      </c>
      <c r="AJ6" s="519">
        <v>5</v>
      </c>
      <c r="AK6" s="519">
        <v>5</v>
      </c>
      <c r="AL6" s="102"/>
      <c r="AM6" s="102"/>
      <c r="AN6" s="102"/>
      <c r="AO6" s="102"/>
      <c r="AP6" s="102"/>
      <c r="AQ6" s="102"/>
      <c r="AR6" s="102"/>
      <c r="AS6" s="552" t="s">
        <v>1098</v>
      </c>
      <c r="AT6" s="508" t="str">
        <f>IF(COUNTIF(AS$5:AS29,AS6)=1,"-","Dup")</f>
        <v>-</v>
      </c>
      <c r="AU6" s="508"/>
      <c r="AV6" s="518"/>
      <c r="AW6" s="518"/>
      <c r="AX6" s="518"/>
      <c r="AY6" s="518"/>
      <c r="AZ6" s="518"/>
      <c r="BA6" s="518"/>
      <c r="BB6" s="518"/>
      <c r="BC6" s="518"/>
      <c r="BD6" s="508"/>
      <c r="BE6" s="520" t="s">
        <v>1427</v>
      </c>
      <c r="BF6" s="520"/>
      <c r="BG6" s="520"/>
      <c r="BH6" s="520"/>
      <c r="BI6" s="520"/>
      <c r="BJ6" s="518"/>
      <c r="BK6" s="518"/>
      <c r="BL6" s="508"/>
      <c r="BM6" s="518"/>
      <c r="BN6" s="518"/>
      <c r="BO6" s="518"/>
      <c r="BP6" s="518"/>
      <c r="BQ6" s="518"/>
      <c r="BR6" s="521"/>
      <c r="BS6" s="518"/>
      <c r="BT6" s="520"/>
      <c r="BU6" s="522"/>
      <c r="BV6" s="518"/>
      <c r="BW6" s="518"/>
      <c r="BX6" s="508"/>
      <c r="BY6" s="518"/>
      <c r="BZ6" s="518"/>
      <c r="CA6" s="518"/>
      <c r="CB6" s="518"/>
      <c r="CC6" s="518"/>
      <c r="CD6" s="518"/>
      <c r="CE6" s="518"/>
      <c r="CF6" s="518"/>
      <c r="CG6" s="518"/>
      <c r="CH6" s="518"/>
      <c r="CI6" s="508"/>
      <c r="CJ6" s="523"/>
      <c r="CK6" s="518"/>
      <c r="CL6" s="518"/>
      <c r="CM6" s="518"/>
      <c r="CN6" s="518"/>
      <c r="CO6" s="521"/>
      <c r="CP6" s="518"/>
      <c r="CQ6" s="518"/>
      <c r="CR6" s="520" t="s">
        <v>575</v>
      </c>
      <c r="CS6" s="520"/>
      <c r="CT6" s="520"/>
      <c r="CU6" s="520"/>
      <c r="CV6" s="520"/>
      <c r="CW6" s="520"/>
      <c r="CX6" s="518"/>
      <c r="CY6" s="518"/>
      <c r="CZ6" s="518"/>
      <c r="DA6" s="518"/>
      <c r="DB6" s="518"/>
      <c r="DC6" s="518"/>
      <c r="DD6" s="518"/>
      <c r="DE6" s="518"/>
      <c r="DF6" s="518"/>
      <c r="DG6" s="518"/>
      <c r="DH6" s="518"/>
      <c r="DI6" s="518"/>
      <c r="DJ6" s="518"/>
      <c r="DK6" s="518"/>
      <c r="DL6" s="518"/>
      <c r="DM6" s="518"/>
      <c r="DN6" s="518"/>
      <c r="DO6" s="518"/>
      <c r="DP6" s="521"/>
      <c r="DQ6" s="520"/>
      <c r="DR6" s="508"/>
      <c r="DS6" s="518"/>
      <c r="DT6" s="518"/>
      <c r="DU6" s="518"/>
      <c r="DV6" s="518"/>
      <c r="DW6" s="518"/>
      <c r="DX6" s="518"/>
      <c r="DY6" s="518"/>
      <c r="DZ6" s="518"/>
      <c r="EA6" s="518"/>
      <c r="EB6" s="518"/>
      <c r="EC6" s="518"/>
      <c r="ED6" s="518"/>
      <c r="EE6" s="521"/>
      <c r="EF6" s="521" t="s">
        <v>1156</v>
      </c>
      <c r="EG6" s="521"/>
      <c r="EH6" s="521"/>
      <c r="EI6" s="521"/>
      <c r="EJ6" s="521"/>
      <c r="EK6" s="521"/>
      <c r="EL6" s="521"/>
      <c r="EM6" s="521"/>
      <c r="EN6" s="521"/>
      <c r="EO6" s="521"/>
      <c r="EP6" s="521"/>
      <c r="EQ6" s="521"/>
      <c r="ER6" s="521"/>
      <c r="ES6" s="521"/>
      <c r="ET6" s="521"/>
      <c r="EU6" s="521"/>
      <c r="EV6" s="521"/>
      <c r="EW6" s="521"/>
      <c r="EX6" s="521"/>
      <c r="EY6" s="521"/>
      <c r="EZ6" s="521"/>
      <c r="FA6" s="521"/>
      <c r="FB6" s="521"/>
      <c r="FC6" s="521"/>
      <c r="FD6" s="521"/>
      <c r="FE6" s="521"/>
      <c r="FF6" s="521"/>
      <c r="FG6" s="521"/>
      <c r="FH6" s="521"/>
      <c r="FI6" s="521"/>
      <c r="FJ6" s="521"/>
      <c r="FK6" s="521"/>
      <c r="FL6" s="521"/>
      <c r="FM6" s="521"/>
      <c r="FN6" s="521"/>
      <c r="FO6" s="521"/>
      <c r="FP6" s="521"/>
      <c r="FQ6" s="521"/>
      <c r="FR6" s="521"/>
      <c r="FS6" s="521"/>
      <c r="FT6" s="521"/>
      <c r="FU6" s="521"/>
      <c r="FV6" s="521"/>
      <c r="FW6" s="521"/>
      <c r="FX6" s="521"/>
      <c r="FY6" s="521"/>
      <c r="FZ6" s="521"/>
      <c r="GA6" s="521"/>
      <c r="GB6" s="521"/>
      <c r="GC6" s="521"/>
      <c r="GD6" s="521"/>
      <c r="GE6" s="521"/>
      <c r="GF6" s="521"/>
      <c r="GG6" s="521"/>
      <c r="GH6" s="521"/>
      <c r="GI6" s="521"/>
      <c r="GJ6" s="521"/>
      <c r="GK6" s="521"/>
      <c r="GL6" s="521"/>
      <c r="GM6" s="521"/>
      <c r="GN6" s="521"/>
      <c r="GO6" s="521"/>
      <c r="GP6" s="521"/>
      <c r="GQ6" s="521"/>
      <c r="GR6" s="521"/>
      <c r="GS6" s="521"/>
      <c r="GT6" s="521"/>
      <c r="GU6" s="521"/>
      <c r="GV6" s="521"/>
      <c r="GW6" s="521"/>
      <c r="GX6" s="521"/>
      <c r="GY6" s="521"/>
      <c r="GZ6" s="521"/>
      <c r="HA6" s="521"/>
      <c r="HB6" s="521"/>
      <c r="HC6" s="521"/>
      <c r="HD6" s="521"/>
      <c r="HE6" s="521"/>
      <c r="HF6" s="521"/>
      <c r="HG6" s="521"/>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1"/>
      <c r="II6" s="521"/>
      <c r="IJ6" s="521"/>
      <c r="IK6" s="521"/>
      <c r="IL6" s="521"/>
      <c r="IM6" s="521"/>
      <c r="IN6" s="521"/>
      <c r="IO6" s="521"/>
      <c r="IP6" s="521"/>
      <c r="IQ6" s="521"/>
      <c r="IR6" s="521"/>
      <c r="IS6" s="521"/>
      <c r="IT6" s="521"/>
      <c r="IU6" s="521"/>
      <c r="IV6" s="521"/>
      <c r="IW6" s="521"/>
      <c r="IX6" s="521"/>
      <c r="IY6" s="521"/>
      <c r="IZ6" s="518"/>
      <c r="JA6" s="508"/>
      <c r="JB6" s="523" t="s">
        <v>1231</v>
      </c>
      <c r="JC6" s="523"/>
      <c r="JD6" s="520"/>
      <c r="JE6" s="523" t="s">
        <v>1810</v>
      </c>
      <c r="JF6" s="523" t="s">
        <v>1811</v>
      </c>
      <c r="JG6" s="520"/>
      <c r="JH6" s="520"/>
      <c r="JI6" s="523"/>
      <c r="JJ6" s="523"/>
      <c r="JK6" s="518"/>
      <c r="JL6" s="518"/>
      <c r="JM6" s="518"/>
      <c r="JN6" s="518"/>
      <c r="JO6" s="518"/>
      <c r="JP6" s="518"/>
      <c r="JQ6" s="518"/>
      <c r="JR6" s="522"/>
      <c r="JS6" s="521"/>
      <c r="JT6" s="521"/>
      <c r="JU6" s="521"/>
      <c r="JV6" s="521"/>
      <c r="JW6" s="521"/>
      <c r="JX6" s="521"/>
      <c r="JY6" s="521"/>
      <c r="JZ6" s="521"/>
      <c r="KA6" s="521"/>
      <c r="KB6" s="521"/>
      <c r="KC6" s="520" t="s">
        <v>1793</v>
      </c>
      <c r="KD6" s="520"/>
      <c r="KE6" s="520"/>
      <c r="KF6" s="520" t="s">
        <v>1789</v>
      </c>
      <c r="KG6" s="520"/>
      <c r="KH6" s="520"/>
      <c r="KI6" s="520"/>
      <c r="KJ6" s="525"/>
      <c r="KK6" s="525"/>
      <c r="KL6" s="525"/>
      <c r="KM6" s="520"/>
      <c r="KN6" s="520"/>
      <c r="KO6" s="520"/>
      <c r="KP6" s="520"/>
      <c r="KQ6" s="508"/>
      <c r="KR6" s="518"/>
      <c r="KS6" s="520" t="s">
        <v>575</v>
      </c>
      <c r="KT6" s="520"/>
      <c r="KU6" s="520"/>
      <c r="KV6" s="524"/>
      <c r="KW6" s="521"/>
      <c r="KX6" s="520" t="s">
        <v>1093</v>
      </c>
      <c r="KY6" s="520" t="s">
        <v>1094</v>
      </c>
      <c r="KZ6" s="520"/>
      <c r="LA6" s="520"/>
      <c r="LB6" s="520" t="s">
        <v>1095</v>
      </c>
      <c r="LC6" s="520" t="s">
        <v>1094</v>
      </c>
      <c r="LD6" s="525"/>
      <c r="LE6" s="518"/>
      <c r="LF6" s="520" t="s">
        <v>1679</v>
      </c>
      <c r="LG6" s="520"/>
      <c r="LH6" s="520"/>
      <c r="LI6" s="520"/>
      <c r="LJ6" s="520"/>
      <c r="LK6" s="520"/>
      <c r="LL6" s="520"/>
      <c r="LM6" s="520"/>
      <c r="LN6" s="520"/>
      <c r="LO6" s="525"/>
      <c r="LP6" s="518"/>
      <c r="LQ6" s="518"/>
      <c r="LR6" s="518"/>
      <c r="LS6" s="518"/>
      <c r="LT6" s="518"/>
      <c r="LU6" s="518"/>
      <c r="LV6" s="518"/>
      <c r="LW6" s="520"/>
      <c r="LX6" s="520" t="s">
        <v>1096</v>
      </c>
      <c r="LY6" s="520"/>
      <c r="LZ6" s="518"/>
      <c r="MA6" s="520"/>
      <c r="MB6" s="520" t="s">
        <v>1097</v>
      </c>
      <c r="MC6" s="520"/>
      <c r="MD6" s="520"/>
      <c r="ME6" s="520"/>
      <c r="MF6" s="518"/>
      <c r="MG6" s="524"/>
      <c r="MH6" s="524"/>
      <c r="MI6" s="518"/>
      <c r="MJ6" s="518"/>
      <c r="MK6" s="518"/>
      <c r="ML6" s="518"/>
      <c r="MM6" s="520" t="s">
        <v>1097</v>
      </c>
      <c r="MN6" s="520"/>
      <c r="MO6" s="520"/>
      <c r="MP6" s="520"/>
      <c r="MQ6" s="520"/>
      <c r="MR6" s="520"/>
      <c r="MS6" s="520"/>
      <c r="MT6" s="508"/>
      <c r="MU6" s="521"/>
      <c r="MV6" s="520"/>
      <c r="MW6" s="520"/>
      <c r="MX6" s="520"/>
      <c r="MY6" s="520" t="s">
        <v>1099</v>
      </c>
      <c r="MZ6" s="520"/>
      <c r="NA6" s="520"/>
      <c r="NB6" s="508"/>
      <c r="NC6" s="520"/>
      <c r="ND6" s="520"/>
      <c r="NE6" s="520"/>
      <c r="NF6" s="520"/>
      <c r="NG6" s="520"/>
      <c r="NH6" s="520"/>
      <c r="NI6" s="520"/>
      <c r="NJ6" s="520"/>
      <c r="NK6" s="520"/>
      <c r="NL6" s="520"/>
      <c r="NM6" s="520"/>
      <c r="NN6" s="520"/>
      <c r="NO6" s="521"/>
      <c r="NP6" s="521"/>
      <c r="NQ6" s="521"/>
      <c r="NR6" s="521"/>
      <c r="NS6" s="521"/>
      <c r="NT6" s="521"/>
      <c r="NU6" s="521"/>
      <c r="NV6" s="521"/>
      <c r="NW6" s="518"/>
      <c r="NX6" s="508"/>
      <c r="NY6" s="518"/>
      <c r="NZ6" s="518"/>
      <c r="OA6" s="518"/>
      <c r="OB6" s="518"/>
      <c r="OC6" s="518"/>
      <c r="OD6" s="518"/>
      <c r="OE6" s="518"/>
      <c r="OF6" s="518"/>
      <c r="OG6" s="518"/>
      <c r="OH6" s="518"/>
      <c r="OI6" s="518"/>
      <c r="OJ6" s="518"/>
      <c r="OK6" s="518"/>
      <c r="OL6" s="518"/>
      <c r="OM6" s="518"/>
      <c r="ON6" s="518"/>
      <c r="OO6" s="518"/>
      <c r="OP6" s="518"/>
      <c r="OQ6" s="518"/>
      <c r="OR6" s="518"/>
      <c r="OS6" s="518"/>
      <c r="OT6" s="518"/>
      <c r="OU6" s="518"/>
      <c r="OV6" s="518"/>
      <c r="OW6" s="518"/>
      <c r="OX6" s="518"/>
      <c r="OY6" s="518"/>
      <c r="OZ6" s="518"/>
      <c r="PA6" s="518"/>
      <c r="PB6" s="518"/>
      <c r="PC6" s="518"/>
      <c r="PD6" s="518"/>
      <c r="PE6" s="518"/>
      <c r="PF6" s="518"/>
      <c r="PG6" s="518"/>
      <c r="PH6" s="518"/>
      <c r="PI6" s="518"/>
      <c r="PJ6" s="518"/>
      <c r="PK6" s="518"/>
      <c r="PL6" s="518"/>
      <c r="PM6" s="518"/>
      <c r="PN6" s="518"/>
      <c r="PO6" s="518"/>
      <c r="PP6" s="518"/>
      <c r="PQ6" s="518"/>
      <c r="PR6" s="518"/>
      <c r="PS6" s="518"/>
      <c r="PT6" s="518"/>
      <c r="PU6" s="518"/>
      <c r="PV6" s="518"/>
      <c r="PW6" s="518"/>
      <c r="PX6" s="518"/>
      <c r="PY6" s="518"/>
      <c r="PZ6" s="518"/>
      <c r="QA6" s="518"/>
      <c r="QB6" s="518"/>
      <c r="QC6" s="518"/>
      <c r="QD6" s="518"/>
      <c r="QE6" s="518"/>
      <c r="QF6" s="518"/>
      <c r="QG6" s="518"/>
      <c r="QH6" s="518"/>
      <c r="QI6" s="518"/>
      <c r="QJ6" s="518"/>
      <c r="QK6" s="518"/>
      <c r="QL6" s="518"/>
      <c r="QM6" s="518"/>
      <c r="QN6" s="518"/>
      <c r="QO6" s="518"/>
      <c r="QP6" s="518"/>
      <c r="QQ6" s="518"/>
      <c r="QR6" s="518"/>
      <c r="QS6" s="518"/>
      <c r="QT6" s="518"/>
      <c r="QU6" s="518"/>
      <c r="QV6" s="518"/>
      <c r="QW6" s="518"/>
      <c r="QX6" s="518"/>
      <c r="QY6" s="518"/>
      <c r="QZ6" s="518"/>
      <c r="RA6" s="518"/>
      <c r="RB6" s="518"/>
      <c r="RC6" s="518"/>
      <c r="RD6" s="518"/>
      <c r="RE6" s="518"/>
      <c r="RF6" s="518"/>
      <c r="RG6" s="518"/>
      <c r="RH6" s="518"/>
      <c r="RI6" s="518"/>
      <c r="RJ6" s="518"/>
      <c r="RK6" s="518"/>
      <c r="RL6" s="518"/>
      <c r="RM6" s="518"/>
      <c r="RN6" s="518"/>
      <c r="RO6" s="518"/>
      <c r="RP6" s="518"/>
      <c r="RQ6" s="518"/>
      <c r="RR6" s="518"/>
      <c r="RS6" s="518"/>
      <c r="RT6" s="518"/>
      <c r="RU6" s="518"/>
      <c r="RV6" s="518"/>
      <c r="RW6" s="518"/>
      <c r="RX6" s="518"/>
      <c r="RY6" s="518"/>
      <c r="RZ6" s="518"/>
      <c r="SA6" s="518"/>
      <c r="SB6" s="518"/>
      <c r="SC6" s="518"/>
      <c r="SD6" s="518"/>
      <c r="SE6" s="518"/>
      <c r="SF6" s="518"/>
      <c r="SG6" s="518"/>
      <c r="SH6" s="518"/>
      <c r="SI6" s="518"/>
      <c r="SJ6" s="518"/>
      <c r="SK6" s="518"/>
      <c r="SL6" s="518"/>
      <c r="SM6" s="518"/>
      <c r="SN6" s="518"/>
      <c r="SO6" s="518"/>
      <c r="SP6" s="518"/>
      <c r="SQ6" s="518"/>
      <c r="SR6" s="518"/>
      <c r="SS6" s="518"/>
      <c r="ST6" s="518"/>
      <c r="SU6" s="518"/>
      <c r="SV6" s="518"/>
      <c r="SW6" s="518"/>
      <c r="SX6" s="518"/>
      <c r="SY6" s="518"/>
      <c r="SZ6" s="518"/>
      <c r="TA6" s="518"/>
      <c r="TB6" s="518"/>
      <c r="TC6" s="518"/>
      <c r="TD6" s="518"/>
      <c r="TE6" s="518"/>
      <c r="TF6" s="518"/>
      <c r="TG6" s="518"/>
      <c r="TH6" s="518"/>
      <c r="TI6" s="518"/>
      <c r="TJ6" s="518"/>
      <c r="TK6" s="518"/>
      <c r="TL6" s="518"/>
      <c r="TM6" s="518"/>
      <c r="TN6" s="518"/>
      <c r="TO6" s="518"/>
      <c r="TP6" s="518"/>
      <c r="TQ6" s="518"/>
      <c r="TR6" s="518"/>
      <c r="TS6" s="518"/>
      <c r="TT6" s="518"/>
      <c r="TU6" s="518"/>
      <c r="TV6" s="518"/>
      <c r="TW6" s="518"/>
      <c r="TX6" s="518"/>
      <c r="TY6" s="518"/>
      <c r="TZ6" s="518"/>
      <c r="UA6" s="518"/>
      <c r="UB6" s="518"/>
      <c r="UC6" s="518"/>
      <c r="UD6" s="518"/>
      <c r="UE6" s="518"/>
      <c r="UF6" s="518"/>
      <c r="UG6" s="518"/>
      <c r="UH6" s="518"/>
      <c r="UI6" s="518"/>
      <c r="UJ6" s="518"/>
      <c r="UK6" s="518"/>
      <c r="UL6" s="518"/>
      <c r="UM6" s="518"/>
      <c r="UN6" s="518"/>
      <c r="UO6" s="518"/>
      <c r="UP6" s="518"/>
      <c r="UQ6" s="518"/>
      <c r="UR6" s="518"/>
      <c r="US6" s="518"/>
      <c r="UT6" s="518"/>
      <c r="UU6" s="518"/>
      <c r="UV6" s="518"/>
      <c r="UW6" s="518"/>
      <c r="UX6" s="518"/>
      <c r="UY6" s="518"/>
      <c r="UZ6" s="518"/>
      <c r="VA6" s="518"/>
      <c r="VB6" s="518"/>
      <c r="VC6" s="518"/>
      <c r="VD6" s="509">
        <v>0</v>
      </c>
    </row>
    <row r="7" spans="1:576" hidden="1" outlineLevel="1">
      <c r="A7" s="21"/>
      <c r="B7" s="21"/>
      <c r="C7" s="14"/>
      <c r="D7" s="14"/>
      <c r="E7" t="b">
        <v>0</v>
      </c>
      <c r="G7" s="29" t="s">
        <v>1875</v>
      </c>
      <c r="N7" s="26">
        <v>2</v>
      </c>
      <c r="O7" s="26">
        <f>IF(d.Region=1,2,1)</f>
        <v>1</v>
      </c>
      <c r="P7" s="26">
        <v>3</v>
      </c>
      <c r="U7" s="26">
        <v>1</v>
      </c>
      <c r="V7" s="26">
        <v>1</v>
      </c>
      <c r="W7" s="26">
        <v>1</v>
      </c>
      <c r="X7" s="26">
        <v>1</v>
      </c>
      <c r="Y7" s="26">
        <v>1</v>
      </c>
      <c r="AS7" s="553"/>
      <c r="AT7" s="9"/>
      <c r="AU7" s="9"/>
      <c r="AV7" s="565"/>
      <c r="AW7" s="565"/>
      <c r="AX7" s="565"/>
      <c r="AY7" s="565"/>
      <c r="AZ7" s="565"/>
      <c r="BA7" s="565"/>
      <c r="BB7" s="565"/>
      <c r="BC7" s="565"/>
      <c r="BD7" s="9"/>
      <c r="BE7" s="565"/>
      <c r="BF7" s="565"/>
      <c r="BG7" s="565"/>
      <c r="BH7" s="565"/>
      <c r="BI7" s="565"/>
      <c r="BJ7" s="565"/>
      <c r="BK7" s="565"/>
      <c r="BL7" s="9"/>
      <c r="BM7" s="565"/>
      <c r="BN7" s="565"/>
      <c r="BO7" s="565"/>
      <c r="BP7" s="565"/>
      <c r="BQ7" s="565"/>
      <c r="BR7" s="565"/>
      <c r="BS7" s="565"/>
      <c r="BT7" s="565"/>
      <c r="BU7" s="565"/>
      <c r="BV7" s="565"/>
      <c r="BW7" s="565"/>
      <c r="BX7" s="9"/>
      <c r="BY7" s="565"/>
      <c r="BZ7" s="565"/>
      <c r="CA7" s="565"/>
      <c r="CB7" s="565"/>
      <c r="CC7" s="565"/>
      <c r="CD7" s="565"/>
      <c r="CE7" s="565"/>
      <c r="CF7" s="565"/>
      <c r="CG7" s="565"/>
      <c r="CH7" s="565"/>
      <c r="CI7" s="9"/>
      <c r="CJ7" s="565"/>
      <c r="CK7" s="565"/>
      <c r="CL7" s="565"/>
      <c r="CM7" s="565"/>
      <c r="CN7" s="565"/>
      <c r="CO7" s="566"/>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9"/>
      <c r="DS7" s="565"/>
      <c r="DT7" s="565"/>
      <c r="DU7" s="565"/>
      <c r="DV7" s="565"/>
      <c r="DW7" s="565"/>
      <c r="DX7" s="565"/>
      <c r="DY7" s="565"/>
      <c r="DZ7" s="565"/>
      <c r="EA7" s="565"/>
      <c r="EB7" s="565"/>
      <c r="EC7" s="565"/>
      <c r="ED7" s="565"/>
      <c r="EE7" s="565"/>
      <c r="EF7" s="567"/>
      <c r="EG7" s="567"/>
      <c r="EH7" s="567"/>
      <c r="EI7" s="567"/>
      <c r="EJ7" s="567"/>
      <c r="EK7" s="567"/>
      <c r="EL7" s="567"/>
      <c r="EM7" s="567"/>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567"/>
      <c r="FS7" s="567"/>
      <c r="FT7" s="567"/>
      <c r="FU7" s="567"/>
      <c r="FV7" s="567"/>
      <c r="FW7" s="567"/>
      <c r="FX7" s="567"/>
      <c r="FY7" s="567"/>
      <c r="FZ7" s="567"/>
      <c r="GA7" s="567"/>
      <c r="GB7" s="567"/>
      <c r="GC7" s="567"/>
      <c r="GD7" s="567"/>
      <c r="GE7" s="567"/>
      <c r="GF7" s="567"/>
      <c r="GG7" s="567"/>
      <c r="GH7" s="567"/>
      <c r="GI7" s="567"/>
      <c r="GJ7" s="567"/>
      <c r="GK7" s="567"/>
      <c r="GL7" s="567"/>
      <c r="GM7" s="567"/>
      <c r="GN7" s="567"/>
      <c r="GO7" s="567"/>
      <c r="GP7" s="567"/>
      <c r="GQ7" s="567"/>
      <c r="GR7" s="567"/>
      <c r="GS7" s="567"/>
      <c r="GT7" s="567"/>
      <c r="GU7" s="567"/>
      <c r="GV7" s="567"/>
      <c r="GW7" s="136"/>
      <c r="GX7" s="136"/>
      <c r="GY7" s="136"/>
      <c r="GZ7" s="136"/>
      <c r="HA7" s="136"/>
      <c r="HB7" s="136"/>
      <c r="HC7" s="136"/>
      <c r="HD7" s="136"/>
      <c r="HE7" s="136"/>
      <c r="HF7" s="136"/>
      <c r="HG7" s="136"/>
      <c r="HH7" s="136"/>
      <c r="HI7" s="136"/>
      <c r="HJ7" s="136"/>
      <c r="HK7" s="136"/>
      <c r="HL7" s="136"/>
      <c r="HM7" s="136"/>
      <c r="HN7" s="136"/>
      <c r="HO7" s="136"/>
      <c r="HP7" s="136"/>
      <c r="HQ7" s="136"/>
      <c r="HR7" s="136"/>
      <c r="HS7" s="136"/>
      <c r="HT7" s="136"/>
      <c r="HU7" s="136"/>
      <c r="HV7" s="136"/>
      <c r="HW7" s="136"/>
      <c r="HX7" s="136"/>
      <c r="HY7" s="136"/>
      <c r="HZ7" s="136"/>
      <c r="IA7" s="567"/>
      <c r="IB7" s="567"/>
      <c r="IC7" s="567"/>
      <c r="ID7" s="567"/>
      <c r="IE7" s="567"/>
      <c r="IF7" s="567"/>
      <c r="IG7" s="567"/>
      <c r="IH7" s="567"/>
      <c r="II7" s="567"/>
      <c r="IJ7" s="567"/>
      <c r="IK7" s="567"/>
      <c r="IL7" s="567"/>
      <c r="IM7" s="567"/>
      <c r="IN7" s="567"/>
      <c r="IO7" s="567"/>
      <c r="IP7" s="567"/>
      <c r="IQ7" s="567"/>
      <c r="IR7" s="567"/>
      <c r="IS7" s="567"/>
      <c r="IT7" s="567"/>
      <c r="IU7" s="567"/>
      <c r="IV7" s="567"/>
      <c r="IW7" s="567"/>
      <c r="IX7" s="567"/>
      <c r="IY7" s="567"/>
      <c r="IZ7" s="565"/>
      <c r="JA7" s="9"/>
      <c r="JB7" s="568"/>
      <c r="JC7" s="568"/>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9"/>
      <c r="KR7" s="565"/>
      <c r="KS7" s="568"/>
      <c r="KT7" s="568"/>
      <c r="KU7" s="568"/>
      <c r="KV7" s="568"/>
      <c r="KW7" s="568"/>
      <c r="KX7" s="565"/>
      <c r="KY7" s="565"/>
      <c r="KZ7" s="565"/>
      <c r="LA7" s="565"/>
      <c r="LB7" s="565"/>
      <c r="LC7" s="565"/>
      <c r="LD7" s="565"/>
      <c r="LE7" s="565"/>
      <c r="LF7" s="565"/>
      <c r="LG7" s="565"/>
      <c r="LH7" s="565"/>
      <c r="LI7" s="565"/>
      <c r="LJ7" s="565"/>
      <c r="LK7" s="565"/>
      <c r="LL7" s="565"/>
      <c r="LM7" s="565"/>
      <c r="LN7" s="565"/>
      <c r="LO7" s="568"/>
      <c r="LP7" s="568"/>
      <c r="LQ7" s="568"/>
      <c r="LR7" s="568"/>
      <c r="LS7" s="568"/>
      <c r="LT7" s="568"/>
      <c r="LU7" s="568"/>
      <c r="LV7" s="568"/>
      <c r="LW7" s="565"/>
      <c r="LX7" s="565"/>
      <c r="LY7" s="565"/>
      <c r="LZ7" s="568"/>
      <c r="MA7" s="568"/>
      <c r="MB7" s="565"/>
      <c r="MC7" s="565"/>
      <c r="MD7" s="565"/>
      <c r="ME7" s="565"/>
      <c r="MF7" s="565"/>
      <c r="MG7" s="565"/>
      <c r="MH7" s="565"/>
      <c r="MI7" s="565"/>
      <c r="MJ7" s="565"/>
      <c r="MK7" s="565"/>
      <c r="ML7" s="565"/>
      <c r="MM7" s="565"/>
      <c r="MN7" s="568"/>
      <c r="MO7" s="568"/>
      <c r="MP7" s="565"/>
      <c r="MQ7" s="565"/>
      <c r="MR7" s="565"/>
      <c r="MS7" s="565"/>
      <c r="MT7" s="9"/>
      <c r="MU7" s="565"/>
      <c r="MV7" s="565"/>
      <c r="MW7" s="565"/>
      <c r="MX7" s="565"/>
      <c r="MY7" s="565"/>
      <c r="MZ7" s="565"/>
      <c r="NA7" s="565"/>
      <c r="NB7" s="9"/>
      <c r="NC7" s="565"/>
      <c r="ND7" s="565"/>
      <c r="NE7" s="565"/>
      <c r="NF7" s="565"/>
      <c r="NG7" s="565"/>
      <c r="NH7" s="565"/>
      <c r="NI7" s="565"/>
      <c r="NJ7" s="565"/>
      <c r="NK7" s="565"/>
      <c r="NL7" s="565"/>
      <c r="NM7" s="565"/>
      <c r="NN7" s="565"/>
      <c r="NO7" s="565"/>
      <c r="NP7" s="565"/>
      <c r="NQ7" s="565"/>
      <c r="NR7" s="565"/>
      <c r="NS7" s="565"/>
      <c r="NT7" s="565"/>
      <c r="NU7" s="565"/>
      <c r="NV7" s="565"/>
      <c r="NW7" s="565"/>
      <c r="NX7" s="9"/>
      <c r="NY7" s="12"/>
      <c r="NZ7" s="12"/>
      <c r="OA7" s="12"/>
      <c r="OB7" s="12"/>
      <c r="OC7" s="12"/>
      <c r="OD7" s="12"/>
      <c r="OE7" s="136"/>
      <c r="OF7" s="136"/>
      <c r="OG7" s="136"/>
      <c r="OH7" s="136"/>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36"/>
      <c r="PG7" s="136"/>
      <c r="PH7" s="136"/>
      <c r="PI7" s="12"/>
      <c r="PJ7" s="12"/>
      <c r="PK7" s="12"/>
      <c r="PL7" s="12"/>
      <c r="PM7" s="12"/>
      <c r="PN7" s="12"/>
      <c r="PO7" s="12"/>
      <c r="PP7" s="12"/>
      <c r="PQ7" s="12"/>
      <c r="PR7" s="12"/>
      <c r="PS7" s="12"/>
      <c r="PT7" s="12"/>
      <c r="PU7" s="12"/>
      <c r="PV7" s="12"/>
      <c r="PW7" s="12"/>
      <c r="PX7" s="12"/>
      <c r="PY7" s="12"/>
      <c r="PZ7" s="12"/>
      <c r="QA7" s="12"/>
      <c r="QB7" s="12"/>
      <c r="QC7" s="12"/>
      <c r="QD7" s="12"/>
      <c r="QE7" s="12"/>
      <c r="QF7" s="12"/>
      <c r="QG7" s="12"/>
      <c r="QH7" s="12"/>
      <c r="QI7" s="569"/>
      <c r="QJ7" s="569"/>
      <c r="QK7" s="569"/>
      <c r="QL7" s="569"/>
      <c r="QM7" s="569"/>
      <c r="QN7" s="569"/>
      <c r="QO7" s="569"/>
      <c r="QP7" s="569"/>
      <c r="QQ7" s="569"/>
      <c r="QR7" s="569"/>
      <c r="QS7" s="569"/>
      <c r="QT7" s="569"/>
      <c r="QU7" s="569"/>
      <c r="QV7" s="569"/>
      <c r="QW7" s="569"/>
      <c r="QX7" s="569"/>
      <c r="QY7" s="569"/>
      <c r="QZ7" s="569"/>
      <c r="RA7" s="569"/>
      <c r="RB7" s="569"/>
      <c r="RC7" s="569"/>
      <c r="RD7" s="569"/>
      <c r="RE7" s="569"/>
      <c r="RF7" s="569"/>
      <c r="RG7" s="569"/>
      <c r="RH7" s="569"/>
      <c r="RI7" s="569"/>
      <c r="RJ7" s="569"/>
      <c r="RK7" s="569"/>
      <c r="RL7" s="569"/>
      <c r="RM7" s="569"/>
      <c r="RN7" s="569"/>
      <c r="RO7" s="569"/>
      <c r="RP7" s="569"/>
      <c r="RQ7" s="569"/>
      <c r="RR7" s="569"/>
      <c r="RS7" s="569"/>
      <c r="RT7" s="569"/>
      <c r="RU7" s="569"/>
      <c r="RV7" s="569"/>
      <c r="RW7" s="569"/>
      <c r="RX7" s="569"/>
      <c r="RY7" s="569"/>
      <c r="RZ7" s="569"/>
      <c r="SA7" s="569"/>
      <c r="SB7" s="569"/>
      <c r="SC7" s="569"/>
      <c r="SD7" s="569"/>
      <c r="SE7" s="569"/>
      <c r="SF7" s="569"/>
      <c r="SG7" s="569"/>
      <c r="SH7" s="569"/>
      <c r="SI7" s="569"/>
      <c r="SJ7" s="569"/>
      <c r="SK7" s="569"/>
      <c r="SL7" s="569"/>
      <c r="SM7" s="569"/>
      <c r="SN7" s="569"/>
      <c r="SO7" s="569"/>
      <c r="SP7" s="569"/>
      <c r="SQ7" s="569"/>
      <c r="SR7" s="569"/>
      <c r="SS7" s="569"/>
      <c r="ST7" s="569"/>
      <c r="SU7" s="569"/>
      <c r="SV7" s="569"/>
      <c r="SW7" s="569"/>
      <c r="SX7" s="569"/>
      <c r="SY7" s="569"/>
      <c r="SZ7" s="569"/>
      <c r="TA7" s="569"/>
      <c r="TB7" s="569"/>
      <c r="TC7" s="569"/>
      <c r="TD7" s="569"/>
      <c r="TE7" s="569"/>
      <c r="TF7" s="569"/>
      <c r="TG7" s="569"/>
      <c r="TH7" s="569"/>
      <c r="TI7" s="569"/>
      <c r="TJ7" s="569"/>
      <c r="TK7" s="569"/>
      <c r="TL7" s="569"/>
      <c r="TM7" s="569"/>
      <c r="TN7" s="569"/>
      <c r="TO7" s="569"/>
      <c r="TP7" s="569"/>
      <c r="TQ7" s="569"/>
      <c r="TR7" s="569"/>
      <c r="TS7" s="569"/>
      <c r="TT7" s="569"/>
      <c r="TU7" s="569"/>
      <c r="TV7" s="569"/>
      <c r="TW7" s="569"/>
      <c r="TX7" s="569"/>
      <c r="TY7" s="569"/>
      <c r="TZ7" s="569"/>
      <c r="UA7" s="569"/>
      <c r="UB7" s="569"/>
      <c r="UC7" s="569"/>
      <c r="UD7" s="569"/>
      <c r="UE7" s="569"/>
      <c r="UF7" s="569"/>
      <c r="UG7" s="569"/>
      <c r="UH7" s="569"/>
      <c r="UI7" s="569"/>
      <c r="UJ7" s="569"/>
      <c r="UK7" s="569"/>
      <c r="UL7" s="569"/>
      <c r="UM7" s="569"/>
      <c r="UN7" s="569"/>
      <c r="UO7" s="569"/>
      <c r="UP7" s="569"/>
      <c r="UQ7" s="569"/>
      <c r="UR7" s="569"/>
      <c r="US7" s="569"/>
      <c r="UT7" s="569"/>
      <c r="UU7" s="569"/>
      <c r="UV7" s="569"/>
      <c r="UW7" s="569"/>
      <c r="UX7" s="569"/>
      <c r="UY7" s="569"/>
      <c r="UZ7" s="569"/>
      <c r="VA7" s="569"/>
      <c r="VB7" s="569"/>
      <c r="VC7" s="568"/>
      <c r="VD7" s="23"/>
    </row>
    <row r="8" spans="1:576" hidden="1" outlineLevel="1">
      <c r="A8" s="21"/>
      <c r="B8" s="21"/>
      <c r="C8" s="14"/>
      <c r="D8" s="14"/>
      <c r="E8" t="b">
        <v>0</v>
      </c>
      <c r="G8" s="29" t="str">
        <f ca="1">"SA level "&amp;RIGHT(OFFSET(G8,-1,0),2)+1</f>
        <v>SA level 2</v>
      </c>
      <c r="N8" s="26">
        <v>4</v>
      </c>
      <c r="O8" s="26">
        <v>3</v>
      </c>
      <c r="P8" s="26">
        <v>2</v>
      </c>
      <c r="Q8">
        <v>7</v>
      </c>
      <c r="R8">
        <v>8</v>
      </c>
      <c r="S8">
        <v>9</v>
      </c>
      <c r="T8">
        <v>9</v>
      </c>
      <c r="U8" s="26">
        <v>2</v>
      </c>
      <c r="X8" s="26">
        <v>2</v>
      </c>
      <c r="Y8" s="26">
        <v>2</v>
      </c>
      <c r="AS8" s="553"/>
      <c r="AT8" s="9"/>
      <c r="AU8" s="9"/>
      <c r="AV8" s="565"/>
      <c r="AW8" s="565"/>
      <c r="AX8" s="565"/>
      <c r="AY8" s="565"/>
      <c r="AZ8" s="565"/>
      <c r="BA8" s="565"/>
      <c r="BB8" s="565"/>
      <c r="BC8" s="565"/>
      <c r="BD8" s="9"/>
      <c r="BE8" s="565"/>
      <c r="BF8" s="565"/>
      <c r="BG8" s="565"/>
      <c r="BH8" s="565"/>
      <c r="BI8" s="565"/>
      <c r="BJ8" s="565"/>
      <c r="BK8" s="565"/>
      <c r="BL8" s="9"/>
      <c r="BM8" s="565"/>
      <c r="BN8" s="565"/>
      <c r="BO8" s="565"/>
      <c r="BP8" s="565"/>
      <c r="BQ8" s="565"/>
      <c r="BR8" s="565"/>
      <c r="BS8" s="565"/>
      <c r="BT8" s="565"/>
      <c r="BU8" s="565"/>
      <c r="BV8" s="565"/>
      <c r="BW8" s="565"/>
      <c r="BX8" s="9"/>
      <c r="BY8" s="565"/>
      <c r="BZ8" s="565"/>
      <c r="CA8" s="565"/>
      <c r="CB8" s="565"/>
      <c r="CC8" s="565"/>
      <c r="CD8" s="565"/>
      <c r="CE8" s="565"/>
      <c r="CF8" s="565"/>
      <c r="CG8" s="565"/>
      <c r="CH8" s="565"/>
      <c r="CI8" s="9"/>
      <c r="CJ8" s="565"/>
      <c r="CK8" s="565"/>
      <c r="CL8" s="565"/>
      <c r="CM8" s="565"/>
      <c r="CN8" s="565"/>
      <c r="CO8" s="566"/>
      <c r="CP8" s="565"/>
      <c r="CQ8" s="565"/>
      <c r="CR8" s="565"/>
      <c r="CS8" s="565"/>
      <c r="CT8" s="565"/>
      <c r="CU8" s="565"/>
      <c r="CV8" s="565"/>
      <c r="CW8" s="565"/>
      <c r="CX8" s="565"/>
      <c r="CY8" s="565"/>
      <c r="CZ8" s="565"/>
      <c r="DA8" s="565"/>
      <c r="DB8" s="565"/>
      <c r="DC8" s="565"/>
      <c r="DD8" s="565"/>
      <c r="DE8" s="565"/>
      <c r="DF8" s="565"/>
      <c r="DG8" s="565"/>
      <c r="DH8" s="565"/>
      <c r="DI8" s="565"/>
      <c r="DJ8" s="565"/>
      <c r="DK8" s="565"/>
      <c r="DL8" s="565"/>
      <c r="DM8" s="565"/>
      <c r="DN8" s="565"/>
      <c r="DO8" s="565"/>
      <c r="DP8" s="565"/>
      <c r="DQ8" s="565"/>
      <c r="DR8" s="9"/>
      <c r="DS8" s="565"/>
      <c r="DT8" s="565"/>
      <c r="DU8" s="565"/>
      <c r="DV8" s="565"/>
      <c r="DW8" s="565"/>
      <c r="DX8" s="565"/>
      <c r="DY8" s="565"/>
      <c r="DZ8" s="565"/>
      <c r="EA8" s="565"/>
      <c r="EB8" s="565"/>
      <c r="EC8" s="565"/>
      <c r="ED8" s="565"/>
      <c r="EE8" s="565"/>
      <c r="EF8" s="567"/>
      <c r="EG8" s="567"/>
      <c r="EH8" s="567"/>
      <c r="EI8" s="567"/>
      <c r="EJ8" s="567"/>
      <c r="EK8" s="567"/>
      <c r="EL8" s="567"/>
      <c r="EM8" s="567"/>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567"/>
      <c r="FS8" s="567"/>
      <c r="FT8" s="567"/>
      <c r="FU8" s="567"/>
      <c r="FV8" s="567"/>
      <c r="FW8" s="567"/>
      <c r="FX8" s="567"/>
      <c r="FY8" s="567"/>
      <c r="FZ8" s="567"/>
      <c r="GA8" s="567"/>
      <c r="GB8" s="567"/>
      <c r="GC8" s="567"/>
      <c r="GD8" s="567"/>
      <c r="GE8" s="567"/>
      <c r="GF8" s="567"/>
      <c r="GG8" s="567"/>
      <c r="GH8" s="567"/>
      <c r="GI8" s="567"/>
      <c r="GJ8" s="567"/>
      <c r="GK8" s="567"/>
      <c r="GL8" s="567"/>
      <c r="GM8" s="567"/>
      <c r="GN8" s="567"/>
      <c r="GO8" s="567"/>
      <c r="GP8" s="567"/>
      <c r="GQ8" s="567"/>
      <c r="GR8" s="567"/>
      <c r="GS8" s="567"/>
      <c r="GT8" s="567"/>
      <c r="GU8" s="567"/>
      <c r="GV8" s="567"/>
      <c r="GW8" s="136"/>
      <c r="GX8" s="136"/>
      <c r="GY8" s="136"/>
      <c r="GZ8" s="136"/>
      <c r="HA8" s="136"/>
      <c r="HB8" s="136"/>
      <c r="HC8" s="136"/>
      <c r="HD8" s="136"/>
      <c r="HE8" s="136"/>
      <c r="HF8" s="136"/>
      <c r="HG8" s="136"/>
      <c r="HH8" s="136"/>
      <c r="HI8" s="136"/>
      <c r="HJ8" s="136"/>
      <c r="HK8" s="136"/>
      <c r="HL8" s="136"/>
      <c r="HM8" s="136"/>
      <c r="HN8" s="136"/>
      <c r="HO8" s="136"/>
      <c r="HP8" s="136"/>
      <c r="HQ8" s="136"/>
      <c r="HR8" s="136"/>
      <c r="HS8" s="136"/>
      <c r="HT8" s="136"/>
      <c r="HU8" s="136"/>
      <c r="HV8" s="136"/>
      <c r="HW8" s="136"/>
      <c r="HX8" s="136"/>
      <c r="HY8" s="136"/>
      <c r="HZ8" s="136"/>
      <c r="IA8" s="567"/>
      <c r="IB8" s="567"/>
      <c r="IC8" s="567"/>
      <c r="ID8" s="567"/>
      <c r="IE8" s="567"/>
      <c r="IF8" s="567"/>
      <c r="IG8" s="567"/>
      <c r="IH8" s="567"/>
      <c r="II8" s="567"/>
      <c r="IJ8" s="567"/>
      <c r="IK8" s="567"/>
      <c r="IL8" s="567"/>
      <c r="IM8" s="567"/>
      <c r="IN8" s="567"/>
      <c r="IO8" s="567"/>
      <c r="IP8" s="567"/>
      <c r="IQ8" s="567"/>
      <c r="IR8" s="567"/>
      <c r="IS8" s="567"/>
      <c r="IT8" s="567"/>
      <c r="IU8" s="567"/>
      <c r="IV8" s="567"/>
      <c r="IW8" s="567"/>
      <c r="IX8" s="567"/>
      <c r="IY8" s="567"/>
      <c r="IZ8" s="565"/>
      <c r="JA8" s="9"/>
      <c r="JB8" s="568"/>
      <c r="JC8" s="568"/>
      <c r="JD8" s="565"/>
      <c r="JE8" s="565"/>
      <c r="JF8" s="565"/>
      <c r="JG8" s="565"/>
      <c r="JH8" s="565"/>
      <c r="JI8" s="565"/>
      <c r="JJ8" s="565"/>
      <c r="JK8" s="565"/>
      <c r="JL8" s="565"/>
      <c r="JM8" s="565"/>
      <c r="JN8" s="565"/>
      <c r="JO8" s="565"/>
      <c r="JP8" s="565"/>
      <c r="JQ8" s="565"/>
      <c r="JR8" s="565"/>
      <c r="JS8" s="565"/>
      <c r="JT8" s="565"/>
      <c r="JU8" s="565"/>
      <c r="JV8" s="565"/>
      <c r="JW8" s="565"/>
      <c r="JX8" s="565"/>
      <c r="JY8" s="565"/>
      <c r="JZ8" s="565"/>
      <c r="KA8" s="565"/>
      <c r="KB8" s="565"/>
      <c r="KC8" s="565"/>
      <c r="KD8" s="565"/>
      <c r="KE8" s="565"/>
      <c r="KF8" s="565"/>
      <c r="KG8" s="565"/>
      <c r="KH8" s="565"/>
      <c r="KI8" s="565"/>
      <c r="KJ8" s="565"/>
      <c r="KK8" s="565"/>
      <c r="KL8" s="565"/>
      <c r="KM8" s="565"/>
      <c r="KN8" s="565"/>
      <c r="KO8" s="565"/>
      <c r="KP8" s="565"/>
      <c r="KQ8" s="9"/>
      <c r="KR8" s="565"/>
      <c r="KS8" s="568"/>
      <c r="KT8" s="568"/>
      <c r="KU8" s="568"/>
      <c r="KV8" s="568"/>
      <c r="KW8" s="568"/>
      <c r="KX8" s="565"/>
      <c r="KY8" s="565"/>
      <c r="KZ8" s="565"/>
      <c r="LA8" s="565"/>
      <c r="LB8" s="565"/>
      <c r="LC8" s="565"/>
      <c r="LD8" s="565"/>
      <c r="LE8" s="565"/>
      <c r="LF8" s="565"/>
      <c r="LG8" s="565"/>
      <c r="LH8" s="565"/>
      <c r="LI8" s="565"/>
      <c r="LJ8" s="565"/>
      <c r="LK8" s="565"/>
      <c r="LL8" s="565"/>
      <c r="LM8" s="565"/>
      <c r="LN8" s="565"/>
      <c r="LO8" s="568"/>
      <c r="LP8" s="568"/>
      <c r="LQ8" s="568"/>
      <c r="LR8" s="568"/>
      <c r="LS8" s="568"/>
      <c r="LT8" s="568"/>
      <c r="LU8" s="568"/>
      <c r="LV8" s="568"/>
      <c r="LW8" s="565"/>
      <c r="LX8" s="565"/>
      <c r="LY8" s="565"/>
      <c r="LZ8" s="568"/>
      <c r="MA8" s="568"/>
      <c r="MB8" s="565"/>
      <c r="MC8" s="565"/>
      <c r="MD8" s="565"/>
      <c r="ME8" s="565"/>
      <c r="MF8" s="565"/>
      <c r="MG8" s="565"/>
      <c r="MH8" s="565"/>
      <c r="MI8" s="565"/>
      <c r="MJ8" s="565"/>
      <c r="MK8" s="565"/>
      <c r="ML8" s="565"/>
      <c r="MM8" s="565"/>
      <c r="MN8" s="568"/>
      <c r="MO8" s="568"/>
      <c r="MP8" s="565"/>
      <c r="MQ8" s="565"/>
      <c r="MR8" s="565"/>
      <c r="MS8" s="565"/>
      <c r="MT8" s="9"/>
      <c r="MU8" s="565"/>
      <c r="MV8" s="565"/>
      <c r="MW8" s="565"/>
      <c r="MX8" s="565"/>
      <c r="MY8" s="565"/>
      <c r="MZ8" s="565"/>
      <c r="NA8" s="565"/>
      <c r="NB8" s="9"/>
      <c r="NC8" s="565"/>
      <c r="ND8" s="565"/>
      <c r="NE8" s="565"/>
      <c r="NF8" s="565"/>
      <c r="NG8" s="565"/>
      <c r="NH8" s="565"/>
      <c r="NI8" s="565"/>
      <c r="NJ8" s="565"/>
      <c r="NK8" s="565"/>
      <c r="NL8" s="565"/>
      <c r="NM8" s="565"/>
      <c r="NN8" s="565"/>
      <c r="NO8" s="565"/>
      <c r="NP8" s="565"/>
      <c r="NQ8" s="565"/>
      <c r="NR8" s="565"/>
      <c r="NS8" s="565"/>
      <c r="NT8" s="565"/>
      <c r="NU8" s="565"/>
      <c r="NV8" s="565"/>
      <c r="NW8" s="565"/>
      <c r="NX8" s="9"/>
      <c r="NY8" s="12"/>
      <c r="NZ8" s="12"/>
      <c r="OA8" s="12"/>
      <c r="OB8" s="12"/>
      <c r="OC8" s="12"/>
      <c r="OD8" s="12"/>
      <c r="OE8" s="136"/>
      <c r="OF8" s="136"/>
      <c r="OG8" s="136"/>
      <c r="OH8" s="136"/>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36"/>
      <c r="PG8" s="136"/>
      <c r="PH8" s="136"/>
      <c r="PI8" s="12"/>
      <c r="PJ8" s="12"/>
      <c r="PK8" s="12"/>
      <c r="PL8" s="12"/>
      <c r="PM8" s="12"/>
      <c r="PN8" s="12"/>
      <c r="PO8" s="12"/>
      <c r="PP8" s="12"/>
      <c r="PQ8" s="12"/>
      <c r="PR8" s="12"/>
      <c r="PS8" s="12"/>
      <c r="PT8" s="12"/>
      <c r="PU8" s="12"/>
      <c r="PV8" s="12"/>
      <c r="PW8" s="12"/>
      <c r="PX8" s="12"/>
      <c r="PY8" s="12"/>
      <c r="PZ8" s="12"/>
      <c r="QA8" s="12"/>
      <c r="QB8" s="12"/>
      <c r="QC8" s="12"/>
      <c r="QD8" s="12"/>
      <c r="QE8" s="12"/>
      <c r="QF8" s="12"/>
      <c r="QG8" s="12"/>
      <c r="QH8" s="12"/>
      <c r="QI8" s="569"/>
      <c r="QJ8" s="569"/>
      <c r="QK8" s="569"/>
      <c r="QL8" s="569"/>
      <c r="QM8" s="569"/>
      <c r="QN8" s="569"/>
      <c r="QO8" s="569"/>
      <c r="QP8" s="569"/>
      <c r="QQ8" s="569"/>
      <c r="QR8" s="569"/>
      <c r="QS8" s="569"/>
      <c r="QT8" s="569"/>
      <c r="QU8" s="569"/>
      <c r="QV8" s="569"/>
      <c r="QW8" s="569"/>
      <c r="QX8" s="569"/>
      <c r="QY8" s="569"/>
      <c r="QZ8" s="569"/>
      <c r="RA8" s="569"/>
      <c r="RB8" s="569"/>
      <c r="RC8" s="569"/>
      <c r="RD8" s="569"/>
      <c r="RE8" s="569"/>
      <c r="RF8" s="569"/>
      <c r="RG8" s="569"/>
      <c r="RH8" s="569"/>
      <c r="RI8" s="569"/>
      <c r="RJ8" s="569"/>
      <c r="RK8" s="569"/>
      <c r="RL8" s="569"/>
      <c r="RM8" s="569"/>
      <c r="RN8" s="569"/>
      <c r="RO8" s="569"/>
      <c r="RP8" s="569"/>
      <c r="RQ8" s="569"/>
      <c r="RR8" s="569"/>
      <c r="RS8" s="569"/>
      <c r="RT8" s="569"/>
      <c r="RU8" s="569"/>
      <c r="RV8" s="569"/>
      <c r="RW8" s="569"/>
      <c r="RX8" s="569"/>
      <c r="RY8" s="569"/>
      <c r="RZ8" s="569"/>
      <c r="SA8" s="569"/>
      <c r="SB8" s="569"/>
      <c r="SC8" s="569"/>
      <c r="SD8" s="569"/>
      <c r="SE8" s="569"/>
      <c r="SF8" s="569"/>
      <c r="SG8" s="569"/>
      <c r="SH8" s="569"/>
      <c r="SI8" s="569"/>
      <c r="SJ8" s="569"/>
      <c r="SK8" s="569"/>
      <c r="SL8" s="569"/>
      <c r="SM8" s="569"/>
      <c r="SN8" s="569"/>
      <c r="SO8" s="569"/>
      <c r="SP8" s="569"/>
      <c r="SQ8" s="569"/>
      <c r="SR8" s="569"/>
      <c r="SS8" s="569"/>
      <c r="ST8" s="569"/>
      <c r="SU8" s="569"/>
      <c r="SV8" s="569"/>
      <c r="SW8" s="569"/>
      <c r="SX8" s="569"/>
      <c r="SY8" s="569"/>
      <c r="SZ8" s="569"/>
      <c r="TA8" s="569"/>
      <c r="TB8" s="569"/>
      <c r="TC8" s="569"/>
      <c r="TD8" s="569"/>
      <c r="TE8" s="569"/>
      <c r="TF8" s="569"/>
      <c r="TG8" s="569"/>
      <c r="TH8" s="569"/>
      <c r="TI8" s="569"/>
      <c r="TJ8" s="569"/>
      <c r="TK8" s="569"/>
      <c r="TL8" s="569"/>
      <c r="TM8" s="569"/>
      <c r="TN8" s="569"/>
      <c r="TO8" s="569"/>
      <c r="TP8" s="569"/>
      <c r="TQ8" s="569"/>
      <c r="TR8" s="569"/>
      <c r="TS8" s="569"/>
      <c r="TT8" s="569"/>
      <c r="TU8" s="569"/>
      <c r="TV8" s="569"/>
      <c r="TW8" s="569"/>
      <c r="TX8" s="569"/>
      <c r="TY8" s="569"/>
      <c r="TZ8" s="569"/>
      <c r="UA8" s="569"/>
      <c r="UB8" s="569"/>
      <c r="UC8" s="569"/>
      <c r="UD8" s="569"/>
      <c r="UE8" s="569"/>
      <c r="UF8" s="569"/>
      <c r="UG8" s="569"/>
      <c r="UH8" s="569"/>
      <c r="UI8" s="569"/>
      <c r="UJ8" s="569"/>
      <c r="UK8" s="569"/>
      <c r="UL8" s="569"/>
      <c r="UM8" s="569"/>
      <c r="UN8" s="569"/>
      <c r="UO8" s="569"/>
      <c r="UP8" s="569"/>
      <c r="UQ8" s="569"/>
      <c r="UR8" s="569"/>
      <c r="US8" s="569"/>
      <c r="UT8" s="569"/>
      <c r="UU8" s="569"/>
      <c r="UV8" s="569"/>
      <c r="UW8" s="569"/>
      <c r="UX8" s="569"/>
      <c r="UY8" s="569"/>
      <c r="UZ8" s="569"/>
      <c r="VA8" s="569"/>
      <c r="VB8" s="569"/>
      <c r="VC8" s="568"/>
      <c r="VD8" s="23"/>
    </row>
    <row r="9" spans="1:576" hidden="1" outlineLevel="1">
      <c r="A9" s="21"/>
      <c r="B9" s="21"/>
      <c r="C9" s="14"/>
      <c r="D9" s="14"/>
      <c r="E9" t="b">
        <v>0</v>
      </c>
      <c r="G9" s="29" t="str">
        <f t="shared" ref="G9:G13" ca="1" si="17">"SA level "&amp;RIGHT(OFFSET(G9,-1,0),2)+1</f>
        <v>SA level 3</v>
      </c>
      <c r="U9" s="26">
        <v>3</v>
      </c>
      <c r="X9" s="26">
        <v>3</v>
      </c>
      <c r="Y9" s="26">
        <v>3</v>
      </c>
      <c r="AS9" s="553"/>
      <c r="AT9" s="9"/>
      <c r="AU9" s="9"/>
      <c r="AV9" s="565"/>
      <c r="AW9" s="565"/>
      <c r="AX9" s="565"/>
      <c r="AY9" s="565"/>
      <c r="AZ9" s="565"/>
      <c r="BA9" s="565"/>
      <c r="BB9" s="565"/>
      <c r="BC9" s="565"/>
      <c r="BD9" s="9"/>
      <c r="BE9" s="565"/>
      <c r="BF9" s="565"/>
      <c r="BG9" s="565"/>
      <c r="BH9" s="565"/>
      <c r="BI9" s="565"/>
      <c r="BJ9" s="565"/>
      <c r="BK9" s="565"/>
      <c r="BL9" s="9"/>
      <c r="BM9" s="565"/>
      <c r="BN9" s="565"/>
      <c r="BO9" s="565"/>
      <c r="BP9" s="565"/>
      <c r="BQ9" s="565"/>
      <c r="BR9" s="565"/>
      <c r="BS9" s="565"/>
      <c r="BT9" s="565"/>
      <c r="BU9" s="565"/>
      <c r="BV9" s="565"/>
      <c r="BW9" s="565"/>
      <c r="BX9" s="9"/>
      <c r="BY9" s="565"/>
      <c r="BZ9" s="565"/>
      <c r="CA9" s="565"/>
      <c r="CB9" s="565"/>
      <c r="CC9" s="565"/>
      <c r="CD9" s="565"/>
      <c r="CE9" s="565"/>
      <c r="CF9" s="565"/>
      <c r="CG9" s="565"/>
      <c r="CH9" s="565"/>
      <c r="CI9" s="9"/>
      <c r="CJ9" s="565"/>
      <c r="CK9" s="565"/>
      <c r="CL9" s="565"/>
      <c r="CM9" s="565"/>
      <c r="CN9" s="565"/>
      <c r="CO9" s="566"/>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9"/>
      <c r="DS9" s="565"/>
      <c r="DT9" s="565"/>
      <c r="DU9" s="565"/>
      <c r="DV9" s="565"/>
      <c r="DW9" s="565"/>
      <c r="DX9" s="565"/>
      <c r="DY9" s="565"/>
      <c r="DZ9" s="565"/>
      <c r="EA9" s="565"/>
      <c r="EB9" s="565"/>
      <c r="EC9" s="565"/>
      <c r="ED9" s="565"/>
      <c r="EE9" s="565"/>
      <c r="EF9" s="567"/>
      <c r="EG9" s="567"/>
      <c r="EH9" s="567"/>
      <c r="EI9" s="567"/>
      <c r="EJ9" s="567"/>
      <c r="EK9" s="567"/>
      <c r="EL9" s="567"/>
      <c r="EM9" s="567"/>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567"/>
      <c r="FS9" s="567"/>
      <c r="FT9" s="567"/>
      <c r="FU9" s="567"/>
      <c r="FV9" s="567"/>
      <c r="FW9" s="567"/>
      <c r="FX9" s="567"/>
      <c r="FY9" s="567"/>
      <c r="FZ9" s="567"/>
      <c r="GA9" s="567"/>
      <c r="GB9" s="567"/>
      <c r="GC9" s="567"/>
      <c r="GD9" s="567"/>
      <c r="GE9" s="567"/>
      <c r="GF9" s="567"/>
      <c r="GG9" s="567"/>
      <c r="GH9" s="567"/>
      <c r="GI9" s="567"/>
      <c r="GJ9" s="567"/>
      <c r="GK9" s="567"/>
      <c r="GL9" s="567"/>
      <c r="GM9" s="567"/>
      <c r="GN9" s="567"/>
      <c r="GO9" s="567"/>
      <c r="GP9" s="567"/>
      <c r="GQ9" s="567"/>
      <c r="GR9" s="567"/>
      <c r="GS9" s="567"/>
      <c r="GT9" s="567"/>
      <c r="GU9" s="567"/>
      <c r="GV9" s="567"/>
      <c r="GW9" s="136"/>
      <c r="GX9" s="136"/>
      <c r="GY9" s="136"/>
      <c r="GZ9" s="136"/>
      <c r="HA9" s="136"/>
      <c r="HB9" s="136"/>
      <c r="HC9" s="136"/>
      <c r="HD9" s="136"/>
      <c r="HE9" s="136"/>
      <c r="HF9" s="136"/>
      <c r="HG9" s="136"/>
      <c r="HH9" s="136"/>
      <c r="HI9" s="136"/>
      <c r="HJ9" s="136"/>
      <c r="HK9" s="136"/>
      <c r="HL9" s="136"/>
      <c r="HM9" s="136"/>
      <c r="HN9" s="136"/>
      <c r="HO9" s="136"/>
      <c r="HP9" s="136"/>
      <c r="HQ9" s="136"/>
      <c r="HR9" s="136"/>
      <c r="HS9" s="136"/>
      <c r="HT9" s="136"/>
      <c r="HU9" s="136"/>
      <c r="HV9" s="136"/>
      <c r="HW9" s="136"/>
      <c r="HX9" s="136"/>
      <c r="HY9" s="136"/>
      <c r="HZ9" s="136"/>
      <c r="IA9" s="567"/>
      <c r="IB9" s="567"/>
      <c r="IC9" s="567"/>
      <c r="ID9" s="567"/>
      <c r="IE9" s="567"/>
      <c r="IF9" s="567"/>
      <c r="IG9" s="567"/>
      <c r="IH9" s="567"/>
      <c r="II9" s="567"/>
      <c r="IJ9" s="567"/>
      <c r="IK9" s="567"/>
      <c r="IL9" s="567"/>
      <c r="IM9" s="567"/>
      <c r="IN9" s="567"/>
      <c r="IO9" s="567"/>
      <c r="IP9" s="567"/>
      <c r="IQ9" s="567"/>
      <c r="IR9" s="567"/>
      <c r="IS9" s="567"/>
      <c r="IT9" s="567"/>
      <c r="IU9" s="567"/>
      <c r="IV9" s="567"/>
      <c r="IW9" s="567"/>
      <c r="IX9" s="567"/>
      <c r="IY9" s="567"/>
      <c r="IZ9" s="565"/>
      <c r="JA9" s="9"/>
      <c r="JB9" s="568"/>
      <c r="JC9" s="568"/>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9"/>
      <c r="KR9" s="565"/>
      <c r="KS9" s="568"/>
      <c r="KT9" s="568"/>
      <c r="KU9" s="568"/>
      <c r="KV9" s="568"/>
      <c r="KW9" s="568"/>
      <c r="KX9" s="565"/>
      <c r="KY9" s="565"/>
      <c r="KZ9" s="565"/>
      <c r="LA9" s="565"/>
      <c r="LB9" s="565"/>
      <c r="LC9" s="565"/>
      <c r="LD9" s="565"/>
      <c r="LE9" s="565"/>
      <c r="LF9" s="565"/>
      <c r="LG9" s="565"/>
      <c r="LH9" s="565"/>
      <c r="LI9" s="565"/>
      <c r="LJ9" s="565"/>
      <c r="LK9" s="565"/>
      <c r="LL9" s="565"/>
      <c r="LM9" s="565"/>
      <c r="LN9" s="565"/>
      <c r="LO9" s="568"/>
      <c r="LP9" s="568"/>
      <c r="LQ9" s="568"/>
      <c r="LR9" s="568"/>
      <c r="LS9" s="568"/>
      <c r="LT9" s="568"/>
      <c r="LU9" s="568"/>
      <c r="LV9" s="568"/>
      <c r="LW9" s="565"/>
      <c r="LX9" s="565"/>
      <c r="LY9" s="565"/>
      <c r="LZ9" s="568"/>
      <c r="MA9" s="568"/>
      <c r="MB9" s="565"/>
      <c r="MC9" s="565"/>
      <c r="MD9" s="565"/>
      <c r="ME9" s="565"/>
      <c r="MF9" s="565"/>
      <c r="MG9" s="565"/>
      <c r="MH9" s="565"/>
      <c r="MI9" s="565"/>
      <c r="MJ9" s="565"/>
      <c r="MK9" s="565"/>
      <c r="ML9" s="565"/>
      <c r="MM9" s="565"/>
      <c r="MN9" s="568"/>
      <c r="MO9" s="568"/>
      <c r="MP9" s="565"/>
      <c r="MQ9" s="565"/>
      <c r="MR9" s="565"/>
      <c r="MS9" s="565"/>
      <c r="MT9" s="9"/>
      <c r="MU9" s="565"/>
      <c r="MV9" s="565"/>
      <c r="MW9" s="565"/>
      <c r="MX9" s="565"/>
      <c r="MY9" s="565"/>
      <c r="MZ9" s="565"/>
      <c r="NA9" s="565"/>
      <c r="NB9" s="9"/>
      <c r="NC9" s="565"/>
      <c r="ND9" s="565"/>
      <c r="NE9" s="565"/>
      <c r="NF9" s="565"/>
      <c r="NG9" s="565"/>
      <c r="NH9" s="565"/>
      <c r="NI9" s="565"/>
      <c r="NJ9" s="565"/>
      <c r="NK9" s="565"/>
      <c r="NL9" s="565"/>
      <c r="NM9" s="565"/>
      <c r="NN9" s="565"/>
      <c r="NO9" s="565"/>
      <c r="NP9" s="565"/>
      <c r="NQ9" s="565"/>
      <c r="NR9" s="565"/>
      <c r="NS9" s="565"/>
      <c r="NT9" s="565"/>
      <c r="NU9" s="565"/>
      <c r="NV9" s="565"/>
      <c r="NW9" s="565"/>
      <c r="NX9" s="9"/>
      <c r="NY9" s="12"/>
      <c r="NZ9" s="12"/>
      <c r="OA9" s="12"/>
      <c r="OB9" s="12"/>
      <c r="OC9" s="12"/>
      <c r="OD9" s="12"/>
      <c r="OE9" s="136"/>
      <c r="OF9" s="136"/>
      <c r="OG9" s="136"/>
      <c r="OH9" s="136"/>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36"/>
      <c r="PG9" s="136"/>
      <c r="PH9" s="136"/>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569"/>
      <c r="QJ9" s="569"/>
      <c r="QK9" s="569"/>
      <c r="QL9" s="569"/>
      <c r="QM9" s="569"/>
      <c r="QN9" s="569"/>
      <c r="QO9" s="569"/>
      <c r="QP9" s="569"/>
      <c r="QQ9" s="569"/>
      <c r="QR9" s="569"/>
      <c r="QS9" s="569"/>
      <c r="QT9" s="569"/>
      <c r="QU9" s="569"/>
      <c r="QV9" s="569"/>
      <c r="QW9" s="569"/>
      <c r="QX9" s="569"/>
      <c r="QY9" s="569"/>
      <c r="QZ9" s="569"/>
      <c r="RA9" s="569"/>
      <c r="RB9" s="569"/>
      <c r="RC9" s="569"/>
      <c r="RD9" s="569"/>
      <c r="RE9" s="569"/>
      <c r="RF9" s="569"/>
      <c r="RG9" s="569"/>
      <c r="RH9" s="569"/>
      <c r="RI9" s="569"/>
      <c r="RJ9" s="569"/>
      <c r="RK9" s="569"/>
      <c r="RL9" s="569"/>
      <c r="RM9" s="569"/>
      <c r="RN9" s="569"/>
      <c r="RO9" s="569"/>
      <c r="RP9" s="569"/>
      <c r="RQ9" s="569"/>
      <c r="RR9" s="569"/>
      <c r="RS9" s="569"/>
      <c r="RT9" s="569"/>
      <c r="RU9" s="569"/>
      <c r="RV9" s="569"/>
      <c r="RW9" s="569"/>
      <c r="RX9" s="569"/>
      <c r="RY9" s="569"/>
      <c r="RZ9" s="569"/>
      <c r="SA9" s="569"/>
      <c r="SB9" s="569"/>
      <c r="SC9" s="569"/>
      <c r="SD9" s="569"/>
      <c r="SE9" s="569"/>
      <c r="SF9" s="569"/>
      <c r="SG9" s="569"/>
      <c r="SH9" s="569"/>
      <c r="SI9" s="569"/>
      <c r="SJ9" s="569"/>
      <c r="SK9" s="569"/>
      <c r="SL9" s="569"/>
      <c r="SM9" s="569"/>
      <c r="SN9" s="569"/>
      <c r="SO9" s="569"/>
      <c r="SP9" s="569"/>
      <c r="SQ9" s="569"/>
      <c r="SR9" s="569"/>
      <c r="SS9" s="569"/>
      <c r="ST9" s="569"/>
      <c r="SU9" s="569"/>
      <c r="SV9" s="569"/>
      <c r="SW9" s="569"/>
      <c r="SX9" s="569"/>
      <c r="SY9" s="569"/>
      <c r="SZ9" s="569"/>
      <c r="TA9" s="569"/>
      <c r="TB9" s="569"/>
      <c r="TC9" s="569"/>
      <c r="TD9" s="569"/>
      <c r="TE9" s="569"/>
      <c r="TF9" s="569"/>
      <c r="TG9" s="569"/>
      <c r="TH9" s="569"/>
      <c r="TI9" s="569"/>
      <c r="TJ9" s="569"/>
      <c r="TK9" s="569"/>
      <c r="TL9" s="569"/>
      <c r="TM9" s="569"/>
      <c r="TN9" s="569"/>
      <c r="TO9" s="569"/>
      <c r="TP9" s="569"/>
      <c r="TQ9" s="569"/>
      <c r="TR9" s="569"/>
      <c r="TS9" s="569"/>
      <c r="TT9" s="569"/>
      <c r="TU9" s="569"/>
      <c r="TV9" s="569"/>
      <c r="TW9" s="569"/>
      <c r="TX9" s="569"/>
      <c r="TY9" s="569"/>
      <c r="TZ9" s="569"/>
      <c r="UA9" s="569"/>
      <c r="UB9" s="569"/>
      <c r="UC9" s="569"/>
      <c r="UD9" s="569"/>
      <c r="UE9" s="569"/>
      <c r="UF9" s="569"/>
      <c r="UG9" s="569"/>
      <c r="UH9" s="569"/>
      <c r="UI9" s="569"/>
      <c r="UJ9" s="569"/>
      <c r="UK9" s="569"/>
      <c r="UL9" s="569"/>
      <c r="UM9" s="569"/>
      <c r="UN9" s="569"/>
      <c r="UO9" s="569"/>
      <c r="UP9" s="569"/>
      <c r="UQ9" s="569"/>
      <c r="UR9" s="569"/>
      <c r="US9" s="569"/>
      <c r="UT9" s="569"/>
      <c r="UU9" s="569"/>
      <c r="UV9" s="569"/>
      <c r="UW9" s="569"/>
      <c r="UX9" s="569"/>
      <c r="UY9" s="569"/>
      <c r="UZ9" s="569"/>
      <c r="VA9" s="569"/>
      <c r="VB9" s="569"/>
      <c r="VC9" s="568"/>
      <c r="VD9" s="23"/>
    </row>
    <row r="10" spans="1:576" hidden="1" outlineLevel="1">
      <c r="A10" s="21"/>
      <c r="B10" s="21"/>
      <c r="C10" s="14"/>
      <c r="D10" s="14"/>
      <c r="E10" t="b">
        <v>0</v>
      </c>
      <c r="G10" s="29" t="str">
        <f t="shared" ca="1" si="17"/>
        <v>SA level 4</v>
      </c>
      <c r="U10" s="26">
        <v>4</v>
      </c>
      <c r="X10" s="26">
        <v>4</v>
      </c>
      <c r="Y10" s="26">
        <v>4</v>
      </c>
      <c r="AS10" s="553"/>
      <c r="AT10" s="9"/>
      <c r="AU10" s="9"/>
      <c r="AV10" s="565"/>
      <c r="AW10" s="565"/>
      <c r="AX10" s="565"/>
      <c r="AY10" s="565"/>
      <c r="AZ10" s="565"/>
      <c r="BA10" s="565"/>
      <c r="BB10" s="565"/>
      <c r="BC10" s="565"/>
      <c r="BD10" s="9"/>
      <c r="BE10" s="565"/>
      <c r="BF10" s="565"/>
      <c r="BG10" s="565"/>
      <c r="BH10" s="565"/>
      <c r="BI10" s="565"/>
      <c r="BJ10" s="565"/>
      <c r="BK10" s="565"/>
      <c r="BL10" s="9"/>
      <c r="BM10" s="565"/>
      <c r="BN10" s="565"/>
      <c r="BO10" s="565"/>
      <c r="BP10" s="565"/>
      <c r="BQ10" s="565"/>
      <c r="BR10" s="565"/>
      <c r="BS10" s="565"/>
      <c r="BT10" s="565"/>
      <c r="BU10" s="565"/>
      <c r="BV10" s="565"/>
      <c r="BW10" s="565"/>
      <c r="BX10" s="9"/>
      <c r="BY10" s="565"/>
      <c r="BZ10" s="565"/>
      <c r="CA10" s="565"/>
      <c r="CB10" s="565"/>
      <c r="CC10" s="565"/>
      <c r="CD10" s="565"/>
      <c r="CE10" s="565"/>
      <c r="CF10" s="565"/>
      <c r="CG10" s="565"/>
      <c r="CH10" s="565"/>
      <c r="CI10" s="9"/>
      <c r="CJ10" s="565"/>
      <c r="CK10" s="565"/>
      <c r="CL10" s="565"/>
      <c r="CM10" s="565"/>
      <c r="CN10" s="565"/>
      <c r="CO10" s="566"/>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9"/>
      <c r="DS10" s="565"/>
      <c r="DT10" s="565"/>
      <c r="DU10" s="565"/>
      <c r="DV10" s="565"/>
      <c r="DW10" s="565"/>
      <c r="DX10" s="565"/>
      <c r="DY10" s="565"/>
      <c r="DZ10" s="565"/>
      <c r="EA10" s="565"/>
      <c r="EB10" s="565"/>
      <c r="EC10" s="565"/>
      <c r="ED10" s="565"/>
      <c r="EE10" s="565"/>
      <c r="EF10" s="567"/>
      <c r="EG10" s="567"/>
      <c r="EH10" s="567"/>
      <c r="EI10" s="567"/>
      <c r="EJ10" s="567"/>
      <c r="EK10" s="567"/>
      <c r="EL10" s="567"/>
      <c r="EM10" s="567"/>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567"/>
      <c r="FS10" s="567"/>
      <c r="FT10" s="567"/>
      <c r="FU10" s="567"/>
      <c r="FV10" s="567"/>
      <c r="FW10" s="567"/>
      <c r="FX10" s="567"/>
      <c r="FY10" s="567"/>
      <c r="FZ10" s="567"/>
      <c r="GA10" s="567"/>
      <c r="GB10" s="567"/>
      <c r="GC10" s="567"/>
      <c r="GD10" s="567"/>
      <c r="GE10" s="567"/>
      <c r="GF10" s="567"/>
      <c r="GG10" s="567"/>
      <c r="GH10" s="567"/>
      <c r="GI10" s="567"/>
      <c r="GJ10" s="567"/>
      <c r="GK10" s="567"/>
      <c r="GL10" s="567"/>
      <c r="GM10" s="567"/>
      <c r="GN10" s="567"/>
      <c r="GO10" s="567"/>
      <c r="GP10" s="567"/>
      <c r="GQ10" s="567"/>
      <c r="GR10" s="567"/>
      <c r="GS10" s="567"/>
      <c r="GT10" s="567"/>
      <c r="GU10" s="567"/>
      <c r="GV10" s="567"/>
      <c r="GW10" s="136"/>
      <c r="GX10" s="136"/>
      <c r="GY10" s="136"/>
      <c r="GZ10" s="136"/>
      <c r="HA10" s="136"/>
      <c r="HB10" s="136"/>
      <c r="HC10" s="136"/>
      <c r="HD10" s="136"/>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567"/>
      <c r="IB10" s="567"/>
      <c r="IC10" s="567"/>
      <c r="ID10" s="567"/>
      <c r="IE10" s="567"/>
      <c r="IF10" s="567"/>
      <c r="IG10" s="567"/>
      <c r="IH10" s="567"/>
      <c r="II10" s="567"/>
      <c r="IJ10" s="567"/>
      <c r="IK10" s="567"/>
      <c r="IL10" s="567"/>
      <c r="IM10" s="567"/>
      <c r="IN10" s="567"/>
      <c r="IO10" s="567"/>
      <c r="IP10" s="567"/>
      <c r="IQ10" s="567"/>
      <c r="IR10" s="567"/>
      <c r="IS10" s="567"/>
      <c r="IT10" s="567"/>
      <c r="IU10" s="567"/>
      <c r="IV10" s="567"/>
      <c r="IW10" s="567"/>
      <c r="IX10" s="567"/>
      <c r="IY10" s="567"/>
      <c r="IZ10" s="565"/>
      <c r="JA10" s="9"/>
      <c r="JB10" s="568"/>
      <c r="JC10" s="568"/>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9"/>
      <c r="KR10" s="565"/>
      <c r="KS10" s="568"/>
      <c r="KT10" s="568"/>
      <c r="KU10" s="568"/>
      <c r="KV10" s="568"/>
      <c r="KW10" s="568"/>
      <c r="KX10" s="565"/>
      <c r="KY10" s="565"/>
      <c r="KZ10" s="565"/>
      <c r="LA10" s="565"/>
      <c r="LB10" s="565"/>
      <c r="LC10" s="565"/>
      <c r="LD10" s="565"/>
      <c r="LE10" s="565"/>
      <c r="LF10" s="565"/>
      <c r="LG10" s="565"/>
      <c r="LH10" s="565"/>
      <c r="LI10" s="565"/>
      <c r="LJ10" s="565"/>
      <c r="LK10" s="565"/>
      <c r="LL10" s="565"/>
      <c r="LM10" s="565"/>
      <c r="LN10" s="565"/>
      <c r="LO10" s="568"/>
      <c r="LP10" s="568"/>
      <c r="LQ10" s="568"/>
      <c r="LR10" s="568"/>
      <c r="LS10" s="568"/>
      <c r="LT10" s="568"/>
      <c r="LU10" s="568"/>
      <c r="LV10" s="568"/>
      <c r="LW10" s="565"/>
      <c r="LX10" s="565"/>
      <c r="LY10" s="565"/>
      <c r="LZ10" s="568"/>
      <c r="MA10" s="568"/>
      <c r="MB10" s="565"/>
      <c r="MC10" s="565"/>
      <c r="MD10" s="565"/>
      <c r="ME10" s="565"/>
      <c r="MF10" s="565"/>
      <c r="MG10" s="565"/>
      <c r="MH10" s="565"/>
      <c r="MI10" s="565"/>
      <c r="MJ10" s="565"/>
      <c r="MK10" s="565"/>
      <c r="ML10" s="565"/>
      <c r="MM10" s="565"/>
      <c r="MN10" s="568"/>
      <c r="MO10" s="568"/>
      <c r="MP10" s="565"/>
      <c r="MQ10" s="565"/>
      <c r="MR10" s="565"/>
      <c r="MS10" s="565"/>
      <c r="MT10" s="9"/>
      <c r="MU10" s="565"/>
      <c r="MV10" s="565"/>
      <c r="MW10" s="565"/>
      <c r="MX10" s="565"/>
      <c r="MY10" s="565"/>
      <c r="MZ10" s="565"/>
      <c r="NA10" s="565"/>
      <c r="NB10" s="9"/>
      <c r="NC10" s="565"/>
      <c r="ND10" s="565"/>
      <c r="NE10" s="565"/>
      <c r="NF10" s="565"/>
      <c r="NG10" s="565"/>
      <c r="NH10" s="565"/>
      <c r="NI10" s="565"/>
      <c r="NJ10" s="565"/>
      <c r="NK10" s="565"/>
      <c r="NL10" s="565"/>
      <c r="NM10" s="565"/>
      <c r="NN10" s="565"/>
      <c r="NO10" s="565"/>
      <c r="NP10" s="565"/>
      <c r="NQ10" s="565"/>
      <c r="NR10" s="565"/>
      <c r="NS10" s="565"/>
      <c r="NT10" s="565"/>
      <c r="NU10" s="565"/>
      <c r="NV10" s="565"/>
      <c r="NW10" s="565"/>
      <c r="NX10" s="9"/>
      <c r="NY10" s="12"/>
      <c r="NZ10" s="12"/>
      <c r="OA10" s="12"/>
      <c r="OB10" s="12"/>
      <c r="OC10" s="12"/>
      <c r="OD10" s="12"/>
      <c r="OE10" s="136"/>
      <c r="OF10" s="136"/>
      <c r="OG10" s="136"/>
      <c r="OH10" s="136"/>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36"/>
      <c r="PG10" s="136"/>
      <c r="PH10" s="136"/>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569"/>
      <c r="QJ10" s="569"/>
      <c r="QK10" s="569"/>
      <c r="QL10" s="569"/>
      <c r="QM10" s="569"/>
      <c r="QN10" s="569"/>
      <c r="QO10" s="569"/>
      <c r="QP10" s="569"/>
      <c r="QQ10" s="569"/>
      <c r="QR10" s="569"/>
      <c r="QS10" s="569"/>
      <c r="QT10" s="569"/>
      <c r="QU10" s="569"/>
      <c r="QV10" s="569"/>
      <c r="QW10" s="569"/>
      <c r="QX10" s="569"/>
      <c r="QY10" s="569"/>
      <c r="QZ10" s="569"/>
      <c r="RA10" s="569"/>
      <c r="RB10" s="569"/>
      <c r="RC10" s="569"/>
      <c r="RD10" s="569"/>
      <c r="RE10" s="569"/>
      <c r="RF10" s="569"/>
      <c r="RG10" s="569"/>
      <c r="RH10" s="569"/>
      <c r="RI10" s="569"/>
      <c r="RJ10" s="569"/>
      <c r="RK10" s="569"/>
      <c r="RL10" s="569"/>
      <c r="RM10" s="569"/>
      <c r="RN10" s="569"/>
      <c r="RO10" s="569"/>
      <c r="RP10" s="569"/>
      <c r="RQ10" s="569"/>
      <c r="RR10" s="569"/>
      <c r="RS10" s="569"/>
      <c r="RT10" s="569"/>
      <c r="RU10" s="569"/>
      <c r="RV10" s="569"/>
      <c r="RW10" s="569"/>
      <c r="RX10" s="569"/>
      <c r="RY10" s="569"/>
      <c r="RZ10" s="569"/>
      <c r="SA10" s="569"/>
      <c r="SB10" s="569"/>
      <c r="SC10" s="569"/>
      <c r="SD10" s="569"/>
      <c r="SE10" s="569"/>
      <c r="SF10" s="569"/>
      <c r="SG10" s="569"/>
      <c r="SH10" s="569"/>
      <c r="SI10" s="569"/>
      <c r="SJ10" s="569"/>
      <c r="SK10" s="569"/>
      <c r="SL10" s="569"/>
      <c r="SM10" s="569"/>
      <c r="SN10" s="569"/>
      <c r="SO10" s="569"/>
      <c r="SP10" s="569"/>
      <c r="SQ10" s="569"/>
      <c r="SR10" s="569"/>
      <c r="SS10" s="569"/>
      <c r="ST10" s="569"/>
      <c r="SU10" s="569"/>
      <c r="SV10" s="569"/>
      <c r="SW10" s="569"/>
      <c r="SX10" s="569"/>
      <c r="SY10" s="569"/>
      <c r="SZ10" s="569"/>
      <c r="TA10" s="569"/>
      <c r="TB10" s="569"/>
      <c r="TC10" s="569"/>
      <c r="TD10" s="569"/>
      <c r="TE10" s="569"/>
      <c r="TF10" s="569"/>
      <c r="TG10" s="569"/>
      <c r="TH10" s="569"/>
      <c r="TI10" s="569"/>
      <c r="TJ10" s="569"/>
      <c r="TK10" s="569"/>
      <c r="TL10" s="569"/>
      <c r="TM10" s="569"/>
      <c r="TN10" s="569"/>
      <c r="TO10" s="569"/>
      <c r="TP10" s="569"/>
      <c r="TQ10" s="569"/>
      <c r="TR10" s="569"/>
      <c r="TS10" s="569"/>
      <c r="TT10" s="569"/>
      <c r="TU10" s="569"/>
      <c r="TV10" s="569"/>
      <c r="TW10" s="569"/>
      <c r="TX10" s="569"/>
      <c r="TY10" s="569"/>
      <c r="TZ10" s="569"/>
      <c r="UA10" s="569"/>
      <c r="UB10" s="569"/>
      <c r="UC10" s="569"/>
      <c r="UD10" s="569"/>
      <c r="UE10" s="569"/>
      <c r="UF10" s="569"/>
      <c r="UG10" s="569"/>
      <c r="UH10" s="569"/>
      <c r="UI10" s="569"/>
      <c r="UJ10" s="569"/>
      <c r="UK10" s="569"/>
      <c r="UL10" s="569"/>
      <c r="UM10" s="569"/>
      <c r="UN10" s="569"/>
      <c r="UO10" s="569"/>
      <c r="UP10" s="569"/>
      <c r="UQ10" s="569"/>
      <c r="UR10" s="569"/>
      <c r="US10" s="569"/>
      <c r="UT10" s="569"/>
      <c r="UU10" s="569"/>
      <c r="UV10" s="569"/>
      <c r="UW10" s="569"/>
      <c r="UX10" s="569"/>
      <c r="UY10" s="569"/>
      <c r="UZ10" s="569"/>
      <c r="VA10" s="569"/>
      <c r="VB10" s="569"/>
      <c r="VC10" s="568"/>
      <c r="VD10" s="23"/>
    </row>
    <row r="11" spans="1:576" hidden="1" outlineLevel="1">
      <c r="A11" s="21"/>
      <c r="B11" s="21"/>
      <c r="C11" s="14"/>
      <c r="D11" s="14"/>
      <c r="E11" t="b">
        <v>0</v>
      </c>
      <c r="G11" s="29" t="str">
        <f t="shared" ca="1" si="17"/>
        <v>SA level 5</v>
      </c>
      <c r="U11" s="26">
        <v>5</v>
      </c>
      <c r="Y11" s="26">
        <v>5</v>
      </c>
      <c r="AS11" s="553"/>
      <c r="AT11" s="9"/>
      <c r="AU11" s="9"/>
      <c r="AV11" s="565"/>
      <c r="AW11" s="565"/>
      <c r="AX11" s="565"/>
      <c r="AY11" s="565"/>
      <c r="AZ11" s="565"/>
      <c r="BA11" s="565"/>
      <c r="BB11" s="565"/>
      <c r="BC11" s="565"/>
      <c r="BD11" s="9"/>
      <c r="BE11" s="565"/>
      <c r="BF11" s="565"/>
      <c r="BG11" s="565"/>
      <c r="BH11" s="565"/>
      <c r="BI11" s="565"/>
      <c r="BJ11" s="565"/>
      <c r="BK11" s="565"/>
      <c r="BL11" s="9"/>
      <c r="BM11" s="565"/>
      <c r="BN11" s="565"/>
      <c r="BO11" s="565"/>
      <c r="BP11" s="565"/>
      <c r="BQ11" s="565"/>
      <c r="BR11" s="565"/>
      <c r="BS11" s="565"/>
      <c r="BT11" s="565"/>
      <c r="BU11" s="565"/>
      <c r="BV11" s="565"/>
      <c r="BW11" s="565"/>
      <c r="BX11" s="9"/>
      <c r="BY11" s="565"/>
      <c r="BZ11" s="565"/>
      <c r="CA11" s="565"/>
      <c r="CB11" s="565"/>
      <c r="CC11" s="565"/>
      <c r="CD11" s="565"/>
      <c r="CE11" s="565"/>
      <c r="CF11" s="565"/>
      <c r="CG11" s="565"/>
      <c r="CH11" s="565"/>
      <c r="CI11" s="9"/>
      <c r="CJ11" s="565"/>
      <c r="CK11" s="565"/>
      <c r="CL11" s="565"/>
      <c r="CM11" s="565"/>
      <c r="CN11" s="565"/>
      <c r="CO11" s="566"/>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9"/>
      <c r="DS11" s="565"/>
      <c r="DT11" s="565"/>
      <c r="DU11" s="565"/>
      <c r="DV11" s="565"/>
      <c r="DW11" s="565"/>
      <c r="DX11" s="565"/>
      <c r="DY11" s="565"/>
      <c r="DZ11" s="565"/>
      <c r="EA11" s="565"/>
      <c r="EB11" s="565"/>
      <c r="EC11" s="565"/>
      <c r="ED11" s="565"/>
      <c r="EE11" s="565"/>
      <c r="EF11" s="567"/>
      <c r="EG11" s="567"/>
      <c r="EH11" s="567"/>
      <c r="EI11" s="567"/>
      <c r="EJ11" s="567"/>
      <c r="EK11" s="567"/>
      <c r="EL11" s="567"/>
      <c r="EM11" s="567"/>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567"/>
      <c r="FS11" s="567"/>
      <c r="FT11" s="567"/>
      <c r="FU11" s="567"/>
      <c r="FV11" s="567"/>
      <c r="FW11" s="567"/>
      <c r="FX11" s="567"/>
      <c r="FY11" s="567"/>
      <c r="FZ11" s="567"/>
      <c r="GA11" s="567"/>
      <c r="GB11" s="567"/>
      <c r="GC11" s="567"/>
      <c r="GD11" s="567"/>
      <c r="GE11" s="567"/>
      <c r="GF11" s="567"/>
      <c r="GG11" s="567"/>
      <c r="GH11" s="567"/>
      <c r="GI11" s="567"/>
      <c r="GJ11" s="567"/>
      <c r="GK11" s="567"/>
      <c r="GL11" s="567"/>
      <c r="GM11" s="567"/>
      <c r="GN11" s="567"/>
      <c r="GO11" s="567"/>
      <c r="GP11" s="567"/>
      <c r="GQ11" s="567"/>
      <c r="GR11" s="567"/>
      <c r="GS11" s="567"/>
      <c r="GT11" s="567"/>
      <c r="GU11" s="567"/>
      <c r="GV11" s="567"/>
      <c r="GW11" s="136"/>
      <c r="GX11" s="136"/>
      <c r="GY11" s="136"/>
      <c r="GZ11" s="136"/>
      <c r="HA11" s="136"/>
      <c r="HB11" s="136"/>
      <c r="HC11" s="136"/>
      <c r="HD11" s="136"/>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567"/>
      <c r="IB11" s="567"/>
      <c r="IC11" s="567"/>
      <c r="ID11" s="567"/>
      <c r="IE11" s="567"/>
      <c r="IF11" s="567"/>
      <c r="IG11" s="567"/>
      <c r="IH11" s="567"/>
      <c r="II11" s="567"/>
      <c r="IJ11" s="567"/>
      <c r="IK11" s="567"/>
      <c r="IL11" s="567"/>
      <c r="IM11" s="567"/>
      <c r="IN11" s="567"/>
      <c r="IO11" s="567"/>
      <c r="IP11" s="567"/>
      <c r="IQ11" s="567"/>
      <c r="IR11" s="567"/>
      <c r="IS11" s="567"/>
      <c r="IT11" s="567"/>
      <c r="IU11" s="567"/>
      <c r="IV11" s="567"/>
      <c r="IW11" s="567"/>
      <c r="IX11" s="567"/>
      <c r="IY11" s="567"/>
      <c r="IZ11" s="565"/>
      <c r="JA11" s="9"/>
      <c r="JB11" s="568"/>
      <c r="JC11" s="568"/>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9"/>
      <c r="KR11" s="565"/>
      <c r="KS11" s="568"/>
      <c r="KT11" s="568"/>
      <c r="KU11" s="568"/>
      <c r="KV11" s="568"/>
      <c r="KW11" s="568"/>
      <c r="KX11" s="565"/>
      <c r="KY11" s="565"/>
      <c r="KZ11" s="565"/>
      <c r="LA11" s="565"/>
      <c r="LB11" s="565"/>
      <c r="LC11" s="565"/>
      <c r="LD11" s="565"/>
      <c r="LE11" s="565"/>
      <c r="LF11" s="565"/>
      <c r="LG11" s="565"/>
      <c r="LH11" s="565"/>
      <c r="LI11" s="565"/>
      <c r="LJ11" s="565"/>
      <c r="LK11" s="565"/>
      <c r="LL11" s="565"/>
      <c r="LM11" s="565"/>
      <c r="LN11" s="565"/>
      <c r="LO11" s="568"/>
      <c r="LP11" s="568"/>
      <c r="LQ11" s="568"/>
      <c r="LR11" s="568"/>
      <c r="LS11" s="568"/>
      <c r="LT11" s="568"/>
      <c r="LU11" s="568"/>
      <c r="LV11" s="568"/>
      <c r="LW11" s="565"/>
      <c r="LX11" s="565"/>
      <c r="LY11" s="565"/>
      <c r="LZ11" s="568"/>
      <c r="MA11" s="568"/>
      <c r="MB11" s="565"/>
      <c r="MC11" s="565"/>
      <c r="MD11" s="565"/>
      <c r="ME11" s="565"/>
      <c r="MF11" s="565"/>
      <c r="MG11" s="565"/>
      <c r="MH11" s="565"/>
      <c r="MI11" s="565"/>
      <c r="MJ11" s="565"/>
      <c r="MK11" s="565"/>
      <c r="ML11" s="565"/>
      <c r="MM11" s="565"/>
      <c r="MN11" s="568"/>
      <c r="MO11" s="568"/>
      <c r="MP11" s="565"/>
      <c r="MQ11" s="565"/>
      <c r="MR11" s="565"/>
      <c r="MS11" s="565"/>
      <c r="MT11" s="9"/>
      <c r="MU11" s="565"/>
      <c r="MV11" s="565"/>
      <c r="MW11" s="565"/>
      <c r="MX11" s="565"/>
      <c r="MY11" s="565"/>
      <c r="MZ11" s="565"/>
      <c r="NA11" s="565"/>
      <c r="NB11" s="9"/>
      <c r="NC11" s="565"/>
      <c r="ND11" s="565"/>
      <c r="NE11" s="565"/>
      <c r="NF11" s="565"/>
      <c r="NG11" s="565"/>
      <c r="NH11" s="565"/>
      <c r="NI11" s="565"/>
      <c r="NJ11" s="565"/>
      <c r="NK11" s="565"/>
      <c r="NL11" s="565"/>
      <c r="NM11" s="565"/>
      <c r="NN11" s="565"/>
      <c r="NO11" s="565"/>
      <c r="NP11" s="565"/>
      <c r="NQ11" s="565"/>
      <c r="NR11" s="565"/>
      <c r="NS11" s="565"/>
      <c r="NT11" s="565"/>
      <c r="NU11" s="565"/>
      <c r="NV11" s="565"/>
      <c r="NW11" s="565"/>
      <c r="NX11" s="9"/>
      <c r="NY11" s="12"/>
      <c r="NZ11" s="12"/>
      <c r="OA11" s="12"/>
      <c r="OB11" s="12"/>
      <c r="OC11" s="12"/>
      <c r="OD11" s="12"/>
      <c r="OE11" s="136"/>
      <c r="OF11" s="136"/>
      <c r="OG11" s="136"/>
      <c r="OH11" s="136"/>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36"/>
      <c r="PG11" s="136"/>
      <c r="PH11" s="136"/>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569"/>
      <c r="QJ11" s="569"/>
      <c r="QK11" s="569"/>
      <c r="QL11" s="569"/>
      <c r="QM11" s="569"/>
      <c r="QN11" s="569"/>
      <c r="QO11" s="569"/>
      <c r="QP11" s="569"/>
      <c r="QQ11" s="569"/>
      <c r="QR11" s="569"/>
      <c r="QS11" s="569"/>
      <c r="QT11" s="569"/>
      <c r="QU11" s="569"/>
      <c r="QV11" s="569"/>
      <c r="QW11" s="569"/>
      <c r="QX11" s="569"/>
      <c r="QY11" s="569"/>
      <c r="QZ11" s="569"/>
      <c r="RA11" s="569"/>
      <c r="RB11" s="569"/>
      <c r="RC11" s="569"/>
      <c r="RD11" s="569"/>
      <c r="RE11" s="569"/>
      <c r="RF11" s="569"/>
      <c r="RG11" s="569"/>
      <c r="RH11" s="569"/>
      <c r="RI11" s="569"/>
      <c r="RJ11" s="569"/>
      <c r="RK11" s="569"/>
      <c r="RL11" s="569"/>
      <c r="RM11" s="569"/>
      <c r="RN11" s="569"/>
      <c r="RO11" s="569"/>
      <c r="RP11" s="569"/>
      <c r="RQ11" s="569"/>
      <c r="RR11" s="569"/>
      <c r="RS11" s="569"/>
      <c r="RT11" s="569"/>
      <c r="RU11" s="569"/>
      <c r="RV11" s="569"/>
      <c r="RW11" s="569"/>
      <c r="RX11" s="569"/>
      <c r="RY11" s="569"/>
      <c r="RZ11" s="569"/>
      <c r="SA11" s="569"/>
      <c r="SB11" s="569"/>
      <c r="SC11" s="569"/>
      <c r="SD11" s="569"/>
      <c r="SE11" s="569"/>
      <c r="SF11" s="569"/>
      <c r="SG11" s="569"/>
      <c r="SH11" s="569"/>
      <c r="SI11" s="569"/>
      <c r="SJ11" s="569"/>
      <c r="SK11" s="569"/>
      <c r="SL11" s="569"/>
      <c r="SM11" s="569"/>
      <c r="SN11" s="569"/>
      <c r="SO11" s="569"/>
      <c r="SP11" s="569"/>
      <c r="SQ11" s="569"/>
      <c r="SR11" s="569"/>
      <c r="SS11" s="569"/>
      <c r="ST11" s="569"/>
      <c r="SU11" s="569"/>
      <c r="SV11" s="569"/>
      <c r="SW11" s="569"/>
      <c r="SX11" s="569"/>
      <c r="SY11" s="569"/>
      <c r="SZ11" s="569"/>
      <c r="TA11" s="569"/>
      <c r="TB11" s="569"/>
      <c r="TC11" s="569"/>
      <c r="TD11" s="569"/>
      <c r="TE11" s="569"/>
      <c r="TF11" s="569"/>
      <c r="TG11" s="569"/>
      <c r="TH11" s="569"/>
      <c r="TI11" s="569"/>
      <c r="TJ11" s="569"/>
      <c r="TK11" s="569"/>
      <c r="TL11" s="569"/>
      <c r="TM11" s="569"/>
      <c r="TN11" s="569"/>
      <c r="TO11" s="569"/>
      <c r="TP11" s="569"/>
      <c r="TQ11" s="569"/>
      <c r="TR11" s="569"/>
      <c r="TS11" s="569"/>
      <c r="TT11" s="569"/>
      <c r="TU11" s="569"/>
      <c r="TV11" s="569"/>
      <c r="TW11" s="569"/>
      <c r="TX11" s="569"/>
      <c r="TY11" s="569"/>
      <c r="TZ11" s="569"/>
      <c r="UA11" s="569"/>
      <c r="UB11" s="569"/>
      <c r="UC11" s="569"/>
      <c r="UD11" s="569"/>
      <c r="UE11" s="569"/>
      <c r="UF11" s="569"/>
      <c r="UG11" s="569"/>
      <c r="UH11" s="569"/>
      <c r="UI11" s="569"/>
      <c r="UJ11" s="569"/>
      <c r="UK11" s="569"/>
      <c r="UL11" s="569"/>
      <c r="UM11" s="569"/>
      <c r="UN11" s="569"/>
      <c r="UO11" s="569"/>
      <c r="UP11" s="569"/>
      <c r="UQ11" s="569"/>
      <c r="UR11" s="569"/>
      <c r="US11" s="569"/>
      <c r="UT11" s="569"/>
      <c r="UU11" s="569"/>
      <c r="UV11" s="569"/>
      <c r="UW11" s="569"/>
      <c r="UX11" s="569"/>
      <c r="UY11" s="569"/>
      <c r="UZ11" s="569"/>
      <c r="VA11" s="569"/>
      <c r="VB11" s="569"/>
      <c r="VC11" s="568"/>
      <c r="VD11" s="23"/>
    </row>
    <row r="12" spans="1:576" hidden="1" outlineLevel="1">
      <c r="A12" s="21"/>
      <c r="B12" s="21"/>
      <c r="C12" s="14"/>
      <c r="D12" s="14"/>
      <c r="E12" t="b">
        <v>0</v>
      </c>
      <c r="G12" s="29" t="str">
        <f t="shared" ca="1" si="17"/>
        <v>SA level 6</v>
      </c>
      <c r="Y12" s="26">
        <v>6</v>
      </c>
      <c r="AS12" s="553"/>
      <c r="AT12" s="9"/>
      <c r="AU12" s="9"/>
      <c r="AV12" s="565"/>
      <c r="AW12" s="565"/>
      <c r="AX12" s="565"/>
      <c r="AY12" s="565"/>
      <c r="AZ12" s="565"/>
      <c r="BA12" s="565"/>
      <c r="BB12" s="565"/>
      <c r="BC12" s="565"/>
      <c r="BD12" s="9"/>
      <c r="BE12" s="565"/>
      <c r="BF12" s="565"/>
      <c r="BG12" s="565"/>
      <c r="BH12" s="565"/>
      <c r="BI12" s="565"/>
      <c r="BJ12" s="565"/>
      <c r="BK12" s="565"/>
      <c r="BL12" s="9"/>
      <c r="BM12" s="565"/>
      <c r="BN12" s="565"/>
      <c r="BO12" s="565"/>
      <c r="BP12" s="565"/>
      <c r="BQ12" s="565"/>
      <c r="BR12" s="565"/>
      <c r="BS12" s="565"/>
      <c r="BT12" s="565"/>
      <c r="BU12" s="565"/>
      <c r="BV12" s="565"/>
      <c r="BW12" s="565"/>
      <c r="BX12" s="9"/>
      <c r="BY12" s="565"/>
      <c r="BZ12" s="565"/>
      <c r="CA12" s="565"/>
      <c r="CB12" s="565"/>
      <c r="CC12" s="565"/>
      <c r="CD12" s="565"/>
      <c r="CE12" s="565"/>
      <c r="CF12" s="565"/>
      <c r="CG12" s="565"/>
      <c r="CH12" s="565"/>
      <c r="CI12" s="9"/>
      <c r="CJ12" s="565"/>
      <c r="CK12" s="565"/>
      <c r="CL12" s="565"/>
      <c r="CM12" s="565"/>
      <c r="CN12" s="565"/>
      <c r="CO12" s="566"/>
      <c r="CP12" s="565"/>
      <c r="CQ12" s="565"/>
      <c r="CR12" s="565"/>
      <c r="CS12" s="565"/>
      <c r="CT12" s="565"/>
      <c r="CU12" s="565"/>
      <c r="CV12" s="565"/>
      <c r="CW12" s="565"/>
      <c r="CX12" s="565"/>
      <c r="CY12" s="565"/>
      <c r="CZ12" s="565"/>
      <c r="DA12" s="565"/>
      <c r="DB12" s="565"/>
      <c r="DC12" s="565"/>
      <c r="DD12" s="565"/>
      <c r="DE12" s="565"/>
      <c r="DF12" s="565"/>
      <c r="DG12" s="565"/>
      <c r="DH12" s="565"/>
      <c r="DI12" s="565"/>
      <c r="DJ12" s="565"/>
      <c r="DK12" s="565"/>
      <c r="DL12" s="565"/>
      <c r="DM12" s="565"/>
      <c r="DN12" s="565"/>
      <c r="DO12" s="565"/>
      <c r="DP12" s="565"/>
      <c r="DQ12" s="565"/>
      <c r="DR12" s="9"/>
      <c r="DS12" s="565"/>
      <c r="DT12" s="565"/>
      <c r="DU12" s="565"/>
      <c r="DV12" s="565"/>
      <c r="DW12" s="565"/>
      <c r="DX12" s="565"/>
      <c r="DY12" s="565"/>
      <c r="DZ12" s="565"/>
      <c r="EA12" s="565"/>
      <c r="EB12" s="565"/>
      <c r="EC12" s="565"/>
      <c r="ED12" s="565"/>
      <c r="EE12" s="565"/>
      <c r="EF12" s="567"/>
      <c r="EG12" s="567"/>
      <c r="EH12" s="567"/>
      <c r="EI12" s="567"/>
      <c r="EJ12" s="567"/>
      <c r="EK12" s="567"/>
      <c r="EL12" s="567"/>
      <c r="EM12" s="567"/>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567"/>
      <c r="FS12" s="567"/>
      <c r="FT12" s="567"/>
      <c r="FU12" s="567"/>
      <c r="FV12" s="567"/>
      <c r="FW12" s="567"/>
      <c r="FX12" s="567"/>
      <c r="FY12" s="567"/>
      <c r="FZ12" s="567"/>
      <c r="GA12" s="567"/>
      <c r="GB12" s="567"/>
      <c r="GC12" s="567"/>
      <c r="GD12" s="567"/>
      <c r="GE12" s="567"/>
      <c r="GF12" s="567"/>
      <c r="GG12" s="567"/>
      <c r="GH12" s="567"/>
      <c r="GI12" s="567"/>
      <c r="GJ12" s="567"/>
      <c r="GK12" s="567"/>
      <c r="GL12" s="567"/>
      <c r="GM12" s="567"/>
      <c r="GN12" s="567"/>
      <c r="GO12" s="567"/>
      <c r="GP12" s="567"/>
      <c r="GQ12" s="567"/>
      <c r="GR12" s="567"/>
      <c r="GS12" s="567"/>
      <c r="GT12" s="567"/>
      <c r="GU12" s="567"/>
      <c r="GV12" s="567"/>
      <c r="GW12" s="136"/>
      <c r="GX12" s="136"/>
      <c r="GY12" s="136"/>
      <c r="GZ12" s="136"/>
      <c r="HA12" s="136"/>
      <c r="HB12" s="136"/>
      <c r="HC12" s="136"/>
      <c r="HD12" s="136"/>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567"/>
      <c r="IB12" s="567"/>
      <c r="IC12" s="567"/>
      <c r="ID12" s="567"/>
      <c r="IE12" s="567"/>
      <c r="IF12" s="567"/>
      <c r="IG12" s="567"/>
      <c r="IH12" s="567"/>
      <c r="II12" s="567"/>
      <c r="IJ12" s="567"/>
      <c r="IK12" s="567"/>
      <c r="IL12" s="567"/>
      <c r="IM12" s="567"/>
      <c r="IN12" s="567"/>
      <c r="IO12" s="567"/>
      <c r="IP12" s="567"/>
      <c r="IQ12" s="567"/>
      <c r="IR12" s="567"/>
      <c r="IS12" s="567"/>
      <c r="IT12" s="567"/>
      <c r="IU12" s="567"/>
      <c r="IV12" s="567"/>
      <c r="IW12" s="567"/>
      <c r="IX12" s="567"/>
      <c r="IY12" s="567"/>
      <c r="IZ12" s="565"/>
      <c r="JA12" s="9"/>
      <c r="JB12" s="568"/>
      <c r="JC12" s="568"/>
      <c r="JD12" s="565"/>
      <c r="JE12" s="565"/>
      <c r="JF12" s="565"/>
      <c r="JG12" s="565"/>
      <c r="JH12" s="565"/>
      <c r="JI12" s="565"/>
      <c r="JJ12" s="565"/>
      <c r="JK12" s="565"/>
      <c r="JL12" s="565"/>
      <c r="JM12" s="565"/>
      <c r="JN12" s="565"/>
      <c r="JO12" s="565"/>
      <c r="JP12" s="565"/>
      <c r="JQ12" s="565"/>
      <c r="JR12" s="565"/>
      <c r="JS12" s="565"/>
      <c r="JT12" s="565"/>
      <c r="JU12" s="565"/>
      <c r="JV12" s="565"/>
      <c r="JW12" s="565"/>
      <c r="JX12" s="565"/>
      <c r="JY12" s="565"/>
      <c r="JZ12" s="565"/>
      <c r="KA12" s="565"/>
      <c r="KB12" s="565"/>
      <c r="KC12" s="565"/>
      <c r="KD12" s="565"/>
      <c r="KE12" s="565"/>
      <c r="KF12" s="565"/>
      <c r="KG12" s="565"/>
      <c r="KH12" s="565"/>
      <c r="KI12" s="565"/>
      <c r="KJ12" s="565"/>
      <c r="KK12" s="565"/>
      <c r="KL12" s="565"/>
      <c r="KM12" s="565"/>
      <c r="KN12" s="565"/>
      <c r="KO12" s="565"/>
      <c r="KP12" s="565"/>
      <c r="KQ12" s="9"/>
      <c r="KR12" s="565"/>
      <c r="KS12" s="568"/>
      <c r="KT12" s="568"/>
      <c r="KU12" s="568"/>
      <c r="KV12" s="568"/>
      <c r="KW12" s="568"/>
      <c r="KX12" s="565"/>
      <c r="KY12" s="565"/>
      <c r="KZ12" s="565"/>
      <c r="LA12" s="565"/>
      <c r="LB12" s="565"/>
      <c r="LC12" s="565"/>
      <c r="LD12" s="565"/>
      <c r="LE12" s="565"/>
      <c r="LF12" s="565"/>
      <c r="LG12" s="565"/>
      <c r="LH12" s="565"/>
      <c r="LI12" s="565"/>
      <c r="LJ12" s="565"/>
      <c r="LK12" s="565"/>
      <c r="LL12" s="565"/>
      <c r="LM12" s="565"/>
      <c r="LN12" s="565"/>
      <c r="LO12" s="568"/>
      <c r="LP12" s="568"/>
      <c r="LQ12" s="568"/>
      <c r="LR12" s="568"/>
      <c r="LS12" s="568"/>
      <c r="LT12" s="568"/>
      <c r="LU12" s="568"/>
      <c r="LV12" s="568"/>
      <c r="LW12" s="565"/>
      <c r="LX12" s="565"/>
      <c r="LY12" s="565"/>
      <c r="LZ12" s="568"/>
      <c r="MA12" s="568"/>
      <c r="MB12" s="565"/>
      <c r="MC12" s="565"/>
      <c r="MD12" s="565"/>
      <c r="ME12" s="565"/>
      <c r="MF12" s="565"/>
      <c r="MG12" s="565"/>
      <c r="MH12" s="565"/>
      <c r="MI12" s="565"/>
      <c r="MJ12" s="565"/>
      <c r="MK12" s="565"/>
      <c r="ML12" s="565"/>
      <c r="MM12" s="565"/>
      <c r="MN12" s="568"/>
      <c r="MO12" s="568"/>
      <c r="MP12" s="565"/>
      <c r="MQ12" s="565"/>
      <c r="MR12" s="565"/>
      <c r="MS12" s="565"/>
      <c r="MT12" s="9"/>
      <c r="MU12" s="565"/>
      <c r="MV12" s="565"/>
      <c r="MW12" s="565"/>
      <c r="MX12" s="565"/>
      <c r="MY12" s="565"/>
      <c r="MZ12" s="565"/>
      <c r="NA12" s="565"/>
      <c r="NB12" s="9"/>
      <c r="NC12" s="565"/>
      <c r="ND12" s="565"/>
      <c r="NE12" s="565"/>
      <c r="NF12" s="565"/>
      <c r="NG12" s="565"/>
      <c r="NH12" s="565"/>
      <c r="NI12" s="565"/>
      <c r="NJ12" s="565"/>
      <c r="NK12" s="565"/>
      <c r="NL12" s="565"/>
      <c r="NM12" s="565"/>
      <c r="NN12" s="565"/>
      <c r="NO12" s="565"/>
      <c r="NP12" s="565"/>
      <c r="NQ12" s="565"/>
      <c r="NR12" s="565"/>
      <c r="NS12" s="565"/>
      <c r="NT12" s="565"/>
      <c r="NU12" s="565"/>
      <c r="NV12" s="565"/>
      <c r="NW12" s="565"/>
      <c r="NX12" s="9"/>
      <c r="NY12" s="12"/>
      <c r="NZ12" s="12"/>
      <c r="OA12" s="12"/>
      <c r="OB12" s="12"/>
      <c r="OC12" s="12"/>
      <c r="OD12" s="12"/>
      <c r="OE12" s="136"/>
      <c r="OF12" s="136"/>
      <c r="OG12" s="136"/>
      <c r="OH12" s="136"/>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36"/>
      <c r="PG12" s="136"/>
      <c r="PH12" s="136"/>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569"/>
      <c r="QJ12" s="569"/>
      <c r="QK12" s="569"/>
      <c r="QL12" s="569"/>
      <c r="QM12" s="569"/>
      <c r="QN12" s="569"/>
      <c r="QO12" s="569"/>
      <c r="QP12" s="569"/>
      <c r="QQ12" s="569"/>
      <c r="QR12" s="569"/>
      <c r="QS12" s="569"/>
      <c r="QT12" s="569"/>
      <c r="QU12" s="569"/>
      <c r="QV12" s="569"/>
      <c r="QW12" s="569"/>
      <c r="QX12" s="569"/>
      <c r="QY12" s="569"/>
      <c r="QZ12" s="569"/>
      <c r="RA12" s="569"/>
      <c r="RB12" s="569"/>
      <c r="RC12" s="569"/>
      <c r="RD12" s="569"/>
      <c r="RE12" s="569"/>
      <c r="RF12" s="569"/>
      <c r="RG12" s="569"/>
      <c r="RH12" s="569"/>
      <c r="RI12" s="569"/>
      <c r="RJ12" s="569"/>
      <c r="RK12" s="569"/>
      <c r="RL12" s="569"/>
      <c r="RM12" s="569"/>
      <c r="RN12" s="569"/>
      <c r="RO12" s="569"/>
      <c r="RP12" s="569"/>
      <c r="RQ12" s="569"/>
      <c r="RR12" s="569"/>
      <c r="RS12" s="569"/>
      <c r="RT12" s="569"/>
      <c r="RU12" s="569"/>
      <c r="RV12" s="569"/>
      <c r="RW12" s="569"/>
      <c r="RX12" s="569"/>
      <c r="RY12" s="569"/>
      <c r="RZ12" s="569"/>
      <c r="SA12" s="569"/>
      <c r="SB12" s="569"/>
      <c r="SC12" s="569"/>
      <c r="SD12" s="569"/>
      <c r="SE12" s="569"/>
      <c r="SF12" s="569"/>
      <c r="SG12" s="569"/>
      <c r="SH12" s="569"/>
      <c r="SI12" s="569"/>
      <c r="SJ12" s="569"/>
      <c r="SK12" s="569"/>
      <c r="SL12" s="569"/>
      <c r="SM12" s="569"/>
      <c r="SN12" s="569"/>
      <c r="SO12" s="569"/>
      <c r="SP12" s="569"/>
      <c r="SQ12" s="569"/>
      <c r="SR12" s="569"/>
      <c r="SS12" s="569"/>
      <c r="ST12" s="569"/>
      <c r="SU12" s="569"/>
      <c r="SV12" s="569"/>
      <c r="SW12" s="569"/>
      <c r="SX12" s="569"/>
      <c r="SY12" s="569"/>
      <c r="SZ12" s="569"/>
      <c r="TA12" s="569"/>
      <c r="TB12" s="569"/>
      <c r="TC12" s="569"/>
      <c r="TD12" s="569"/>
      <c r="TE12" s="569"/>
      <c r="TF12" s="569"/>
      <c r="TG12" s="569"/>
      <c r="TH12" s="569"/>
      <c r="TI12" s="569"/>
      <c r="TJ12" s="569"/>
      <c r="TK12" s="569"/>
      <c r="TL12" s="569"/>
      <c r="TM12" s="569"/>
      <c r="TN12" s="569"/>
      <c r="TO12" s="569"/>
      <c r="TP12" s="569"/>
      <c r="TQ12" s="569"/>
      <c r="TR12" s="569"/>
      <c r="TS12" s="569"/>
      <c r="TT12" s="569"/>
      <c r="TU12" s="569"/>
      <c r="TV12" s="569"/>
      <c r="TW12" s="569"/>
      <c r="TX12" s="569"/>
      <c r="TY12" s="569"/>
      <c r="TZ12" s="569"/>
      <c r="UA12" s="569"/>
      <c r="UB12" s="569"/>
      <c r="UC12" s="569"/>
      <c r="UD12" s="569"/>
      <c r="UE12" s="569"/>
      <c r="UF12" s="569"/>
      <c r="UG12" s="569"/>
      <c r="UH12" s="569"/>
      <c r="UI12" s="569"/>
      <c r="UJ12" s="569"/>
      <c r="UK12" s="569"/>
      <c r="UL12" s="569"/>
      <c r="UM12" s="569"/>
      <c r="UN12" s="569"/>
      <c r="UO12" s="569"/>
      <c r="UP12" s="569"/>
      <c r="UQ12" s="569"/>
      <c r="UR12" s="569"/>
      <c r="US12" s="569"/>
      <c r="UT12" s="569"/>
      <c r="UU12" s="569"/>
      <c r="UV12" s="569"/>
      <c r="UW12" s="569"/>
      <c r="UX12" s="569"/>
      <c r="UY12" s="569"/>
      <c r="UZ12" s="569"/>
      <c r="VA12" s="569"/>
      <c r="VB12" s="569"/>
      <c r="VC12" s="568"/>
      <c r="VD12" s="23"/>
    </row>
    <row r="13" spans="1:576" hidden="1" outlineLevel="1">
      <c r="A13" s="21"/>
      <c r="B13" s="21"/>
      <c r="C13" s="14"/>
      <c r="D13" s="14"/>
      <c r="E13" t="b">
        <v>0</v>
      </c>
      <c r="G13" s="29" t="str">
        <f t="shared" ca="1" si="17"/>
        <v>SA level 7</v>
      </c>
      <c r="Y13" s="26">
        <v>7</v>
      </c>
      <c r="AS13" s="553"/>
      <c r="AT13" s="9"/>
      <c r="AU13" s="9"/>
      <c r="AV13" s="565"/>
      <c r="AW13" s="565"/>
      <c r="AX13" s="565"/>
      <c r="AY13" s="565"/>
      <c r="AZ13" s="565"/>
      <c r="BA13" s="565"/>
      <c r="BB13" s="565"/>
      <c r="BC13" s="565"/>
      <c r="BD13" s="9"/>
      <c r="BE13" s="565"/>
      <c r="BF13" s="565"/>
      <c r="BG13" s="565"/>
      <c r="BH13" s="565"/>
      <c r="BI13" s="565"/>
      <c r="BJ13" s="565"/>
      <c r="BK13" s="565"/>
      <c r="BL13" s="9"/>
      <c r="BM13" s="565"/>
      <c r="BN13" s="565"/>
      <c r="BO13" s="565"/>
      <c r="BP13" s="565"/>
      <c r="BQ13" s="565"/>
      <c r="BR13" s="565"/>
      <c r="BS13" s="565"/>
      <c r="BT13" s="565"/>
      <c r="BU13" s="565"/>
      <c r="BV13" s="565"/>
      <c r="BW13" s="565"/>
      <c r="BX13" s="9"/>
      <c r="BY13" s="565"/>
      <c r="BZ13" s="565"/>
      <c r="CA13" s="565"/>
      <c r="CB13" s="565"/>
      <c r="CC13" s="565"/>
      <c r="CD13" s="565"/>
      <c r="CE13" s="565"/>
      <c r="CF13" s="565"/>
      <c r="CG13" s="565"/>
      <c r="CH13" s="565"/>
      <c r="CI13" s="9"/>
      <c r="CJ13" s="565"/>
      <c r="CK13" s="565"/>
      <c r="CL13" s="565"/>
      <c r="CM13" s="565"/>
      <c r="CN13" s="565"/>
      <c r="CO13" s="566"/>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9"/>
      <c r="DS13" s="565"/>
      <c r="DT13" s="565"/>
      <c r="DU13" s="565"/>
      <c r="DV13" s="565"/>
      <c r="DW13" s="565"/>
      <c r="DX13" s="565"/>
      <c r="DY13" s="565"/>
      <c r="DZ13" s="565"/>
      <c r="EA13" s="565"/>
      <c r="EB13" s="565"/>
      <c r="EC13" s="565"/>
      <c r="ED13" s="565"/>
      <c r="EE13" s="565"/>
      <c r="EF13" s="567"/>
      <c r="EG13" s="567"/>
      <c r="EH13" s="567"/>
      <c r="EI13" s="567"/>
      <c r="EJ13" s="567"/>
      <c r="EK13" s="567"/>
      <c r="EL13" s="567"/>
      <c r="EM13" s="567"/>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567"/>
      <c r="FS13" s="567"/>
      <c r="FT13" s="567"/>
      <c r="FU13" s="567"/>
      <c r="FV13" s="567"/>
      <c r="FW13" s="567"/>
      <c r="FX13" s="567"/>
      <c r="FY13" s="567"/>
      <c r="FZ13" s="567"/>
      <c r="GA13" s="567"/>
      <c r="GB13" s="567"/>
      <c r="GC13" s="567"/>
      <c r="GD13" s="567"/>
      <c r="GE13" s="567"/>
      <c r="GF13" s="567"/>
      <c r="GG13" s="567"/>
      <c r="GH13" s="567"/>
      <c r="GI13" s="567"/>
      <c r="GJ13" s="567"/>
      <c r="GK13" s="567"/>
      <c r="GL13" s="567"/>
      <c r="GM13" s="567"/>
      <c r="GN13" s="567"/>
      <c r="GO13" s="567"/>
      <c r="GP13" s="567"/>
      <c r="GQ13" s="567"/>
      <c r="GR13" s="567"/>
      <c r="GS13" s="567"/>
      <c r="GT13" s="567"/>
      <c r="GU13" s="567"/>
      <c r="GV13" s="567"/>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567"/>
      <c r="IB13" s="567"/>
      <c r="IC13" s="567"/>
      <c r="ID13" s="567"/>
      <c r="IE13" s="567"/>
      <c r="IF13" s="567"/>
      <c r="IG13" s="567"/>
      <c r="IH13" s="567"/>
      <c r="II13" s="567"/>
      <c r="IJ13" s="567"/>
      <c r="IK13" s="567"/>
      <c r="IL13" s="567"/>
      <c r="IM13" s="567"/>
      <c r="IN13" s="567"/>
      <c r="IO13" s="567"/>
      <c r="IP13" s="567"/>
      <c r="IQ13" s="567"/>
      <c r="IR13" s="567"/>
      <c r="IS13" s="567"/>
      <c r="IT13" s="567"/>
      <c r="IU13" s="567"/>
      <c r="IV13" s="567"/>
      <c r="IW13" s="567"/>
      <c r="IX13" s="567"/>
      <c r="IY13" s="567"/>
      <c r="IZ13" s="565"/>
      <c r="JA13" s="9"/>
      <c r="JB13" s="568"/>
      <c r="JC13" s="568"/>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9"/>
      <c r="KR13" s="565"/>
      <c r="KS13" s="568"/>
      <c r="KT13" s="568"/>
      <c r="KU13" s="568"/>
      <c r="KV13" s="568"/>
      <c r="KW13" s="568"/>
      <c r="KX13" s="565"/>
      <c r="KY13" s="565"/>
      <c r="KZ13" s="565"/>
      <c r="LA13" s="565"/>
      <c r="LB13" s="565"/>
      <c r="LC13" s="565"/>
      <c r="LD13" s="565"/>
      <c r="LE13" s="565"/>
      <c r="LF13" s="565"/>
      <c r="LG13" s="565"/>
      <c r="LH13" s="565"/>
      <c r="LI13" s="565"/>
      <c r="LJ13" s="565"/>
      <c r="LK13" s="565"/>
      <c r="LL13" s="565"/>
      <c r="LM13" s="565"/>
      <c r="LN13" s="565"/>
      <c r="LO13" s="568"/>
      <c r="LP13" s="568"/>
      <c r="LQ13" s="568"/>
      <c r="LR13" s="568"/>
      <c r="LS13" s="568"/>
      <c r="LT13" s="568"/>
      <c r="LU13" s="568"/>
      <c r="LV13" s="568"/>
      <c r="LW13" s="565"/>
      <c r="LX13" s="565"/>
      <c r="LY13" s="565"/>
      <c r="LZ13" s="568"/>
      <c r="MA13" s="568"/>
      <c r="MB13" s="565"/>
      <c r="MC13" s="565"/>
      <c r="MD13" s="565"/>
      <c r="ME13" s="565"/>
      <c r="MF13" s="565"/>
      <c r="MG13" s="565"/>
      <c r="MH13" s="565"/>
      <c r="MI13" s="565"/>
      <c r="MJ13" s="565"/>
      <c r="MK13" s="565"/>
      <c r="ML13" s="565"/>
      <c r="MM13" s="565"/>
      <c r="MN13" s="568"/>
      <c r="MO13" s="568"/>
      <c r="MP13" s="565"/>
      <c r="MQ13" s="565"/>
      <c r="MR13" s="565"/>
      <c r="MS13" s="565"/>
      <c r="MT13" s="9"/>
      <c r="MU13" s="565"/>
      <c r="MV13" s="565"/>
      <c r="MW13" s="565"/>
      <c r="MX13" s="565"/>
      <c r="MY13" s="565"/>
      <c r="MZ13" s="565"/>
      <c r="NA13" s="565"/>
      <c r="NB13" s="9"/>
      <c r="NC13" s="565"/>
      <c r="ND13" s="565"/>
      <c r="NE13" s="565"/>
      <c r="NF13" s="565"/>
      <c r="NG13" s="565"/>
      <c r="NH13" s="565"/>
      <c r="NI13" s="565"/>
      <c r="NJ13" s="565"/>
      <c r="NK13" s="565"/>
      <c r="NL13" s="565"/>
      <c r="NM13" s="565"/>
      <c r="NN13" s="565"/>
      <c r="NO13" s="565"/>
      <c r="NP13" s="565"/>
      <c r="NQ13" s="565"/>
      <c r="NR13" s="565"/>
      <c r="NS13" s="565"/>
      <c r="NT13" s="565"/>
      <c r="NU13" s="565"/>
      <c r="NV13" s="565"/>
      <c r="NW13" s="565"/>
      <c r="NX13" s="9"/>
      <c r="NY13" s="12"/>
      <c r="NZ13" s="12"/>
      <c r="OA13" s="12"/>
      <c r="OB13" s="12"/>
      <c r="OC13" s="12"/>
      <c r="OD13" s="12"/>
      <c r="OE13" s="136"/>
      <c r="OF13" s="136"/>
      <c r="OG13" s="136"/>
      <c r="OH13" s="136"/>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36"/>
      <c r="PG13" s="136"/>
      <c r="PH13" s="136"/>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569"/>
      <c r="QJ13" s="569"/>
      <c r="QK13" s="569"/>
      <c r="QL13" s="569"/>
      <c r="QM13" s="569"/>
      <c r="QN13" s="569"/>
      <c r="QO13" s="569"/>
      <c r="QP13" s="569"/>
      <c r="QQ13" s="569"/>
      <c r="QR13" s="569"/>
      <c r="QS13" s="569"/>
      <c r="QT13" s="569"/>
      <c r="QU13" s="569"/>
      <c r="QV13" s="569"/>
      <c r="QW13" s="569"/>
      <c r="QX13" s="569"/>
      <c r="QY13" s="569"/>
      <c r="QZ13" s="569"/>
      <c r="RA13" s="569"/>
      <c r="RB13" s="569"/>
      <c r="RC13" s="569"/>
      <c r="RD13" s="569"/>
      <c r="RE13" s="569"/>
      <c r="RF13" s="569"/>
      <c r="RG13" s="569"/>
      <c r="RH13" s="569"/>
      <c r="RI13" s="569"/>
      <c r="RJ13" s="569"/>
      <c r="RK13" s="569"/>
      <c r="RL13" s="569"/>
      <c r="RM13" s="569"/>
      <c r="RN13" s="569"/>
      <c r="RO13" s="569"/>
      <c r="RP13" s="569"/>
      <c r="RQ13" s="569"/>
      <c r="RR13" s="569"/>
      <c r="RS13" s="569"/>
      <c r="RT13" s="569"/>
      <c r="RU13" s="569"/>
      <c r="RV13" s="569"/>
      <c r="RW13" s="569"/>
      <c r="RX13" s="569"/>
      <c r="RY13" s="569"/>
      <c r="RZ13" s="569"/>
      <c r="SA13" s="569"/>
      <c r="SB13" s="569"/>
      <c r="SC13" s="569"/>
      <c r="SD13" s="569"/>
      <c r="SE13" s="569"/>
      <c r="SF13" s="569"/>
      <c r="SG13" s="569"/>
      <c r="SH13" s="569"/>
      <c r="SI13" s="569"/>
      <c r="SJ13" s="569"/>
      <c r="SK13" s="569"/>
      <c r="SL13" s="569"/>
      <c r="SM13" s="569"/>
      <c r="SN13" s="569"/>
      <c r="SO13" s="569"/>
      <c r="SP13" s="569"/>
      <c r="SQ13" s="569"/>
      <c r="SR13" s="569"/>
      <c r="SS13" s="569"/>
      <c r="ST13" s="569"/>
      <c r="SU13" s="569"/>
      <c r="SV13" s="569"/>
      <c r="SW13" s="569"/>
      <c r="SX13" s="569"/>
      <c r="SY13" s="569"/>
      <c r="SZ13" s="569"/>
      <c r="TA13" s="569"/>
      <c r="TB13" s="569"/>
      <c r="TC13" s="569"/>
      <c r="TD13" s="569"/>
      <c r="TE13" s="569"/>
      <c r="TF13" s="569"/>
      <c r="TG13" s="569"/>
      <c r="TH13" s="569"/>
      <c r="TI13" s="569"/>
      <c r="TJ13" s="569"/>
      <c r="TK13" s="569"/>
      <c r="TL13" s="569"/>
      <c r="TM13" s="569"/>
      <c r="TN13" s="569"/>
      <c r="TO13" s="569"/>
      <c r="TP13" s="569"/>
      <c r="TQ13" s="569"/>
      <c r="TR13" s="569"/>
      <c r="TS13" s="569"/>
      <c r="TT13" s="569"/>
      <c r="TU13" s="569"/>
      <c r="TV13" s="569"/>
      <c r="TW13" s="569"/>
      <c r="TX13" s="569"/>
      <c r="TY13" s="569"/>
      <c r="TZ13" s="569"/>
      <c r="UA13" s="569"/>
      <c r="UB13" s="569"/>
      <c r="UC13" s="569"/>
      <c r="UD13" s="569"/>
      <c r="UE13" s="569"/>
      <c r="UF13" s="569"/>
      <c r="UG13" s="569"/>
      <c r="UH13" s="569"/>
      <c r="UI13" s="569"/>
      <c r="UJ13" s="569"/>
      <c r="UK13" s="569"/>
      <c r="UL13" s="569"/>
      <c r="UM13" s="569"/>
      <c r="UN13" s="569"/>
      <c r="UO13" s="569"/>
      <c r="UP13" s="569"/>
      <c r="UQ13" s="569"/>
      <c r="UR13" s="569"/>
      <c r="US13" s="569"/>
      <c r="UT13" s="569"/>
      <c r="UU13" s="569"/>
      <c r="UV13" s="569"/>
      <c r="UW13" s="569"/>
      <c r="UX13" s="569"/>
      <c r="UY13" s="569"/>
      <c r="UZ13" s="569"/>
      <c r="VA13" s="569"/>
      <c r="VB13" s="569"/>
      <c r="VC13" s="568"/>
      <c r="VD13" s="23"/>
    </row>
    <row r="14" spans="1:576" ht="6.75" customHeight="1">
      <c r="A14" s="21"/>
      <c r="B14" s="21"/>
      <c r="C14" s="14"/>
      <c r="D14" s="14"/>
      <c r="E14" t="b">
        <v>0</v>
      </c>
      <c r="G14" s="29"/>
      <c r="AS14" s="553"/>
      <c r="AT14" s="9"/>
      <c r="AU14" s="9"/>
      <c r="AV14" s="565"/>
      <c r="AW14" s="565"/>
      <c r="AX14" s="565"/>
      <c r="AY14" s="565"/>
      <c r="AZ14" s="565"/>
      <c r="BA14" s="565"/>
      <c r="BB14" s="565"/>
      <c r="BC14" s="565"/>
      <c r="BD14" s="9"/>
      <c r="BE14" s="565"/>
      <c r="BF14" s="565"/>
      <c r="BG14" s="565"/>
      <c r="BH14" s="565"/>
      <c r="BI14" s="565"/>
      <c r="BJ14" s="565"/>
      <c r="BK14" s="565"/>
      <c r="BL14" s="9"/>
      <c r="BM14" s="565"/>
      <c r="BN14" s="565"/>
      <c r="BO14" s="565"/>
      <c r="BP14" s="565"/>
      <c r="BQ14" s="565"/>
      <c r="BR14" s="565"/>
      <c r="BS14" s="565"/>
      <c r="BT14" s="565"/>
      <c r="BU14" s="565"/>
      <c r="BV14" s="565"/>
      <c r="BW14" s="565"/>
      <c r="BX14" s="9"/>
      <c r="BY14" s="565"/>
      <c r="BZ14" s="565"/>
      <c r="CA14" s="565"/>
      <c r="CB14" s="565"/>
      <c r="CC14" s="565"/>
      <c r="CD14" s="565"/>
      <c r="CE14" s="565"/>
      <c r="CF14" s="565"/>
      <c r="CG14" s="565"/>
      <c r="CH14" s="565"/>
      <c r="CI14" s="9"/>
      <c r="CJ14" s="565"/>
      <c r="CK14" s="565"/>
      <c r="CL14" s="565"/>
      <c r="CM14" s="565"/>
      <c r="CN14" s="565"/>
      <c r="CO14" s="566"/>
      <c r="CP14" s="565"/>
      <c r="CQ14" s="565"/>
      <c r="CR14" s="565"/>
      <c r="CS14" s="565"/>
      <c r="CT14" s="565"/>
      <c r="CU14" s="565"/>
      <c r="CV14" s="565"/>
      <c r="CW14" s="565"/>
      <c r="CX14" s="565"/>
      <c r="CY14" s="565"/>
      <c r="CZ14" s="565"/>
      <c r="DA14" s="565"/>
      <c r="DB14" s="565"/>
      <c r="DC14" s="565"/>
      <c r="DD14" s="565"/>
      <c r="DE14" s="565"/>
      <c r="DF14" s="565"/>
      <c r="DG14" s="565"/>
      <c r="DH14" s="565"/>
      <c r="DI14" s="565"/>
      <c r="DJ14" s="565"/>
      <c r="DK14" s="565"/>
      <c r="DL14" s="565"/>
      <c r="DM14" s="565"/>
      <c r="DN14" s="565"/>
      <c r="DO14" s="565"/>
      <c r="DP14" s="565"/>
      <c r="DQ14" s="565"/>
      <c r="DR14" s="9"/>
      <c r="DS14" s="565"/>
      <c r="DT14" s="565"/>
      <c r="DU14" s="565"/>
      <c r="DV14" s="565"/>
      <c r="DW14" s="565"/>
      <c r="DX14" s="565"/>
      <c r="DY14" s="565"/>
      <c r="DZ14" s="565"/>
      <c r="EA14" s="565"/>
      <c r="EB14" s="565"/>
      <c r="EC14" s="565"/>
      <c r="ED14" s="565"/>
      <c r="EE14" s="565"/>
      <c r="EF14" s="567"/>
      <c r="EG14" s="567"/>
      <c r="EH14" s="567"/>
      <c r="EI14" s="567"/>
      <c r="EJ14" s="567"/>
      <c r="EK14" s="567"/>
      <c r="EL14" s="567"/>
      <c r="EM14" s="567"/>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567"/>
      <c r="FS14" s="567"/>
      <c r="FT14" s="567"/>
      <c r="FU14" s="567"/>
      <c r="FV14" s="567"/>
      <c r="FW14" s="567"/>
      <c r="FX14" s="567"/>
      <c r="FY14" s="567"/>
      <c r="FZ14" s="567"/>
      <c r="GA14" s="567"/>
      <c r="GB14" s="567"/>
      <c r="GC14" s="567"/>
      <c r="GD14" s="567"/>
      <c r="GE14" s="567"/>
      <c r="GF14" s="567"/>
      <c r="GG14" s="567"/>
      <c r="GH14" s="567"/>
      <c r="GI14" s="567"/>
      <c r="GJ14" s="567"/>
      <c r="GK14" s="567"/>
      <c r="GL14" s="567"/>
      <c r="GM14" s="567"/>
      <c r="GN14" s="567"/>
      <c r="GO14" s="567"/>
      <c r="GP14" s="567"/>
      <c r="GQ14" s="567"/>
      <c r="GR14" s="567"/>
      <c r="GS14" s="567"/>
      <c r="GT14" s="567"/>
      <c r="GU14" s="567"/>
      <c r="GV14" s="567"/>
      <c r="GW14" s="136"/>
      <c r="GX14" s="136"/>
      <c r="GY14" s="136"/>
      <c r="GZ14" s="136"/>
      <c r="HA14" s="136"/>
      <c r="HB14" s="136"/>
      <c r="HC14" s="136"/>
      <c r="HD14" s="136"/>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567"/>
      <c r="IB14" s="567"/>
      <c r="IC14" s="567"/>
      <c r="ID14" s="567"/>
      <c r="IE14" s="567"/>
      <c r="IF14" s="567"/>
      <c r="IG14" s="567"/>
      <c r="IH14" s="567"/>
      <c r="II14" s="567"/>
      <c r="IJ14" s="567"/>
      <c r="IK14" s="567"/>
      <c r="IL14" s="567"/>
      <c r="IM14" s="567"/>
      <c r="IN14" s="567"/>
      <c r="IO14" s="567"/>
      <c r="IP14" s="567"/>
      <c r="IQ14" s="567"/>
      <c r="IR14" s="567"/>
      <c r="IS14" s="567"/>
      <c r="IT14" s="567"/>
      <c r="IU14" s="567"/>
      <c r="IV14" s="567"/>
      <c r="IW14" s="567"/>
      <c r="IX14" s="567"/>
      <c r="IY14" s="567"/>
      <c r="IZ14" s="565"/>
      <c r="JA14" s="9"/>
      <c r="JB14" s="568"/>
      <c r="JC14" s="568"/>
      <c r="JD14" s="565"/>
      <c r="JE14" s="565"/>
      <c r="JF14" s="565"/>
      <c r="JG14" s="565"/>
      <c r="JH14" s="565"/>
      <c r="JI14" s="565"/>
      <c r="JJ14" s="565"/>
      <c r="JK14" s="565"/>
      <c r="JL14" s="565"/>
      <c r="JM14" s="565"/>
      <c r="JN14" s="565"/>
      <c r="JO14" s="565"/>
      <c r="JP14" s="565"/>
      <c r="JQ14" s="565"/>
      <c r="JR14" s="565"/>
      <c r="JS14" s="565"/>
      <c r="JT14" s="565"/>
      <c r="JU14" s="565"/>
      <c r="JV14" s="565"/>
      <c r="JW14" s="565"/>
      <c r="JX14" s="565"/>
      <c r="JY14" s="565"/>
      <c r="JZ14" s="565"/>
      <c r="KA14" s="565"/>
      <c r="KB14" s="565"/>
      <c r="KC14" s="565"/>
      <c r="KD14" s="565"/>
      <c r="KE14" s="565"/>
      <c r="KF14" s="565"/>
      <c r="KG14" s="565"/>
      <c r="KH14" s="565"/>
      <c r="KI14" s="565"/>
      <c r="KJ14" s="565"/>
      <c r="KK14" s="565"/>
      <c r="KL14" s="565"/>
      <c r="KM14" s="565"/>
      <c r="KN14" s="565"/>
      <c r="KO14" s="565"/>
      <c r="KP14" s="565"/>
      <c r="KQ14" s="9"/>
      <c r="KR14" s="565"/>
      <c r="KS14" s="568"/>
      <c r="KT14" s="568"/>
      <c r="KU14" s="568"/>
      <c r="KV14" s="568"/>
      <c r="KW14" s="568"/>
      <c r="KX14" s="565"/>
      <c r="KY14" s="565"/>
      <c r="KZ14" s="565"/>
      <c r="LA14" s="565"/>
      <c r="LB14" s="565"/>
      <c r="LC14" s="565"/>
      <c r="LD14" s="565"/>
      <c r="LE14" s="565"/>
      <c r="LF14" s="565"/>
      <c r="LG14" s="565"/>
      <c r="LH14" s="565"/>
      <c r="LI14" s="565"/>
      <c r="LJ14" s="565"/>
      <c r="LK14" s="565"/>
      <c r="LL14" s="565"/>
      <c r="LM14" s="565"/>
      <c r="LN14" s="565"/>
      <c r="LO14" s="568"/>
      <c r="LP14" s="568"/>
      <c r="LQ14" s="568"/>
      <c r="LR14" s="568"/>
      <c r="LS14" s="568"/>
      <c r="LT14" s="568"/>
      <c r="LU14" s="568"/>
      <c r="LV14" s="568"/>
      <c r="LW14" s="565"/>
      <c r="LX14" s="565"/>
      <c r="LY14" s="565"/>
      <c r="LZ14" s="568"/>
      <c r="MA14" s="568"/>
      <c r="MB14" s="565"/>
      <c r="MC14" s="565"/>
      <c r="MD14" s="565"/>
      <c r="ME14" s="565"/>
      <c r="MF14" s="565"/>
      <c r="MG14" s="565"/>
      <c r="MH14" s="565"/>
      <c r="MI14" s="565"/>
      <c r="MJ14" s="565"/>
      <c r="MK14" s="565"/>
      <c r="ML14" s="565"/>
      <c r="MM14" s="565"/>
      <c r="MN14" s="568"/>
      <c r="MO14" s="568"/>
      <c r="MP14" s="565"/>
      <c r="MQ14" s="565"/>
      <c r="MR14" s="565"/>
      <c r="MS14" s="565"/>
      <c r="MT14" s="9"/>
      <c r="MU14" s="565"/>
      <c r="MV14" s="565"/>
      <c r="MW14" s="565"/>
      <c r="MX14" s="565"/>
      <c r="MY14" s="565"/>
      <c r="MZ14" s="565"/>
      <c r="NA14" s="565"/>
      <c r="NB14" s="9"/>
      <c r="NC14" s="565"/>
      <c r="ND14" s="565"/>
      <c r="NE14" s="565"/>
      <c r="NF14" s="565"/>
      <c r="NG14" s="565"/>
      <c r="NH14" s="565"/>
      <c r="NI14" s="565"/>
      <c r="NJ14" s="565"/>
      <c r="NK14" s="565"/>
      <c r="NL14" s="565"/>
      <c r="NM14" s="565"/>
      <c r="NN14" s="565"/>
      <c r="NO14" s="565"/>
      <c r="NP14" s="565"/>
      <c r="NQ14" s="565"/>
      <c r="NR14" s="565"/>
      <c r="NS14" s="565"/>
      <c r="NT14" s="565"/>
      <c r="NU14" s="565"/>
      <c r="NV14" s="565"/>
      <c r="NW14" s="565"/>
      <c r="NX14" s="9"/>
      <c r="NY14" s="12"/>
      <c r="NZ14" s="12"/>
      <c r="OA14" s="12"/>
      <c r="OB14" s="12"/>
      <c r="OC14" s="12"/>
      <c r="OD14" s="12"/>
      <c r="OE14" s="136"/>
      <c r="OF14" s="136"/>
      <c r="OG14" s="136"/>
      <c r="OH14" s="136"/>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36"/>
      <c r="PG14" s="136"/>
      <c r="PH14" s="136"/>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569"/>
      <c r="QJ14" s="569"/>
      <c r="QK14" s="569"/>
      <c r="QL14" s="569"/>
      <c r="QM14" s="569"/>
      <c r="QN14" s="569"/>
      <c r="QO14" s="569"/>
      <c r="QP14" s="569"/>
      <c r="QQ14" s="569"/>
      <c r="QR14" s="569"/>
      <c r="QS14" s="569"/>
      <c r="QT14" s="569"/>
      <c r="QU14" s="569"/>
      <c r="QV14" s="569"/>
      <c r="QW14" s="569"/>
      <c r="QX14" s="569"/>
      <c r="QY14" s="569"/>
      <c r="QZ14" s="569"/>
      <c r="RA14" s="569"/>
      <c r="RB14" s="569"/>
      <c r="RC14" s="569"/>
      <c r="RD14" s="569"/>
      <c r="RE14" s="569"/>
      <c r="RF14" s="569"/>
      <c r="RG14" s="569"/>
      <c r="RH14" s="569"/>
      <c r="RI14" s="569"/>
      <c r="RJ14" s="569"/>
      <c r="RK14" s="569"/>
      <c r="RL14" s="569"/>
      <c r="RM14" s="569"/>
      <c r="RN14" s="569"/>
      <c r="RO14" s="569"/>
      <c r="RP14" s="569"/>
      <c r="RQ14" s="569"/>
      <c r="RR14" s="569"/>
      <c r="RS14" s="569"/>
      <c r="RT14" s="569"/>
      <c r="RU14" s="569"/>
      <c r="RV14" s="569"/>
      <c r="RW14" s="569"/>
      <c r="RX14" s="569"/>
      <c r="RY14" s="569"/>
      <c r="RZ14" s="569"/>
      <c r="SA14" s="569"/>
      <c r="SB14" s="569"/>
      <c r="SC14" s="569"/>
      <c r="SD14" s="569"/>
      <c r="SE14" s="569"/>
      <c r="SF14" s="569"/>
      <c r="SG14" s="569"/>
      <c r="SH14" s="569"/>
      <c r="SI14" s="569"/>
      <c r="SJ14" s="569"/>
      <c r="SK14" s="569"/>
      <c r="SL14" s="569"/>
      <c r="SM14" s="569"/>
      <c r="SN14" s="569"/>
      <c r="SO14" s="569"/>
      <c r="SP14" s="569"/>
      <c r="SQ14" s="569"/>
      <c r="SR14" s="569"/>
      <c r="SS14" s="569"/>
      <c r="ST14" s="569"/>
      <c r="SU14" s="569"/>
      <c r="SV14" s="569"/>
      <c r="SW14" s="569"/>
      <c r="SX14" s="569"/>
      <c r="SY14" s="569"/>
      <c r="SZ14" s="569"/>
      <c r="TA14" s="569"/>
      <c r="TB14" s="569"/>
      <c r="TC14" s="569"/>
      <c r="TD14" s="569"/>
      <c r="TE14" s="569"/>
      <c r="TF14" s="569"/>
      <c r="TG14" s="569"/>
      <c r="TH14" s="569"/>
      <c r="TI14" s="569"/>
      <c r="TJ14" s="569"/>
      <c r="TK14" s="569"/>
      <c r="TL14" s="569"/>
      <c r="TM14" s="569"/>
      <c r="TN14" s="569"/>
      <c r="TO14" s="569"/>
      <c r="TP14" s="569"/>
      <c r="TQ14" s="569"/>
      <c r="TR14" s="569"/>
      <c r="TS14" s="569"/>
      <c r="TT14" s="569"/>
      <c r="TU14" s="569"/>
      <c r="TV14" s="569"/>
      <c r="TW14" s="569"/>
      <c r="TX14" s="569"/>
      <c r="TY14" s="569"/>
      <c r="TZ14" s="569"/>
      <c r="UA14" s="569"/>
      <c r="UB14" s="569"/>
      <c r="UC14" s="569"/>
      <c r="UD14" s="569"/>
      <c r="UE14" s="569"/>
      <c r="UF14" s="569"/>
      <c r="UG14" s="569"/>
      <c r="UH14" s="569"/>
      <c r="UI14" s="569"/>
      <c r="UJ14" s="569"/>
      <c r="UK14" s="569"/>
      <c r="UL14" s="569"/>
      <c r="UM14" s="569"/>
      <c r="UN14" s="569"/>
      <c r="UO14" s="569"/>
      <c r="UP14" s="569"/>
      <c r="UQ14" s="569"/>
      <c r="UR14" s="569"/>
      <c r="US14" s="569"/>
      <c r="UT14" s="569"/>
      <c r="UU14" s="569"/>
      <c r="UV14" s="569"/>
      <c r="UW14" s="569"/>
      <c r="UX14" s="569"/>
      <c r="UY14" s="569"/>
      <c r="UZ14" s="569"/>
      <c r="VA14" s="569"/>
      <c r="VB14" s="569"/>
      <c r="VC14" s="568"/>
      <c r="VD14" s="23"/>
    </row>
    <row r="15" spans="1:576" collapsed="1">
      <c r="A15" s="21"/>
      <c r="B15" s="21"/>
      <c r="C15" s="526">
        <v>2</v>
      </c>
      <c r="D15" s="14"/>
      <c r="E15" t="b">
        <v>0</v>
      </c>
      <c r="G15" s="29" t="s">
        <v>1656</v>
      </c>
      <c r="N15">
        <v>2</v>
      </c>
      <c r="O15">
        <v>3</v>
      </c>
      <c r="U15">
        <v>4</v>
      </c>
      <c r="X15">
        <v>5</v>
      </c>
      <c r="AE15">
        <v>1</v>
      </c>
      <c r="AF15">
        <v>2</v>
      </c>
      <c r="AG15">
        <v>3</v>
      </c>
      <c r="AN15">
        <v>13</v>
      </c>
      <c r="AO15">
        <v>14</v>
      </c>
      <c r="AP15">
        <v>7</v>
      </c>
      <c r="AS15" s="553" t="s">
        <v>1656</v>
      </c>
      <c r="AT15" s="9" t="str">
        <f>IF(COUNTIF(AS$5:AS15,AS15)=1,"-","Dup")</f>
        <v>-</v>
      </c>
      <c r="AU15" s="9"/>
      <c r="AV15" s="14"/>
      <c r="AW15" s="14"/>
      <c r="AX15" s="14"/>
      <c r="AY15" s="14"/>
      <c r="AZ15" s="14"/>
      <c r="BA15" s="14"/>
      <c r="BB15" s="14"/>
      <c r="BC15" s="14"/>
      <c r="BD15" s="9"/>
      <c r="BE15" s="12">
        <v>1</v>
      </c>
      <c r="BF15" s="12">
        <v>2</v>
      </c>
      <c r="BG15" s="12">
        <v>3</v>
      </c>
      <c r="BH15" s="12">
        <v>4</v>
      </c>
      <c r="BI15" s="12">
        <v>5</v>
      </c>
      <c r="BJ15" s="12">
        <v>6</v>
      </c>
      <c r="BK15" s="14"/>
      <c r="BL15" s="9"/>
      <c r="BM15" s="14"/>
      <c r="BN15" s="14"/>
      <c r="BO15" s="14"/>
      <c r="BP15" s="14"/>
      <c r="BQ15" s="14"/>
      <c r="BR15" s="14"/>
      <c r="BS15" s="14"/>
      <c r="BT15" s="14"/>
      <c r="BU15" s="14"/>
      <c r="BV15" s="14"/>
      <c r="BW15" s="14"/>
      <c r="BX15" s="9"/>
      <c r="BY15" s="14"/>
      <c r="BZ15" s="14"/>
      <c r="CA15" s="12">
        <v>0</v>
      </c>
      <c r="CB15" s="12">
        <v>1</v>
      </c>
      <c r="CC15" s="12">
        <v>2</v>
      </c>
      <c r="CD15" s="12">
        <v>3</v>
      </c>
      <c r="CE15" s="12">
        <v>4</v>
      </c>
      <c r="CF15" s="12">
        <v>5</v>
      </c>
      <c r="CG15" s="12">
        <v>6</v>
      </c>
      <c r="CH15" s="12">
        <v>7</v>
      </c>
      <c r="CI15" s="9"/>
      <c r="CJ15" s="14"/>
      <c r="CK15" s="14"/>
      <c r="CL15" s="14"/>
      <c r="CM15" s="14"/>
      <c r="CN15" s="14"/>
      <c r="CO15" s="146"/>
      <c r="CP15" s="14"/>
      <c r="CQ15" s="14"/>
      <c r="CR15" s="12">
        <v>1</v>
      </c>
      <c r="CS15" s="12">
        <v>2</v>
      </c>
      <c r="CT15" s="12">
        <v>3</v>
      </c>
      <c r="CU15" s="12">
        <v>1</v>
      </c>
      <c r="CV15" s="12">
        <v>2</v>
      </c>
      <c r="CW15" s="12">
        <v>3</v>
      </c>
      <c r="CX15" s="14"/>
      <c r="CY15" s="12">
        <v>1</v>
      </c>
      <c r="CZ15" s="12">
        <v>1</v>
      </c>
      <c r="DA15" s="12">
        <v>1</v>
      </c>
      <c r="DB15" s="12">
        <v>1</v>
      </c>
      <c r="DC15" s="12">
        <v>1</v>
      </c>
      <c r="DD15" s="14"/>
      <c r="DE15" s="14"/>
      <c r="DF15" s="14"/>
      <c r="DG15" s="14"/>
      <c r="DH15" s="14"/>
      <c r="DI15" s="14"/>
      <c r="DJ15" s="14"/>
      <c r="DK15" s="14"/>
      <c r="DL15" s="14"/>
      <c r="DM15" s="14"/>
      <c r="DN15" s="14"/>
      <c r="DO15" s="14"/>
      <c r="DP15" s="14"/>
      <c r="DQ15" s="14"/>
      <c r="DR15" s="9"/>
      <c r="DS15" s="14"/>
      <c r="DT15" s="14"/>
      <c r="DU15" s="14"/>
      <c r="DV15" s="14"/>
      <c r="DW15" s="14"/>
      <c r="DX15" s="14"/>
      <c r="DY15" s="14"/>
      <c r="DZ15" s="14"/>
      <c r="EA15" s="14"/>
      <c r="EB15" s="14"/>
      <c r="EC15" s="14"/>
      <c r="ED15" s="14"/>
      <c r="EE15" s="14"/>
      <c r="EF15" s="12">
        <v>1</v>
      </c>
      <c r="EG15" s="12">
        <v>2</v>
      </c>
      <c r="EH15" s="12">
        <v>1</v>
      </c>
      <c r="EI15" s="12">
        <v>3</v>
      </c>
      <c r="EJ15" s="536">
        <f>EI15</f>
        <v>3</v>
      </c>
      <c r="EK15" s="12">
        <v>4</v>
      </c>
      <c r="EL15" s="536">
        <f>EK15</f>
        <v>4</v>
      </c>
      <c r="EM15" s="12">
        <v>6</v>
      </c>
      <c r="EN15" s="244">
        <f ca="1">OFFSET(EN15,0,-6)+6</f>
        <v>7</v>
      </c>
      <c r="EO15" s="244">
        <f t="shared" ref="EO15:FQ15" ca="1" si="18">OFFSET(EO15,0,-6)+6</f>
        <v>9</v>
      </c>
      <c r="EP15" s="244">
        <f t="shared" ca="1" si="18"/>
        <v>9</v>
      </c>
      <c r="EQ15" s="244">
        <f t="shared" ca="1" si="18"/>
        <v>10</v>
      </c>
      <c r="ER15" s="244">
        <f t="shared" ca="1" si="18"/>
        <v>10</v>
      </c>
      <c r="ES15" s="244">
        <f t="shared" ca="1" si="18"/>
        <v>12</v>
      </c>
      <c r="ET15" s="244">
        <f t="shared" ca="1" si="18"/>
        <v>13</v>
      </c>
      <c r="EU15" s="244">
        <f t="shared" ca="1" si="18"/>
        <v>15</v>
      </c>
      <c r="EV15" s="244">
        <f t="shared" ca="1" si="18"/>
        <v>15</v>
      </c>
      <c r="EW15" s="244">
        <f t="shared" ca="1" si="18"/>
        <v>16</v>
      </c>
      <c r="EX15" s="244">
        <f t="shared" ca="1" si="18"/>
        <v>16</v>
      </c>
      <c r="EY15" s="244">
        <f t="shared" ca="1" si="18"/>
        <v>18</v>
      </c>
      <c r="EZ15" s="244">
        <f t="shared" ca="1" si="18"/>
        <v>19</v>
      </c>
      <c r="FA15" s="244">
        <f t="shared" ca="1" si="18"/>
        <v>21</v>
      </c>
      <c r="FB15" s="244">
        <f t="shared" ca="1" si="18"/>
        <v>21</v>
      </c>
      <c r="FC15" s="244">
        <f t="shared" ca="1" si="18"/>
        <v>22</v>
      </c>
      <c r="FD15" s="244">
        <f t="shared" ca="1" si="18"/>
        <v>22</v>
      </c>
      <c r="FE15" s="244">
        <f t="shared" ca="1" si="18"/>
        <v>24</v>
      </c>
      <c r="FF15" s="244">
        <f t="shared" ca="1" si="18"/>
        <v>25</v>
      </c>
      <c r="FG15" s="244">
        <f t="shared" ca="1" si="18"/>
        <v>27</v>
      </c>
      <c r="FH15" s="244">
        <f t="shared" ca="1" si="18"/>
        <v>27</v>
      </c>
      <c r="FI15" s="244">
        <f t="shared" ca="1" si="18"/>
        <v>28</v>
      </c>
      <c r="FJ15" s="244">
        <f t="shared" ca="1" si="18"/>
        <v>28</v>
      </c>
      <c r="FK15" s="244">
        <f t="shared" ca="1" si="18"/>
        <v>30</v>
      </c>
      <c r="FL15" s="244">
        <f t="shared" ca="1" si="18"/>
        <v>31</v>
      </c>
      <c r="FM15" s="244">
        <f t="shared" ca="1" si="18"/>
        <v>33</v>
      </c>
      <c r="FN15" s="244">
        <f t="shared" ca="1" si="18"/>
        <v>33</v>
      </c>
      <c r="FO15" s="244">
        <f t="shared" ca="1" si="18"/>
        <v>34</v>
      </c>
      <c r="FP15" s="244">
        <f t="shared" ca="1" si="18"/>
        <v>34</v>
      </c>
      <c r="FQ15" s="244">
        <f t="shared" ca="1" si="18"/>
        <v>36</v>
      </c>
      <c r="FR15" s="12">
        <v>38</v>
      </c>
      <c r="FS15" s="536">
        <f t="shared" ref="FS15:FU15" si="19">FR15</f>
        <v>38</v>
      </c>
      <c r="FT15" s="12">
        <v>39</v>
      </c>
      <c r="FU15" s="536">
        <f t="shared" si="19"/>
        <v>39</v>
      </c>
      <c r="FV15" s="12">
        <v>41</v>
      </c>
      <c r="FW15" s="244">
        <f ca="1">OFFSET(FW15,0,-5)+5</f>
        <v>43</v>
      </c>
      <c r="FX15" s="244">
        <f t="shared" ref="FX15:GP15" ca="1" si="20">OFFSET(FX15,0,-5)+5</f>
        <v>43</v>
      </c>
      <c r="FY15" s="244">
        <f t="shared" ca="1" si="20"/>
        <v>44</v>
      </c>
      <c r="FZ15" s="244">
        <f t="shared" ca="1" si="20"/>
        <v>44</v>
      </c>
      <c r="GA15" s="244">
        <f t="shared" ca="1" si="20"/>
        <v>46</v>
      </c>
      <c r="GB15" s="244">
        <f t="shared" ca="1" si="20"/>
        <v>48</v>
      </c>
      <c r="GC15" s="244">
        <f t="shared" ca="1" si="20"/>
        <v>48</v>
      </c>
      <c r="GD15" s="244">
        <f t="shared" ca="1" si="20"/>
        <v>49</v>
      </c>
      <c r="GE15" s="244">
        <f t="shared" ca="1" si="20"/>
        <v>49</v>
      </c>
      <c r="GF15" s="244">
        <f t="shared" ca="1" si="20"/>
        <v>51</v>
      </c>
      <c r="GG15" s="244">
        <f t="shared" ca="1" si="20"/>
        <v>53</v>
      </c>
      <c r="GH15" s="244">
        <f t="shared" ca="1" si="20"/>
        <v>53</v>
      </c>
      <c r="GI15" s="244">
        <f t="shared" ca="1" si="20"/>
        <v>54</v>
      </c>
      <c r="GJ15" s="244">
        <f t="shared" ca="1" si="20"/>
        <v>54</v>
      </c>
      <c r="GK15" s="244">
        <f t="shared" ca="1" si="20"/>
        <v>56</v>
      </c>
      <c r="GL15" s="244">
        <f t="shared" ca="1" si="20"/>
        <v>58</v>
      </c>
      <c r="GM15" s="244">
        <f t="shared" ca="1" si="20"/>
        <v>58</v>
      </c>
      <c r="GN15" s="244">
        <f t="shared" ca="1" si="20"/>
        <v>59</v>
      </c>
      <c r="GO15" s="244">
        <f t="shared" ca="1" si="20"/>
        <v>59</v>
      </c>
      <c r="GP15" s="244">
        <f t="shared" ca="1" si="20"/>
        <v>61</v>
      </c>
      <c r="GQ15" s="12">
        <v>1</v>
      </c>
      <c r="GR15" s="12">
        <v>3</v>
      </c>
      <c r="GS15" s="536">
        <f>GR15</f>
        <v>3</v>
      </c>
      <c r="GT15" s="12">
        <v>4</v>
      </c>
      <c r="GU15" s="536">
        <f>GT15</f>
        <v>4</v>
      </c>
      <c r="GV15" s="12">
        <v>6</v>
      </c>
      <c r="GW15" s="244">
        <f ca="1">OFFSET(GW15,0,-6)+6</f>
        <v>7</v>
      </c>
      <c r="GX15" s="244">
        <f t="shared" ref="GX15:HZ15" ca="1" si="21">OFFSET(GX15,0,-6)+6</f>
        <v>9</v>
      </c>
      <c r="GY15" s="244">
        <f t="shared" ca="1" si="21"/>
        <v>9</v>
      </c>
      <c r="GZ15" s="244">
        <f t="shared" ca="1" si="21"/>
        <v>10</v>
      </c>
      <c r="HA15" s="244">
        <f t="shared" ca="1" si="21"/>
        <v>10</v>
      </c>
      <c r="HB15" s="244">
        <f t="shared" ca="1" si="21"/>
        <v>12</v>
      </c>
      <c r="HC15" s="244">
        <f t="shared" ca="1" si="21"/>
        <v>13</v>
      </c>
      <c r="HD15" s="244">
        <f t="shared" ca="1" si="21"/>
        <v>15</v>
      </c>
      <c r="HE15" s="244">
        <f t="shared" ca="1" si="21"/>
        <v>15</v>
      </c>
      <c r="HF15" s="244">
        <f t="shared" ca="1" si="21"/>
        <v>16</v>
      </c>
      <c r="HG15" s="244">
        <f t="shared" ca="1" si="21"/>
        <v>16</v>
      </c>
      <c r="HH15" s="244">
        <f t="shared" ca="1" si="21"/>
        <v>18</v>
      </c>
      <c r="HI15" s="244">
        <f t="shared" ca="1" si="21"/>
        <v>19</v>
      </c>
      <c r="HJ15" s="244">
        <f t="shared" ca="1" si="21"/>
        <v>21</v>
      </c>
      <c r="HK15" s="244">
        <f t="shared" ca="1" si="21"/>
        <v>21</v>
      </c>
      <c r="HL15" s="244">
        <f t="shared" ca="1" si="21"/>
        <v>22</v>
      </c>
      <c r="HM15" s="244">
        <f t="shared" ca="1" si="21"/>
        <v>22</v>
      </c>
      <c r="HN15" s="244">
        <f t="shared" ca="1" si="21"/>
        <v>24</v>
      </c>
      <c r="HO15" s="244">
        <f t="shared" ca="1" si="21"/>
        <v>25</v>
      </c>
      <c r="HP15" s="244">
        <f t="shared" ca="1" si="21"/>
        <v>27</v>
      </c>
      <c r="HQ15" s="244">
        <f t="shared" ca="1" si="21"/>
        <v>27</v>
      </c>
      <c r="HR15" s="244">
        <f t="shared" ca="1" si="21"/>
        <v>28</v>
      </c>
      <c r="HS15" s="244">
        <f t="shared" ca="1" si="21"/>
        <v>28</v>
      </c>
      <c r="HT15" s="244">
        <f t="shared" ca="1" si="21"/>
        <v>30</v>
      </c>
      <c r="HU15" s="244">
        <f t="shared" ca="1" si="21"/>
        <v>31</v>
      </c>
      <c r="HV15" s="244">
        <f t="shared" ca="1" si="21"/>
        <v>33</v>
      </c>
      <c r="HW15" s="244">
        <f t="shared" ca="1" si="21"/>
        <v>33</v>
      </c>
      <c r="HX15" s="244">
        <f t="shared" ca="1" si="21"/>
        <v>34</v>
      </c>
      <c r="HY15" s="244">
        <f t="shared" ca="1" si="21"/>
        <v>34</v>
      </c>
      <c r="HZ15" s="244">
        <f t="shared" ca="1" si="21"/>
        <v>36</v>
      </c>
      <c r="IA15" s="12">
        <v>38</v>
      </c>
      <c r="IB15" s="536">
        <f t="shared" ref="IB15" si="22">IA15</f>
        <v>38</v>
      </c>
      <c r="IC15" s="12">
        <v>39</v>
      </c>
      <c r="ID15" s="536">
        <f t="shared" ref="ID15" si="23">IC15</f>
        <v>39</v>
      </c>
      <c r="IE15" s="12">
        <v>41</v>
      </c>
      <c r="IF15" s="244">
        <f ca="1">OFFSET(IF15,0,-5)+5</f>
        <v>43</v>
      </c>
      <c r="IG15" s="244">
        <f t="shared" ref="IG15:IY15" ca="1" si="24">OFFSET(IG15,0,-5)+5</f>
        <v>43</v>
      </c>
      <c r="IH15" s="244">
        <f t="shared" ca="1" si="24"/>
        <v>44</v>
      </c>
      <c r="II15" s="244">
        <f t="shared" ca="1" si="24"/>
        <v>44</v>
      </c>
      <c r="IJ15" s="244">
        <f t="shared" ca="1" si="24"/>
        <v>46</v>
      </c>
      <c r="IK15" s="244">
        <f t="shared" ca="1" si="24"/>
        <v>48</v>
      </c>
      <c r="IL15" s="244">
        <f t="shared" ca="1" si="24"/>
        <v>48</v>
      </c>
      <c r="IM15" s="244">
        <f t="shared" ca="1" si="24"/>
        <v>49</v>
      </c>
      <c r="IN15" s="244">
        <f t="shared" ca="1" si="24"/>
        <v>49</v>
      </c>
      <c r="IO15" s="244">
        <f t="shared" ca="1" si="24"/>
        <v>51</v>
      </c>
      <c r="IP15" s="244">
        <f t="shared" ca="1" si="24"/>
        <v>53</v>
      </c>
      <c r="IQ15" s="244">
        <f t="shared" ca="1" si="24"/>
        <v>53</v>
      </c>
      <c r="IR15" s="244">
        <f t="shared" ca="1" si="24"/>
        <v>54</v>
      </c>
      <c r="IS15" s="244">
        <f t="shared" ca="1" si="24"/>
        <v>54</v>
      </c>
      <c r="IT15" s="244">
        <f t="shared" ca="1" si="24"/>
        <v>56</v>
      </c>
      <c r="IU15" s="244">
        <f t="shared" ca="1" si="24"/>
        <v>58</v>
      </c>
      <c r="IV15" s="244">
        <f t="shared" ca="1" si="24"/>
        <v>58</v>
      </c>
      <c r="IW15" s="244">
        <f t="shared" ca="1" si="24"/>
        <v>59</v>
      </c>
      <c r="IX15" s="244">
        <f t="shared" ca="1" si="24"/>
        <v>59</v>
      </c>
      <c r="IY15" s="244">
        <f t="shared" ca="1" si="24"/>
        <v>61</v>
      </c>
      <c r="IZ15" s="12">
        <v>1</v>
      </c>
      <c r="JA15" s="9"/>
      <c r="JB15" s="12">
        <v>1</v>
      </c>
      <c r="JC15" s="12">
        <v>2</v>
      </c>
      <c r="JD15" s="14"/>
      <c r="JE15" s="12">
        <v>1</v>
      </c>
      <c r="JF15" s="12">
        <v>8</v>
      </c>
      <c r="JG15" s="12">
        <v>1</v>
      </c>
      <c r="JH15" s="12">
        <v>1</v>
      </c>
      <c r="JI15" s="12">
        <v>3</v>
      </c>
      <c r="JJ15" s="12">
        <v>1</v>
      </c>
      <c r="JK15" s="12">
        <v>1</v>
      </c>
      <c r="JL15" s="12">
        <v>1</v>
      </c>
      <c r="JM15" s="12">
        <v>1</v>
      </c>
      <c r="JN15" s="12">
        <v>2</v>
      </c>
      <c r="JO15" s="12">
        <v>2</v>
      </c>
      <c r="JP15" s="12">
        <v>2</v>
      </c>
      <c r="JQ15" s="12">
        <v>3</v>
      </c>
      <c r="JR15" s="12">
        <v>3</v>
      </c>
      <c r="JS15" s="12">
        <v>3</v>
      </c>
      <c r="JT15" s="12">
        <v>1</v>
      </c>
      <c r="JU15" s="12">
        <v>1</v>
      </c>
      <c r="JV15" s="12">
        <v>1</v>
      </c>
      <c r="JW15" s="12">
        <v>2</v>
      </c>
      <c r="JX15" s="12">
        <v>2</v>
      </c>
      <c r="JY15" s="12">
        <v>2</v>
      </c>
      <c r="JZ15" s="12">
        <v>3</v>
      </c>
      <c r="KA15" s="12">
        <v>3</v>
      </c>
      <c r="KB15" s="12">
        <v>3</v>
      </c>
      <c r="KC15" s="12">
        <v>1</v>
      </c>
      <c r="KD15" s="12">
        <v>1</v>
      </c>
      <c r="KE15" s="12">
        <v>1</v>
      </c>
      <c r="KF15" s="12">
        <v>1</v>
      </c>
      <c r="KG15" s="12">
        <v>1</v>
      </c>
      <c r="KH15" s="12">
        <v>1</v>
      </c>
      <c r="KI15" s="12">
        <v>1</v>
      </c>
      <c r="KJ15" s="12">
        <v>2</v>
      </c>
      <c r="KK15" s="12">
        <v>2</v>
      </c>
      <c r="KL15" s="12">
        <v>2</v>
      </c>
      <c r="KM15" s="12">
        <v>2</v>
      </c>
      <c r="KN15" s="12">
        <v>2</v>
      </c>
      <c r="KO15" s="12">
        <v>2</v>
      </c>
      <c r="KP15" s="12">
        <v>2</v>
      </c>
      <c r="KQ15" s="9"/>
      <c r="KR15" s="12">
        <v>1</v>
      </c>
      <c r="KS15" s="14"/>
      <c r="KT15" s="14"/>
      <c r="KU15" s="14"/>
      <c r="KV15" s="14"/>
      <c r="KW15" s="14"/>
      <c r="KX15" s="12">
        <v>1</v>
      </c>
      <c r="KY15" s="12">
        <v>3</v>
      </c>
      <c r="KZ15" s="12">
        <v>2</v>
      </c>
      <c r="LA15" s="12">
        <v>4</v>
      </c>
      <c r="LB15" s="12">
        <v>13</v>
      </c>
      <c r="LC15" s="12">
        <v>17</v>
      </c>
      <c r="LD15" s="12">
        <v>5</v>
      </c>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2">
        <v>6</v>
      </c>
      <c r="MC15" s="12">
        <v>7</v>
      </c>
      <c r="MD15" s="12">
        <v>8</v>
      </c>
      <c r="ME15" s="12">
        <v>9</v>
      </c>
      <c r="MF15" s="14"/>
      <c r="MG15" s="14"/>
      <c r="MH15" s="14"/>
      <c r="MI15" s="14"/>
      <c r="MJ15" s="14"/>
      <c r="MK15" s="14"/>
      <c r="ML15" s="14"/>
      <c r="MM15" s="12">
        <v>12</v>
      </c>
      <c r="MN15" s="12">
        <v>10</v>
      </c>
      <c r="MO15" s="12">
        <v>10</v>
      </c>
      <c r="MP15" s="12">
        <v>11</v>
      </c>
      <c r="MQ15" s="12">
        <v>4</v>
      </c>
      <c r="MR15" s="12">
        <v>5</v>
      </c>
      <c r="MS15" s="26" t="s">
        <v>1195</v>
      </c>
      <c r="MT15" s="14"/>
      <c r="MU15" s="12">
        <v>1</v>
      </c>
      <c r="MV15" s="12">
        <v>2</v>
      </c>
      <c r="MW15" s="12">
        <v>3</v>
      </c>
      <c r="MX15" s="12">
        <v>4</v>
      </c>
      <c r="MY15" s="12">
        <v>1</v>
      </c>
      <c r="MZ15" s="12">
        <v>1</v>
      </c>
      <c r="NA15" s="12">
        <v>1</v>
      </c>
      <c r="NB15" s="14"/>
      <c r="NC15" s="14"/>
      <c r="ND15" s="14"/>
      <c r="NE15" s="14"/>
      <c r="NF15" s="14"/>
      <c r="NG15" s="14"/>
      <c r="NH15" s="14"/>
      <c r="NI15" s="14"/>
      <c r="NJ15" s="14"/>
      <c r="NK15" s="14"/>
      <c r="NL15" s="14"/>
      <c r="NM15" s="14"/>
      <c r="NN15" s="14"/>
      <c r="NO15" s="14"/>
      <c r="NP15" s="12">
        <v>1</v>
      </c>
      <c r="NQ15" s="12">
        <v>2</v>
      </c>
      <c r="NR15" s="12">
        <v>3</v>
      </c>
      <c r="NS15" s="12">
        <v>4</v>
      </c>
      <c r="NT15" s="12">
        <v>5</v>
      </c>
      <c r="NU15" s="12">
        <v>6</v>
      </c>
      <c r="NV15" s="12">
        <v>7</v>
      </c>
      <c r="NW15" s="12">
        <v>8</v>
      </c>
      <c r="NX15" s="14"/>
      <c r="NY15" s="12">
        <v>1</v>
      </c>
      <c r="NZ15" s="12">
        <v>2</v>
      </c>
      <c r="OA15" s="12">
        <v>4</v>
      </c>
      <c r="OB15" s="12">
        <v>5</v>
      </c>
      <c r="OC15" s="12">
        <v>6</v>
      </c>
      <c r="OD15" s="12">
        <v>7</v>
      </c>
      <c r="OE15" s="136">
        <f ca="1">OFFSET(OE15,0,-6)</f>
        <v>1</v>
      </c>
      <c r="OF15" s="136">
        <f t="shared" ref="OF15:PH15" ca="1" si="25">OFFSET(OF15,0,-6)</f>
        <v>2</v>
      </c>
      <c r="OG15" s="136">
        <f t="shared" ca="1" si="25"/>
        <v>4</v>
      </c>
      <c r="OH15" s="136">
        <f t="shared" ca="1" si="25"/>
        <v>5</v>
      </c>
      <c r="OI15" s="136">
        <f t="shared" ca="1" si="25"/>
        <v>6</v>
      </c>
      <c r="OJ15" s="136">
        <f t="shared" ca="1" si="25"/>
        <v>7</v>
      </c>
      <c r="OK15" s="136">
        <f t="shared" ca="1" si="25"/>
        <v>1</v>
      </c>
      <c r="OL15" s="136">
        <f t="shared" ca="1" si="25"/>
        <v>2</v>
      </c>
      <c r="OM15" s="136">
        <f t="shared" ca="1" si="25"/>
        <v>4</v>
      </c>
      <c r="ON15" s="136">
        <f t="shared" ca="1" si="25"/>
        <v>5</v>
      </c>
      <c r="OO15" s="136">
        <f t="shared" ca="1" si="25"/>
        <v>6</v>
      </c>
      <c r="OP15" s="136">
        <f t="shared" ca="1" si="25"/>
        <v>7</v>
      </c>
      <c r="OQ15" s="136">
        <f t="shared" ca="1" si="25"/>
        <v>1</v>
      </c>
      <c r="OR15" s="136">
        <f t="shared" ca="1" si="25"/>
        <v>2</v>
      </c>
      <c r="OS15" s="136">
        <f t="shared" ca="1" si="25"/>
        <v>4</v>
      </c>
      <c r="OT15" s="136">
        <f t="shared" ca="1" si="25"/>
        <v>5</v>
      </c>
      <c r="OU15" s="136">
        <f t="shared" ca="1" si="25"/>
        <v>6</v>
      </c>
      <c r="OV15" s="136">
        <f t="shared" ca="1" si="25"/>
        <v>7</v>
      </c>
      <c r="OW15" s="136">
        <f t="shared" ca="1" si="25"/>
        <v>1</v>
      </c>
      <c r="OX15" s="136">
        <f t="shared" ca="1" si="25"/>
        <v>2</v>
      </c>
      <c r="OY15" s="136">
        <f t="shared" ca="1" si="25"/>
        <v>4</v>
      </c>
      <c r="OZ15" s="136">
        <f t="shared" ca="1" si="25"/>
        <v>5</v>
      </c>
      <c r="PA15" s="136">
        <f t="shared" ca="1" si="25"/>
        <v>6</v>
      </c>
      <c r="PB15" s="136">
        <f t="shared" ca="1" si="25"/>
        <v>7</v>
      </c>
      <c r="PC15" s="136">
        <f t="shared" ca="1" si="25"/>
        <v>1</v>
      </c>
      <c r="PD15" s="136">
        <f t="shared" ca="1" si="25"/>
        <v>2</v>
      </c>
      <c r="PE15" s="136">
        <f t="shared" ca="1" si="25"/>
        <v>4</v>
      </c>
      <c r="PF15" s="136">
        <f t="shared" ca="1" si="25"/>
        <v>5</v>
      </c>
      <c r="PG15" s="136">
        <f t="shared" ca="1" si="25"/>
        <v>6</v>
      </c>
      <c r="PH15" s="136">
        <f t="shared" ca="1" si="25"/>
        <v>7</v>
      </c>
      <c r="PI15" s="12">
        <v>8</v>
      </c>
      <c r="PJ15" s="12">
        <f t="shared" ref="PJ15:PS15" si="26">PI15+1</f>
        <v>9</v>
      </c>
      <c r="PK15" s="12">
        <f t="shared" si="26"/>
        <v>10</v>
      </c>
      <c r="PL15" s="12">
        <f t="shared" si="26"/>
        <v>11</v>
      </c>
      <c r="PM15" s="12">
        <f t="shared" si="26"/>
        <v>12</v>
      </c>
      <c r="PN15" s="12">
        <f t="shared" si="26"/>
        <v>13</v>
      </c>
      <c r="PO15" s="12">
        <f t="shared" si="26"/>
        <v>14</v>
      </c>
      <c r="PP15" s="12">
        <f t="shared" si="26"/>
        <v>15</v>
      </c>
      <c r="PQ15" s="12">
        <f t="shared" si="26"/>
        <v>16</v>
      </c>
      <c r="PR15" s="12">
        <f t="shared" si="26"/>
        <v>17</v>
      </c>
      <c r="PS15" s="12">
        <f t="shared" si="26"/>
        <v>18</v>
      </c>
      <c r="PT15" s="12">
        <f t="shared" ref="PT15:QB15" si="27">PS15+1</f>
        <v>19</v>
      </c>
      <c r="PU15" s="12">
        <f t="shared" si="27"/>
        <v>20</v>
      </c>
      <c r="PV15" s="12">
        <f t="shared" si="27"/>
        <v>21</v>
      </c>
      <c r="PW15" s="12">
        <f t="shared" si="27"/>
        <v>22</v>
      </c>
      <c r="PX15" s="12">
        <f t="shared" si="27"/>
        <v>23</v>
      </c>
      <c r="PY15" s="12">
        <f t="shared" si="27"/>
        <v>24</v>
      </c>
      <c r="PZ15" s="12">
        <f t="shared" si="27"/>
        <v>25</v>
      </c>
      <c r="QA15" s="12">
        <f t="shared" si="27"/>
        <v>26</v>
      </c>
      <c r="QB15" s="12">
        <f t="shared" si="27"/>
        <v>27</v>
      </c>
      <c r="QC15" s="12">
        <f t="shared" ref="QC15" si="28">QB15+1</f>
        <v>28</v>
      </c>
      <c r="QD15" s="12">
        <f t="shared" ref="QD15" si="29">QC15+1</f>
        <v>29</v>
      </c>
      <c r="QE15" s="12">
        <f t="shared" ref="QE15" si="30">QD15+1</f>
        <v>30</v>
      </c>
      <c r="QF15" s="12">
        <f t="shared" ref="QF15:QH15" si="31">QE15+1</f>
        <v>31</v>
      </c>
      <c r="QG15" s="12">
        <f t="shared" si="31"/>
        <v>32</v>
      </c>
      <c r="QH15" s="12">
        <f t="shared" si="31"/>
        <v>33</v>
      </c>
      <c r="QI15" s="145">
        <f>NY15</f>
        <v>1</v>
      </c>
      <c r="QJ15" s="145">
        <f t="shared" ref="QJ15:SU15" si="32">NZ15</f>
        <v>2</v>
      </c>
      <c r="QK15" s="145">
        <f t="shared" si="32"/>
        <v>4</v>
      </c>
      <c r="QL15" s="145">
        <f t="shared" si="32"/>
        <v>5</v>
      </c>
      <c r="QM15" s="145">
        <f t="shared" si="32"/>
        <v>6</v>
      </c>
      <c r="QN15" s="145">
        <f t="shared" si="32"/>
        <v>7</v>
      </c>
      <c r="QO15" s="145">
        <f t="shared" ca="1" si="32"/>
        <v>1</v>
      </c>
      <c r="QP15" s="145">
        <f t="shared" ca="1" si="32"/>
        <v>2</v>
      </c>
      <c r="QQ15" s="145">
        <f t="shared" ca="1" si="32"/>
        <v>4</v>
      </c>
      <c r="QR15" s="145">
        <f t="shared" ca="1" si="32"/>
        <v>5</v>
      </c>
      <c r="QS15" s="145">
        <f t="shared" ca="1" si="32"/>
        <v>6</v>
      </c>
      <c r="QT15" s="145">
        <f t="shared" ca="1" si="32"/>
        <v>7</v>
      </c>
      <c r="QU15" s="145">
        <f t="shared" ca="1" si="32"/>
        <v>1</v>
      </c>
      <c r="QV15" s="145">
        <f t="shared" ca="1" si="32"/>
        <v>2</v>
      </c>
      <c r="QW15" s="145">
        <f t="shared" ca="1" si="32"/>
        <v>4</v>
      </c>
      <c r="QX15" s="145">
        <f t="shared" ca="1" si="32"/>
        <v>5</v>
      </c>
      <c r="QY15" s="145">
        <f t="shared" ca="1" si="32"/>
        <v>6</v>
      </c>
      <c r="QZ15" s="145">
        <f t="shared" ca="1" si="32"/>
        <v>7</v>
      </c>
      <c r="RA15" s="145">
        <f t="shared" ca="1" si="32"/>
        <v>1</v>
      </c>
      <c r="RB15" s="145">
        <f t="shared" ca="1" si="32"/>
        <v>2</v>
      </c>
      <c r="RC15" s="145">
        <f t="shared" ca="1" si="32"/>
        <v>4</v>
      </c>
      <c r="RD15" s="145">
        <f t="shared" ca="1" si="32"/>
        <v>5</v>
      </c>
      <c r="RE15" s="145">
        <f t="shared" ca="1" si="32"/>
        <v>6</v>
      </c>
      <c r="RF15" s="145">
        <f t="shared" ca="1" si="32"/>
        <v>7</v>
      </c>
      <c r="RG15" s="145">
        <f t="shared" ca="1" si="32"/>
        <v>1</v>
      </c>
      <c r="RH15" s="145">
        <f t="shared" ca="1" si="32"/>
        <v>2</v>
      </c>
      <c r="RI15" s="145">
        <f t="shared" ca="1" si="32"/>
        <v>4</v>
      </c>
      <c r="RJ15" s="145">
        <f t="shared" ca="1" si="32"/>
        <v>5</v>
      </c>
      <c r="RK15" s="145">
        <f t="shared" ca="1" si="32"/>
        <v>6</v>
      </c>
      <c r="RL15" s="145">
        <f t="shared" ca="1" si="32"/>
        <v>7</v>
      </c>
      <c r="RM15" s="145">
        <f t="shared" ca="1" si="32"/>
        <v>1</v>
      </c>
      <c r="RN15" s="145">
        <f t="shared" ca="1" si="32"/>
        <v>2</v>
      </c>
      <c r="RO15" s="145">
        <f t="shared" ca="1" si="32"/>
        <v>4</v>
      </c>
      <c r="RP15" s="145">
        <f t="shared" ca="1" si="32"/>
        <v>5</v>
      </c>
      <c r="RQ15" s="145">
        <f t="shared" ca="1" si="32"/>
        <v>6</v>
      </c>
      <c r="RR15" s="145">
        <f t="shared" ca="1" si="32"/>
        <v>7</v>
      </c>
      <c r="RS15" s="145">
        <f t="shared" si="32"/>
        <v>8</v>
      </c>
      <c r="RT15" s="145">
        <f t="shared" si="32"/>
        <v>9</v>
      </c>
      <c r="RU15" s="145">
        <f t="shared" si="32"/>
        <v>10</v>
      </c>
      <c r="RV15" s="145">
        <f t="shared" si="32"/>
        <v>11</v>
      </c>
      <c r="RW15" s="145">
        <f t="shared" si="32"/>
        <v>12</v>
      </c>
      <c r="RX15" s="145">
        <f t="shared" si="32"/>
        <v>13</v>
      </c>
      <c r="RY15" s="145">
        <f t="shared" si="32"/>
        <v>14</v>
      </c>
      <c r="RZ15" s="145">
        <f t="shared" si="32"/>
        <v>15</v>
      </c>
      <c r="SA15" s="145">
        <f t="shared" si="32"/>
        <v>16</v>
      </c>
      <c r="SB15" s="145">
        <f t="shared" si="32"/>
        <v>17</v>
      </c>
      <c r="SC15" s="145">
        <f t="shared" si="32"/>
        <v>18</v>
      </c>
      <c r="SD15" s="145">
        <f t="shared" si="32"/>
        <v>19</v>
      </c>
      <c r="SE15" s="145">
        <f t="shared" si="32"/>
        <v>20</v>
      </c>
      <c r="SF15" s="145">
        <f t="shared" si="32"/>
        <v>21</v>
      </c>
      <c r="SG15" s="145">
        <f t="shared" si="32"/>
        <v>22</v>
      </c>
      <c r="SH15" s="145">
        <f t="shared" si="32"/>
        <v>23</v>
      </c>
      <c r="SI15" s="145">
        <f t="shared" si="32"/>
        <v>24</v>
      </c>
      <c r="SJ15" s="145">
        <f t="shared" si="32"/>
        <v>25</v>
      </c>
      <c r="SK15" s="145">
        <f t="shared" si="32"/>
        <v>26</v>
      </c>
      <c r="SL15" s="145">
        <f t="shared" si="32"/>
        <v>27</v>
      </c>
      <c r="SM15" s="145">
        <f t="shared" si="32"/>
        <v>28</v>
      </c>
      <c r="SN15" s="145">
        <f t="shared" si="32"/>
        <v>29</v>
      </c>
      <c r="SO15" s="145">
        <f t="shared" si="32"/>
        <v>30</v>
      </c>
      <c r="SP15" s="145">
        <f t="shared" si="32"/>
        <v>31</v>
      </c>
      <c r="SQ15" s="145">
        <f t="shared" si="32"/>
        <v>32</v>
      </c>
      <c r="SR15" s="145">
        <f t="shared" si="32"/>
        <v>33</v>
      </c>
      <c r="SS15" s="145">
        <f t="shared" si="32"/>
        <v>1</v>
      </c>
      <c r="ST15" s="145">
        <f t="shared" si="32"/>
        <v>2</v>
      </c>
      <c r="SU15" s="145">
        <f t="shared" si="32"/>
        <v>4</v>
      </c>
      <c r="SV15" s="145">
        <f t="shared" ref="SV15:VB15" si="33">QL15</f>
        <v>5</v>
      </c>
      <c r="SW15" s="145">
        <f t="shared" si="33"/>
        <v>6</v>
      </c>
      <c r="SX15" s="145">
        <f t="shared" si="33"/>
        <v>7</v>
      </c>
      <c r="SY15" s="145">
        <f t="shared" ca="1" si="33"/>
        <v>1</v>
      </c>
      <c r="SZ15" s="145">
        <f t="shared" ca="1" si="33"/>
        <v>2</v>
      </c>
      <c r="TA15" s="145">
        <f t="shared" ca="1" si="33"/>
        <v>4</v>
      </c>
      <c r="TB15" s="145">
        <f t="shared" ca="1" si="33"/>
        <v>5</v>
      </c>
      <c r="TC15" s="145">
        <f t="shared" ca="1" si="33"/>
        <v>6</v>
      </c>
      <c r="TD15" s="145">
        <f t="shared" ca="1" si="33"/>
        <v>7</v>
      </c>
      <c r="TE15" s="145">
        <f t="shared" ca="1" si="33"/>
        <v>1</v>
      </c>
      <c r="TF15" s="145">
        <f t="shared" ca="1" si="33"/>
        <v>2</v>
      </c>
      <c r="TG15" s="145">
        <f t="shared" ca="1" si="33"/>
        <v>4</v>
      </c>
      <c r="TH15" s="145">
        <f t="shared" ca="1" si="33"/>
        <v>5</v>
      </c>
      <c r="TI15" s="145">
        <f t="shared" ca="1" si="33"/>
        <v>6</v>
      </c>
      <c r="TJ15" s="145">
        <f t="shared" ca="1" si="33"/>
        <v>7</v>
      </c>
      <c r="TK15" s="145">
        <f t="shared" ca="1" si="33"/>
        <v>1</v>
      </c>
      <c r="TL15" s="145">
        <f t="shared" ca="1" si="33"/>
        <v>2</v>
      </c>
      <c r="TM15" s="145">
        <f t="shared" ca="1" si="33"/>
        <v>4</v>
      </c>
      <c r="TN15" s="145">
        <f t="shared" ca="1" si="33"/>
        <v>5</v>
      </c>
      <c r="TO15" s="145">
        <f t="shared" ca="1" si="33"/>
        <v>6</v>
      </c>
      <c r="TP15" s="145">
        <f t="shared" ca="1" si="33"/>
        <v>7</v>
      </c>
      <c r="TQ15" s="145">
        <f t="shared" ca="1" si="33"/>
        <v>1</v>
      </c>
      <c r="TR15" s="145">
        <f t="shared" ca="1" si="33"/>
        <v>2</v>
      </c>
      <c r="TS15" s="145">
        <f t="shared" ca="1" si="33"/>
        <v>4</v>
      </c>
      <c r="TT15" s="145">
        <f t="shared" ca="1" si="33"/>
        <v>5</v>
      </c>
      <c r="TU15" s="145">
        <f t="shared" ca="1" si="33"/>
        <v>6</v>
      </c>
      <c r="TV15" s="145">
        <f t="shared" ca="1" si="33"/>
        <v>7</v>
      </c>
      <c r="TW15" s="145">
        <f t="shared" ca="1" si="33"/>
        <v>1</v>
      </c>
      <c r="TX15" s="145">
        <f t="shared" ca="1" si="33"/>
        <v>2</v>
      </c>
      <c r="TY15" s="145">
        <f t="shared" ca="1" si="33"/>
        <v>4</v>
      </c>
      <c r="TZ15" s="145">
        <f t="shared" ca="1" si="33"/>
        <v>5</v>
      </c>
      <c r="UA15" s="145">
        <f t="shared" ca="1" si="33"/>
        <v>6</v>
      </c>
      <c r="UB15" s="145">
        <f t="shared" ca="1" si="33"/>
        <v>7</v>
      </c>
      <c r="UC15" s="145">
        <f t="shared" si="33"/>
        <v>8</v>
      </c>
      <c r="UD15" s="145">
        <f t="shared" si="33"/>
        <v>9</v>
      </c>
      <c r="UE15" s="145">
        <f t="shared" si="33"/>
        <v>10</v>
      </c>
      <c r="UF15" s="145">
        <f t="shared" si="33"/>
        <v>11</v>
      </c>
      <c r="UG15" s="145">
        <f t="shared" si="33"/>
        <v>12</v>
      </c>
      <c r="UH15" s="145">
        <f t="shared" si="33"/>
        <v>13</v>
      </c>
      <c r="UI15" s="145">
        <f t="shared" si="33"/>
        <v>14</v>
      </c>
      <c r="UJ15" s="145">
        <f t="shared" si="33"/>
        <v>15</v>
      </c>
      <c r="UK15" s="145">
        <f t="shared" si="33"/>
        <v>16</v>
      </c>
      <c r="UL15" s="145">
        <f t="shared" si="33"/>
        <v>17</v>
      </c>
      <c r="UM15" s="145">
        <f t="shared" si="33"/>
        <v>18</v>
      </c>
      <c r="UN15" s="145">
        <f t="shared" si="33"/>
        <v>19</v>
      </c>
      <c r="UO15" s="145">
        <f t="shared" si="33"/>
        <v>20</v>
      </c>
      <c r="UP15" s="145">
        <f t="shared" si="33"/>
        <v>21</v>
      </c>
      <c r="UQ15" s="145">
        <f t="shared" si="33"/>
        <v>22</v>
      </c>
      <c r="UR15" s="145">
        <f t="shared" si="33"/>
        <v>23</v>
      </c>
      <c r="US15" s="145">
        <f t="shared" si="33"/>
        <v>24</v>
      </c>
      <c r="UT15" s="145">
        <f t="shared" si="33"/>
        <v>25</v>
      </c>
      <c r="UU15" s="145">
        <f t="shared" si="33"/>
        <v>26</v>
      </c>
      <c r="UV15" s="145">
        <f t="shared" si="33"/>
        <v>27</v>
      </c>
      <c r="UW15" s="145">
        <f t="shared" si="33"/>
        <v>28</v>
      </c>
      <c r="UX15" s="145">
        <f t="shared" si="33"/>
        <v>29</v>
      </c>
      <c r="UY15" s="145">
        <f t="shared" si="33"/>
        <v>30</v>
      </c>
      <c r="UZ15" s="145">
        <f t="shared" si="33"/>
        <v>31</v>
      </c>
      <c r="VA15" s="145">
        <f t="shared" si="33"/>
        <v>32</v>
      </c>
      <c r="VB15" s="145">
        <f t="shared" si="33"/>
        <v>33</v>
      </c>
      <c r="VC15" s="14"/>
      <c r="VD15" s="23">
        <v>0</v>
      </c>
    </row>
    <row r="16" spans="1:576" hidden="1" outlineLevel="1">
      <c r="A16" s="21"/>
      <c r="B16" s="21"/>
      <c r="C16" s="14"/>
      <c r="D16" s="14"/>
      <c r="E16" t="b">
        <v>0</v>
      </c>
      <c r="G16" s="29" t="s">
        <v>1657</v>
      </c>
      <c r="AL16">
        <v>12</v>
      </c>
      <c r="AS16" s="553" t="s">
        <v>1657</v>
      </c>
      <c r="AT16" s="9" t="str">
        <f>IF(COUNTIF(AS$5:AS29,AS16)=1,"-","Dup")</f>
        <v>-</v>
      </c>
      <c r="AU16" s="9"/>
      <c r="AV16" s="14"/>
      <c r="AW16" s="14"/>
      <c r="AX16" s="14"/>
      <c r="AY16" s="14"/>
      <c r="AZ16" s="14"/>
      <c r="BA16" s="14"/>
      <c r="BB16" s="14"/>
      <c r="BC16" s="14"/>
      <c r="BD16" s="9"/>
      <c r="BE16" s="14"/>
      <c r="BF16" s="14"/>
      <c r="BG16" s="14"/>
      <c r="BH16" s="14"/>
      <c r="BI16" s="14"/>
      <c r="BJ16" s="14"/>
      <c r="BK16" s="14"/>
      <c r="BL16" s="9"/>
      <c r="BM16" s="14"/>
      <c r="BN16" s="14"/>
      <c r="BO16" s="14"/>
      <c r="BP16" s="14"/>
      <c r="BQ16" s="14"/>
      <c r="BR16" s="14"/>
      <c r="BS16" s="14"/>
      <c r="BT16" s="14"/>
      <c r="BU16" s="14"/>
      <c r="BV16" s="14"/>
      <c r="BW16" s="14"/>
      <c r="BX16" s="9"/>
      <c r="BY16" s="14"/>
      <c r="BZ16" s="14"/>
      <c r="CA16" s="14"/>
      <c r="CB16" s="14"/>
      <c r="CC16" s="14"/>
      <c r="CD16" s="14"/>
      <c r="CE16" s="14"/>
      <c r="CF16" s="14"/>
      <c r="CG16" s="14"/>
      <c r="CH16" s="14"/>
      <c r="CI16" s="9"/>
      <c r="CJ16" s="14"/>
      <c r="CK16" s="14"/>
      <c r="CL16" s="14"/>
      <c r="CM16" s="14"/>
      <c r="CN16" s="14"/>
      <c r="CO16" s="146"/>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9"/>
      <c r="DS16" s="14"/>
      <c r="DT16" s="14"/>
      <c r="DU16" s="14"/>
      <c r="DV16" s="14"/>
      <c r="DW16" s="14"/>
      <c r="DX16" s="14"/>
      <c r="DY16" s="14"/>
      <c r="DZ16" s="14"/>
      <c r="EA16" s="14"/>
      <c r="EB16" s="14"/>
      <c r="EC16" s="14"/>
      <c r="ED16" s="14"/>
      <c r="EE16" s="14"/>
      <c r="EF16" s="516"/>
      <c r="EG16" s="516"/>
      <c r="EH16" s="12">
        <v>1</v>
      </c>
      <c r="EI16" s="12">
        <v>2</v>
      </c>
      <c r="EJ16" s="12">
        <v>2</v>
      </c>
      <c r="EK16" s="12">
        <v>3</v>
      </c>
      <c r="EL16" s="12">
        <v>3</v>
      </c>
      <c r="EM16" s="12">
        <v>1</v>
      </c>
      <c r="EN16" s="543">
        <f ca="1">OFFSET(EN16,0,-6)</f>
        <v>1</v>
      </c>
      <c r="EO16" s="543">
        <f t="shared" ref="EO16:FQ16" ca="1" si="34">OFFSET(EO16,0,-6)</f>
        <v>2</v>
      </c>
      <c r="EP16" s="543">
        <f t="shared" ca="1" si="34"/>
        <v>2</v>
      </c>
      <c r="EQ16" s="543">
        <f t="shared" ca="1" si="34"/>
        <v>3</v>
      </c>
      <c r="ER16" s="543">
        <f t="shared" ca="1" si="34"/>
        <v>3</v>
      </c>
      <c r="ES16" s="543">
        <f t="shared" ca="1" si="34"/>
        <v>1</v>
      </c>
      <c r="ET16" s="543">
        <f t="shared" ca="1" si="34"/>
        <v>1</v>
      </c>
      <c r="EU16" s="543">
        <f t="shared" ca="1" si="34"/>
        <v>2</v>
      </c>
      <c r="EV16" s="543">
        <f t="shared" ca="1" si="34"/>
        <v>2</v>
      </c>
      <c r="EW16" s="543">
        <f t="shared" ca="1" si="34"/>
        <v>3</v>
      </c>
      <c r="EX16" s="543">
        <f t="shared" ca="1" si="34"/>
        <v>3</v>
      </c>
      <c r="EY16" s="543">
        <f t="shared" ca="1" si="34"/>
        <v>1</v>
      </c>
      <c r="EZ16" s="543">
        <f t="shared" ca="1" si="34"/>
        <v>1</v>
      </c>
      <c r="FA16" s="543">
        <f t="shared" ca="1" si="34"/>
        <v>2</v>
      </c>
      <c r="FB16" s="543">
        <f t="shared" ca="1" si="34"/>
        <v>2</v>
      </c>
      <c r="FC16" s="543">
        <f t="shared" ca="1" si="34"/>
        <v>3</v>
      </c>
      <c r="FD16" s="543">
        <f t="shared" ca="1" si="34"/>
        <v>3</v>
      </c>
      <c r="FE16" s="543">
        <f t="shared" ca="1" si="34"/>
        <v>1</v>
      </c>
      <c r="FF16" s="543">
        <f t="shared" ca="1" si="34"/>
        <v>1</v>
      </c>
      <c r="FG16" s="543">
        <f t="shared" ca="1" si="34"/>
        <v>2</v>
      </c>
      <c r="FH16" s="543">
        <f t="shared" ca="1" si="34"/>
        <v>2</v>
      </c>
      <c r="FI16" s="543">
        <f t="shared" ca="1" si="34"/>
        <v>3</v>
      </c>
      <c r="FJ16" s="543">
        <f t="shared" ca="1" si="34"/>
        <v>3</v>
      </c>
      <c r="FK16" s="543">
        <f t="shared" ca="1" si="34"/>
        <v>1</v>
      </c>
      <c r="FL16" s="543">
        <f t="shared" ca="1" si="34"/>
        <v>1</v>
      </c>
      <c r="FM16" s="543">
        <f t="shared" ca="1" si="34"/>
        <v>2</v>
      </c>
      <c r="FN16" s="543">
        <f t="shared" ca="1" si="34"/>
        <v>2</v>
      </c>
      <c r="FO16" s="543">
        <f t="shared" ca="1" si="34"/>
        <v>3</v>
      </c>
      <c r="FP16" s="543">
        <f t="shared" ca="1" si="34"/>
        <v>3</v>
      </c>
      <c r="FQ16" s="543">
        <f t="shared" ca="1" si="34"/>
        <v>1</v>
      </c>
      <c r="FR16" s="12">
        <v>2</v>
      </c>
      <c r="FS16" s="12">
        <v>2</v>
      </c>
      <c r="FT16" s="12">
        <v>3</v>
      </c>
      <c r="FU16" s="12">
        <v>3</v>
      </c>
      <c r="FV16" s="12">
        <v>1</v>
      </c>
      <c r="FW16" s="546">
        <f ca="1">OFFSET(FW16,0,-5)</f>
        <v>2</v>
      </c>
      <c r="FX16" s="546">
        <f t="shared" ref="FX16:GP16" ca="1" si="35">OFFSET(FX16,0,-5)</f>
        <v>2</v>
      </c>
      <c r="FY16" s="546">
        <f t="shared" ca="1" si="35"/>
        <v>3</v>
      </c>
      <c r="FZ16" s="546">
        <f t="shared" ca="1" si="35"/>
        <v>3</v>
      </c>
      <c r="GA16" s="546">
        <f t="shared" ca="1" si="35"/>
        <v>1</v>
      </c>
      <c r="GB16" s="546">
        <f t="shared" ca="1" si="35"/>
        <v>2</v>
      </c>
      <c r="GC16" s="546">
        <f t="shared" ca="1" si="35"/>
        <v>2</v>
      </c>
      <c r="GD16" s="546">
        <f t="shared" ca="1" si="35"/>
        <v>3</v>
      </c>
      <c r="GE16" s="546">
        <f t="shared" ca="1" si="35"/>
        <v>3</v>
      </c>
      <c r="GF16" s="546">
        <f t="shared" ca="1" si="35"/>
        <v>1</v>
      </c>
      <c r="GG16" s="546">
        <f t="shared" ca="1" si="35"/>
        <v>2</v>
      </c>
      <c r="GH16" s="546">
        <f t="shared" ca="1" si="35"/>
        <v>2</v>
      </c>
      <c r="GI16" s="546">
        <f t="shared" ca="1" si="35"/>
        <v>3</v>
      </c>
      <c r="GJ16" s="546">
        <f t="shared" ca="1" si="35"/>
        <v>3</v>
      </c>
      <c r="GK16" s="546">
        <f t="shared" ca="1" si="35"/>
        <v>1</v>
      </c>
      <c r="GL16" s="546">
        <f t="shared" ca="1" si="35"/>
        <v>2</v>
      </c>
      <c r="GM16" s="546">
        <f t="shared" ca="1" si="35"/>
        <v>2</v>
      </c>
      <c r="GN16" s="546">
        <f t="shared" ca="1" si="35"/>
        <v>3</v>
      </c>
      <c r="GO16" s="546">
        <f t="shared" ca="1" si="35"/>
        <v>3</v>
      </c>
      <c r="GP16" s="546">
        <f t="shared" ca="1" si="35"/>
        <v>1</v>
      </c>
      <c r="GQ16" s="12">
        <v>1</v>
      </c>
      <c r="GR16" s="12">
        <v>2</v>
      </c>
      <c r="GS16" s="12">
        <v>2</v>
      </c>
      <c r="GT16" s="12">
        <v>3</v>
      </c>
      <c r="GU16" s="12">
        <v>3</v>
      </c>
      <c r="GV16" s="12">
        <v>1</v>
      </c>
      <c r="GW16" s="543">
        <f ca="1">OFFSET(GW16,0,-6)</f>
        <v>1</v>
      </c>
      <c r="GX16" s="543">
        <f t="shared" ref="GX16:HZ16" ca="1" si="36">OFFSET(GX16,0,-6)</f>
        <v>2</v>
      </c>
      <c r="GY16" s="543">
        <f t="shared" ca="1" si="36"/>
        <v>2</v>
      </c>
      <c r="GZ16" s="543">
        <f t="shared" ca="1" si="36"/>
        <v>3</v>
      </c>
      <c r="HA16" s="543">
        <f t="shared" ca="1" si="36"/>
        <v>3</v>
      </c>
      <c r="HB16" s="543">
        <f t="shared" ca="1" si="36"/>
        <v>1</v>
      </c>
      <c r="HC16" s="543">
        <f t="shared" ca="1" si="36"/>
        <v>1</v>
      </c>
      <c r="HD16" s="543">
        <f t="shared" ca="1" si="36"/>
        <v>2</v>
      </c>
      <c r="HE16" s="543">
        <f t="shared" ca="1" si="36"/>
        <v>2</v>
      </c>
      <c r="HF16" s="543">
        <f t="shared" ca="1" si="36"/>
        <v>3</v>
      </c>
      <c r="HG16" s="543">
        <f t="shared" ca="1" si="36"/>
        <v>3</v>
      </c>
      <c r="HH16" s="543">
        <f t="shared" ca="1" si="36"/>
        <v>1</v>
      </c>
      <c r="HI16" s="543">
        <f t="shared" ca="1" si="36"/>
        <v>1</v>
      </c>
      <c r="HJ16" s="543">
        <f t="shared" ca="1" si="36"/>
        <v>2</v>
      </c>
      <c r="HK16" s="543">
        <f t="shared" ca="1" si="36"/>
        <v>2</v>
      </c>
      <c r="HL16" s="543">
        <f t="shared" ca="1" si="36"/>
        <v>3</v>
      </c>
      <c r="HM16" s="543">
        <f t="shared" ca="1" si="36"/>
        <v>3</v>
      </c>
      <c r="HN16" s="543">
        <f t="shared" ca="1" si="36"/>
        <v>1</v>
      </c>
      <c r="HO16" s="543">
        <f t="shared" ca="1" si="36"/>
        <v>1</v>
      </c>
      <c r="HP16" s="543">
        <f t="shared" ca="1" si="36"/>
        <v>2</v>
      </c>
      <c r="HQ16" s="543">
        <f t="shared" ca="1" si="36"/>
        <v>2</v>
      </c>
      <c r="HR16" s="543">
        <f t="shared" ca="1" si="36"/>
        <v>3</v>
      </c>
      <c r="HS16" s="543">
        <f t="shared" ca="1" si="36"/>
        <v>3</v>
      </c>
      <c r="HT16" s="543">
        <f t="shared" ca="1" si="36"/>
        <v>1</v>
      </c>
      <c r="HU16" s="543">
        <f t="shared" ca="1" si="36"/>
        <v>1</v>
      </c>
      <c r="HV16" s="543">
        <f t="shared" ca="1" si="36"/>
        <v>2</v>
      </c>
      <c r="HW16" s="543">
        <f t="shared" ca="1" si="36"/>
        <v>2</v>
      </c>
      <c r="HX16" s="543">
        <f t="shared" ca="1" si="36"/>
        <v>3</v>
      </c>
      <c r="HY16" s="543">
        <f t="shared" ca="1" si="36"/>
        <v>3</v>
      </c>
      <c r="HZ16" s="543">
        <f t="shared" ca="1" si="36"/>
        <v>1</v>
      </c>
      <c r="IA16" s="12">
        <v>2</v>
      </c>
      <c r="IB16" s="12">
        <v>2</v>
      </c>
      <c r="IC16" s="12">
        <v>3</v>
      </c>
      <c r="ID16" s="12">
        <v>3</v>
      </c>
      <c r="IE16" s="12">
        <v>1</v>
      </c>
      <c r="IF16" s="546">
        <f ca="1">OFFSET(IF16,0,-5)</f>
        <v>2</v>
      </c>
      <c r="IG16" s="546">
        <f t="shared" ref="IG16:IY16" ca="1" si="37">OFFSET(IG16,0,-5)</f>
        <v>2</v>
      </c>
      <c r="IH16" s="546">
        <f t="shared" ca="1" si="37"/>
        <v>3</v>
      </c>
      <c r="II16" s="546">
        <f t="shared" ca="1" si="37"/>
        <v>3</v>
      </c>
      <c r="IJ16" s="546">
        <f t="shared" ca="1" si="37"/>
        <v>1</v>
      </c>
      <c r="IK16" s="546">
        <f t="shared" ca="1" si="37"/>
        <v>2</v>
      </c>
      <c r="IL16" s="546">
        <f t="shared" ca="1" si="37"/>
        <v>2</v>
      </c>
      <c r="IM16" s="546">
        <f t="shared" ca="1" si="37"/>
        <v>3</v>
      </c>
      <c r="IN16" s="546">
        <f t="shared" ca="1" si="37"/>
        <v>3</v>
      </c>
      <c r="IO16" s="546">
        <f t="shared" ca="1" si="37"/>
        <v>1</v>
      </c>
      <c r="IP16" s="546">
        <f t="shared" ca="1" si="37"/>
        <v>2</v>
      </c>
      <c r="IQ16" s="546">
        <f t="shared" ca="1" si="37"/>
        <v>2</v>
      </c>
      <c r="IR16" s="546">
        <f t="shared" ca="1" si="37"/>
        <v>3</v>
      </c>
      <c r="IS16" s="546">
        <f t="shared" ca="1" si="37"/>
        <v>3</v>
      </c>
      <c r="IT16" s="546">
        <f t="shared" ca="1" si="37"/>
        <v>1</v>
      </c>
      <c r="IU16" s="546">
        <f t="shared" ca="1" si="37"/>
        <v>2</v>
      </c>
      <c r="IV16" s="546">
        <f t="shared" ca="1" si="37"/>
        <v>2</v>
      </c>
      <c r="IW16" s="546">
        <f t="shared" ca="1" si="37"/>
        <v>3</v>
      </c>
      <c r="IX16" s="546">
        <f t="shared" ca="1" si="37"/>
        <v>3</v>
      </c>
      <c r="IY16" s="546">
        <f t="shared" ca="1" si="37"/>
        <v>1</v>
      </c>
      <c r="IZ16" s="14"/>
      <c r="JA16" s="9"/>
      <c r="JB16" s="14"/>
      <c r="JC16" s="14"/>
      <c r="JD16" s="14"/>
      <c r="JE16" s="14"/>
      <c r="JF16" s="14"/>
      <c r="JG16" s="14"/>
      <c r="JH16" s="14"/>
      <c r="JI16" s="14"/>
      <c r="JJ16" s="14"/>
      <c r="JK16" s="12">
        <v>1</v>
      </c>
      <c r="JL16" s="12">
        <v>2</v>
      </c>
      <c r="JM16" s="12">
        <v>3</v>
      </c>
      <c r="JN16" s="12">
        <v>1</v>
      </c>
      <c r="JO16" s="12">
        <v>2</v>
      </c>
      <c r="JP16" s="12">
        <v>3</v>
      </c>
      <c r="JQ16" s="12">
        <v>1</v>
      </c>
      <c r="JR16" s="12">
        <v>2</v>
      </c>
      <c r="JS16" s="12">
        <v>3</v>
      </c>
      <c r="JT16" s="12">
        <v>1</v>
      </c>
      <c r="JU16" s="12">
        <v>2</v>
      </c>
      <c r="JV16" s="12">
        <v>3</v>
      </c>
      <c r="JW16" s="12">
        <v>1</v>
      </c>
      <c r="JX16" s="12">
        <v>2</v>
      </c>
      <c r="JY16" s="12">
        <v>3</v>
      </c>
      <c r="JZ16" s="12">
        <v>1</v>
      </c>
      <c r="KA16" s="12">
        <v>2</v>
      </c>
      <c r="KB16" s="12">
        <v>3</v>
      </c>
      <c r="KC16" s="14"/>
      <c r="KD16" s="14"/>
      <c r="KE16" s="14"/>
      <c r="KF16" s="12">
        <v>9</v>
      </c>
      <c r="KG16" s="12">
        <v>10</v>
      </c>
      <c r="KH16" s="12">
        <v>11</v>
      </c>
      <c r="KI16" s="12">
        <v>12</v>
      </c>
      <c r="KJ16" s="14"/>
      <c r="KK16" s="14"/>
      <c r="KL16" s="14"/>
      <c r="KM16" s="14"/>
      <c r="KN16" s="14"/>
      <c r="KO16" s="14"/>
      <c r="KP16" s="14"/>
      <c r="KQ16" s="9"/>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9"/>
      <c r="MU16" s="14"/>
      <c r="MV16" s="14"/>
      <c r="MW16" s="14"/>
      <c r="MX16" s="14"/>
      <c r="MY16" s="14"/>
      <c r="MZ16" s="14"/>
      <c r="NA16" s="14"/>
      <c r="NB16" s="9"/>
      <c r="NC16" s="14"/>
      <c r="ND16" s="14"/>
      <c r="NE16" s="14"/>
      <c r="NF16" s="14"/>
      <c r="NG16" s="14"/>
      <c r="NH16" s="14"/>
      <c r="NI16" s="14"/>
      <c r="NJ16" s="14"/>
      <c r="NK16" s="14"/>
      <c r="NL16" s="14"/>
      <c r="NM16" s="14"/>
      <c r="NN16" s="14"/>
      <c r="NO16" s="14"/>
      <c r="NP16" s="14"/>
      <c r="NQ16" s="14"/>
      <c r="NR16" s="14"/>
      <c r="NS16" s="14"/>
      <c r="NT16" s="14"/>
      <c r="NU16" s="14"/>
      <c r="NV16" s="14"/>
      <c r="NW16" s="14"/>
      <c r="NX16" s="9"/>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14"/>
      <c r="VC16" s="14"/>
      <c r="VD16" s="23">
        <v>0</v>
      </c>
    </row>
    <row r="17" spans="1:576" hidden="1" outlineLevel="1">
      <c r="A17" s="21"/>
      <c r="B17" s="21"/>
      <c r="C17" s="14"/>
      <c r="D17" s="14"/>
      <c r="E17" t="b">
        <v>0</v>
      </c>
      <c r="G17" s="29" t="s">
        <v>1647</v>
      </c>
      <c r="AS17" s="553" t="s">
        <v>1647</v>
      </c>
      <c r="AT17" s="9" t="str">
        <f>IF(COUNTIF(AS$5:AS17,AS17)=1,"-","Dup")</f>
        <v>-</v>
      </c>
      <c r="AU17" s="9"/>
      <c r="AV17" s="14"/>
      <c r="AW17" s="14"/>
      <c r="AX17" s="14"/>
      <c r="AY17" s="14"/>
      <c r="AZ17" s="14"/>
      <c r="BA17" s="14"/>
      <c r="BB17" s="14"/>
      <c r="BC17" s="14"/>
      <c r="BD17" s="9"/>
      <c r="BE17" s="14"/>
      <c r="BF17" s="14"/>
      <c r="BG17" s="14"/>
      <c r="BH17" s="14"/>
      <c r="BI17" s="14"/>
      <c r="BJ17" s="14"/>
      <c r="BK17" s="14"/>
      <c r="BL17" s="9"/>
      <c r="BM17" s="14"/>
      <c r="BN17" s="14"/>
      <c r="BO17" s="14"/>
      <c r="BP17" s="14"/>
      <c r="BQ17" s="14"/>
      <c r="BR17" s="14"/>
      <c r="BS17" s="14"/>
      <c r="BT17" s="14"/>
      <c r="BU17" s="14"/>
      <c r="BV17" s="14"/>
      <c r="BW17" s="14"/>
      <c r="BX17" s="9"/>
      <c r="BY17" s="14"/>
      <c r="BZ17" s="14"/>
      <c r="CA17" s="14"/>
      <c r="CB17" s="14"/>
      <c r="CC17" s="14"/>
      <c r="CD17" s="14"/>
      <c r="CE17" s="14"/>
      <c r="CF17" s="14"/>
      <c r="CG17" s="14"/>
      <c r="CH17" s="14"/>
      <c r="CI17" s="9"/>
      <c r="CJ17" s="14"/>
      <c r="CK17" s="14"/>
      <c r="CL17" s="14"/>
      <c r="CM17" s="14"/>
      <c r="CN17" s="14"/>
      <c r="CO17" s="146"/>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9"/>
      <c r="DS17" s="14"/>
      <c r="DT17" s="14"/>
      <c r="DU17" s="14"/>
      <c r="DV17" s="14"/>
      <c r="DW17" s="14"/>
      <c r="DX17" s="14"/>
      <c r="DY17" s="14"/>
      <c r="DZ17" s="14"/>
      <c r="EA17" s="14"/>
      <c r="EB17" s="14"/>
      <c r="EC17" s="14"/>
      <c r="ED17" s="14"/>
      <c r="EE17" s="14"/>
      <c r="EF17" s="504"/>
      <c r="EG17" s="504"/>
      <c r="EH17" s="12">
        <f>d.Region</f>
        <v>2</v>
      </c>
      <c r="EI17" s="536">
        <f ca="1">OFFSET(EI17,0,-1)</f>
        <v>2</v>
      </c>
      <c r="EJ17" s="536">
        <f t="shared" ref="EJ17:HG17" ca="1" si="38">OFFSET(EJ17,0,-1)</f>
        <v>2</v>
      </c>
      <c r="EK17" s="536">
        <f t="shared" ca="1" si="38"/>
        <v>2</v>
      </c>
      <c r="EL17" s="536">
        <f t="shared" ca="1" si="38"/>
        <v>2</v>
      </c>
      <c r="EM17" s="536">
        <f t="shared" ca="1" si="38"/>
        <v>2</v>
      </c>
      <c r="EN17" s="536">
        <f t="shared" ca="1" si="38"/>
        <v>2</v>
      </c>
      <c r="EO17" s="536">
        <f t="shared" ca="1" si="38"/>
        <v>2</v>
      </c>
      <c r="EP17" s="536">
        <f t="shared" ca="1" si="38"/>
        <v>2</v>
      </c>
      <c r="EQ17" s="536">
        <f t="shared" ca="1" si="38"/>
        <v>2</v>
      </c>
      <c r="ER17" s="536">
        <f t="shared" ca="1" si="38"/>
        <v>2</v>
      </c>
      <c r="ES17" s="536">
        <f t="shared" ca="1" si="38"/>
        <v>2</v>
      </c>
      <c r="ET17" s="536">
        <f t="shared" ca="1" si="38"/>
        <v>2</v>
      </c>
      <c r="EU17" s="536">
        <f t="shared" ca="1" si="38"/>
        <v>2</v>
      </c>
      <c r="EV17" s="536">
        <f t="shared" ca="1" si="38"/>
        <v>2</v>
      </c>
      <c r="EW17" s="536">
        <f t="shared" ca="1" si="38"/>
        <v>2</v>
      </c>
      <c r="EX17" s="536">
        <f t="shared" ca="1" si="38"/>
        <v>2</v>
      </c>
      <c r="EY17" s="536">
        <f t="shared" ca="1" si="38"/>
        <v>2</v>
      </c>
      <c r="EZ17" s="536">
        <f t="shared" ca="1" si="38"/>
        <v>2</v>
      </c>
      <c r="FA17" s="536">
        <f t="shared" ca="1" si="38"/>
        <v>2</v>
      </c>
      <c r="FB17" s="536">
        <f t="shared" ca="1" si="38"/>
        <v>2</v>
      </c>
      <c r="FC17" s="536">
        <f t="shared" ca="1" si="38"/>
        <v>2</v>
      </c>
      <c r="FD17" s="536">
        <f t="shared" ca="1" si="38"/>
        <v>2</v>
      </c>
      <c r="FE17" s="536">
        <f t="shared" ca="1" si="38"/>
        <v>2</v>
      </c>
      <c r="FF17" s="536">
        <f t="shared" ca="1" si="38"/>
        <v>2</v>
      </c>
      <c r="FG17" s="536">
        <f t="shared" ca="1" si="38"/>
        <v>2</v>
      </c>
      <c r="FH17" s="536">
        <f t="shared" ca="1" si="38"/>
        <v>2</v>
      </c>
      <c r="FI17" s="536">
        <f t="shared" ca="1" si="38"/>
        <v>2</v>
      </c>
      <c r="FJ17" s="536">
        <f t="shared" ca="1" si="38"/>
        <v>2</v>
      </c>
      <c r="FK17" s="536">
        <f t="shared" ca="1" si="38"/>
        <v>2</v>
      </c>
      <c r="FL17" s="536">
        <f t="shared" ca="1" si="38"/>
        <v>2</v>
      </c>
      <c r="FM17" s="536">
        <f t="shared" ca="1" si="38"/>
        <v>2</v>
      </c>
      <c r="FN17" s="536">
        <f t="shared" ca="1" si="38"/>
        <v>2</v>
      </c>
      <c r="FO17" s="536">
        <f t="shared" ca="1" si="38"/>
        <v>2</v>
      </c>
      <c r="FP17" s="536">
        <f t="shared" ca="1" si="38"/>
        <v>2</v>
      </c>
      <c r="FQ17" s="536">
        <f t="shared" ca="1" si="38"/>
        <v>2</v>
      </c>
      <c r="FR17" s="536">
        <f t="shared" ca="1" si="38"/>
        <v>2</v>
      </c>
      <c r="FS17" s="536">
        <f t="shared" ca="1" si="38"/>
        <v>2</v>
      </c>
      <c r="FT17" s="536">
        <f t="shared" ca="1" si="38"/>
        <v>2</v>
      </c>
      <c r="FU17" s="536">
        <f t="shared" ca="1" si="38"/>
        <v>2</v>
      </c>
      <c r="FV17" s="536">
        <f t="shared" ca="1" si="38"/>
        <v>2</v>
      </c>
      <c r="FW17" s="536">
        <f t="shared" ca="1" si="38"/>
        <v>2</v>
      </c>
      <c r="FX17" s="536">
        <f t="shared" ca="1" si="38"/>
        <v>2</v>
      </c>
      <c r="FY17" s="536">
        <f t="shared" ca="1" si="38"/>
        <v>2</v>
      </c>
      <c r="FZ17" s="536">
        <f t="shared" ca="1" si="38"/>
        <v>2</v>
      </c>
      <c r="GA17" s="536">
        <f t="shared" ca="1" si="38"/>
        <v>2</v>
      </c>
      <c r="GB17" s="536">
        <f t="shared" ca="1" si="38"/>
        <v>2</v>
      </c>
      <c r="GC17" s="536">
        <f t="shared" ca="1" si="38"/>
        <v>2</v>
      </c>
      <c r="GD17" s="536">
        <f t="shared" ca="1" si="38"/>
        <v>2</v>
      </c>
      <c r="GE17" s="536">
        <f t="shared" ca="1" si="38"/>
        <v>2</v>
      </c>
      <c r="GF17" s="536">
        <f t="shared" ca="1" si="38"/>
        <v>2</v>
      </c>
      <c r="GG17" s="536">
        <f t="shared" ca="1" si="38"/>
        <v>2</v>
      </c>
      <c r="GH17" s="536">
        <f t="shared" ca="1" si="38"/>
        <v>2</v>
      </c>
      <c r="GI17" s="536">
        <f t="shared" ca="1" si="38"/>
        <v>2</v>
      </c>
      <c r="GJ17" s="536">
        <f t="shared" ca="1" si="38"/>
        <v>2</v>
      </c>
      <c r="GK17" s="536">
        <f t="shared" ca="1" si="38"/>
        <v>2</v>
      </c>
      <c r="GL17" s="536">
        <f t="shared" ca="1" si="38"/>
        <v>2</v>
      </c>
      <c r="GM17" s="536">
        <f t="shared" ca="1" si="38"/>
        <v>2</v>
      </c>
      <c r="GN17" s="536">
        <f t="shared" ca="1" si="38"/>
        <v>2</v>
      </c>
      <c r="GO17" s="536">
        <f t="shared" ca="1" si="38"/>
        <v>2</v>
      </c>
      <c r="GP17" s="536">
        <f t="shared" ca="1" si="38"/>
        <v>2</v>
      </c>
      <c r="GQ17" s="536">
        <f t="shared" ca="1" si="38"/>
        <v>2</v>
      </c>
      <c r="GR17" s="536">
        <f t="shared" ca="1" si="38"/>
        <v>2</v>
      </c>
      <c r="GS17" s="536">
        <f t="shared" ca="1" si="38"/>
        <v>2</v>
      </c>
      <c r="GT17" s="536">
        <f t="shared" ca="1" si="38"/>
        <v>2</v>
      </c>
      <c r="GU17" s="536">
        <f t="shared" ca="1" si="38"/>
        <v>2</v>
      </c>
      <c r="GV17" s="536">
        <f t="shared" ca="1" si="38"/>
        <v>2</v>
      </c>
      <c r="GW17" s="536">
        <f t="shared" ca="1" si="38"/>
        <v>2</v>
      </c>
      <c r="GX17" s="536">
        <f t="shared" ca="1" si="38"/>
        <v>2</v>
      </c>
      <c r="GY17" s="536">
        <f t="shared" ca="1" si="38"/>
        <v>2</v>
      </c>
      <c r="GZ17" s="536">
        <f t="shared" ca="1" si="38"/>
        <v>2</v>
      </c>
      <c r="HA17" s="536">
        <f t="shared" ca="1" si="38"/>
        <v>2</v>
      </c>
      <c r="HB17" s="536">
        <f t="shared" ca="1" si="38"/>
        <v>2</v>
      </c>
      <c r="HC17" s="536">
        <f t="shared" ca="1" si="38"/>
        <v>2</v>
      </c>
      <c r="HD17" s="536">
        <f t="shared" ca="1" si="38"/>
        <v>2</v>
      </c>
      <c r="HE17" s="536">
        <f t="shared" ca="1" si="38"/>
        <v>2</v>
      </c>
      <c r="HF17" s="536">
        <f t="shared" ca="1" si="38"/>
        <v>2</v>
      </c>
      <c r="HG17" s="536">
        <f t="shared" ca="1" si="38"/>
        <v>2</v>
      </c>
      <c r="HH17" s="536">
        <f t="shared" ref="HH17:HZ17" ca="1" si="39">OFFSET(HH17,0,-1)</f>
        <v>2</v>
      </c>
      <c r="HI17" s="536">
        <f t="shared" ca="1" si="39"/>
        <v>2</v>
      </c>
      <c r="HJ17" s="536">
        <f t="shared" ca="1" si="39"/>
        <v>2</v>
      </c>
      <c r="HK17" s="536">
        <f t="shared" ca="1" si="39"/>
        <v>2</v>
      </c>
      <c r="HL17" s="536">
        <f t="shared" ca="1" si="39"/>
        <v>2</v>
      </c>
      <c r="HM17" s="536">
        <f t="shared" ca="1" si="39"/>
        <v>2</v>
      </c>
      <c r="HN17" s="536">
        <f t="shared" ca="1" si="39"/>
        <v>2</v>
      </c>
      <c r="HO17" s="536">
        <f t="shared" ca="1" si="39"/>
        <v>2</v>
      </c>
      <c r="HP17" s="536">
        <f t="shared" ca="1" si="39"/>
        <v>2</v>
      </c>
      <c r="HQ17" s="536">
        <f t="shared" ca="1" si="39"/>
        <v>2</v>
      </c>
      <c r="HR17" s="536">
        <f t="shared" ca="1" si="39"/>
        <v>2</v>
      </c>
      <c r="HS17" s="536">
        <f t="shared" ca="1" si="39"/>
        <v>2</v>
      </c>
      <c r="HT17" s="536">
        <f t="shared" ca="1" si="39"/>
        <v>2</v>
      </c>
      <c r="HU17" s="536">
        <f t="shared" ca="1" si="39"/>
        <v>2</v>
      </c>
      <c r="HV17" s="536">
        <f t="shared" ca="1" si="39"/>
        <v>2</v>
      </c>
      <c r="HW17" s="536">
        <f t="shared" ca="1" si="39"/>
        <v>2</v>
      </c>
      <c r="HX17" s="536">
        <f t="shared" ca="1" si="39"/>
        <v>2</v>
      </c>
      <c r="HY17" s="536">
        <f t="shared" ca="1" si="39"/>
        <v>2</v>
      </c>
      <c r="HZ17" s="536">
        <f t="shared" ca="1" si="39"/>
        <v>2</v>
      </c>
      <c r="IA17" s="536">
        <f t="shared" ref="IA17:IY17" ca="1" si="40">OFFSET(IA17,0,-1)</f>
        <v>2</v>
      </c>
      <c r="IB17" s="536">
        <f t="shared" ca="1" si="40"/>
        <v>2</v>
      </c>
      <c r="IC17" s="536">
        <f t="shared" ca="1" si="40"/>
        <v>2</v>
      </c>
      <c r="ID17" s="536">
        <f t="shared" ca="1" si="40"/>
        <v>2</v>
      </c>
      <c r="IE17" s="536">
        <f t="shared" ca="1" si="40"/>
        <v>2</v>
      </c>
      <c r="IF17" s="536">
        <f t="shared" ca="1" si="40"/>
        <v>2</v>
      </c>
      <c r="IG17" s="536">
        <f t="shared" ca="1" si="40"/>
        <v>2</v>
      </c>
      <c r="IH17" s="536">
        <f t="shared" ca="1" si="40"/>
        <v>2</v>
      </c>
      <c r="II17" s="536">
        <f t="shared" ca="1" si="40"/>
        <v>2</v>
      </c>
      <c r="IJ17" s="536">
        <f t="shared" ca="1" si="40"/>
        <v>2</v>
      </c>
      <c r="IK17" s="536">
        <f t="shared" ca="1" si="40"/>
        <v>2</v>
      </c>
      <c r="IL17" s="536">
        <f t="shared" ca="1" si="40"/>
        <v>2</v>
      </c>
      <c r="IM17" s="536">
        <f t="shared" ca="1" si="40"/>
        <v>2</v>
      </c>
      <c r="IN17" s="536">
        <f t="shared" ca="1" si="40"/>
        <v>2</v>
      </c>
      <c r="IO17" s="536">
        <f t="shared" ca="1" si="40"/>
        <v>2</v>
      </c>
      <c r="IP17" s="536">
        <f t="shared" ca="1" si="40"/>
        <v>2</v>
      </c>
      <c r="IQ17" s="536">
        <f t="shared" ca="1" si="40"/>
        <v>2</v>
      </c>
      <c r="IR17" s="536">
        <f t="shared" ca="1" si="40"/>
        <v>2</v>
      </c>
      <c r="IS17" s="536">
        <f t="shared" ca="1" si="40"/>
        <v>2</v>
      </c>
      <c r="IT17" s="536">
        <f t="shared" ca="1" si="40"/>
        <v>2</v>
      </c>
      <c r="IU17" s="536">
        <f t="shared" ca="1" si="40"/>
        <v>2</v>
      </c>
      <c r="IV17" s="536">
        <f t="shared" ca="1" si="40"/>
        <v>2</v>
      </c>
      <c r="IW17" s="536">
        <f t="shared" ca="1" si="40"/>
        <v>2</v>
      </c>
      <c r="IX17" s="536">
        <f t="shared" ca="1" si="40"/>
        <v>2</v>
      </c>
      <c r="IY17" s="536">
        <f t="shared" ca="1" si="40"/>
        <v>2</v>
      </c>
      <c r="IZ17" s="14"/>
      <c r="JA17" s="9"/>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9"/>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9"/>
      <c r="MU17" s="14"/>
      <c r="MV17" s="14"/>
      <c r="MW17" s="14"/>
      <c r="MX17" s="14"/>
      <c r="MY17" s="14"/>
      <c r="MZ17" s="14"/>
      <c r="NA17" s="14"/>
      <c r="NB17" s="9"/>
      <c r="NC17" s="14"/>
      <c r="ND17" s="14"/>
      <c r="NE17" s="14"/>
      <c r="NF17" s="14"/>
      <c r="NG17" s="14"/>
      <c r="NH17" s="14"/>
      <c r="NI17" s="14"/>
      <c r="NJ17" s="14"/>
      <c r="NK17" s="14"/>
      <c r="NL17" s="14"/>
      <c r="NM17" s="14"/>
      <c r="NN17" s="14"/>
      <c r="NO17" s="14"/>
      <c r="NP17" s="14"/>
      <c r="NQ17" s="14"/>
      <c r="NR17" s="14"/>
      <c r="NS17" s="14"/>
      <c r="NT17" s="14"/>
      <c r="NU17" s="14"/>
      <c r="NV17" s="14"/>
      <c r="NW17" s="14"/>
      <c r="NX17" s="9"/>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14"/>
      <c r="VC17" s="14"/>
      <c r="VD17" s="23">
        <v>0</v>
      </c>
    </row>
    <row r="18" spans="1:576" hidden="1" outlineLevel="1">
      <c r="A18" s="21"/>
      <c r="B18" s="21"/>
      <c r="C18" s="14"/>
      <c r="D18" s="14"/>
      <c r="E18" t="b">
        <v>0</v>
      </c>
      <c r="G18" s="29" t="s">
        <v>1648</v>
      </c>
      <c r="AS18" s="553" t="s">
        <v>1648</v>
      </c>
      <c r="AT18" s="9" t="str">
        <f>IF(COUNTIF(AS$5:AS18,AS18)=1,"-","Dup")</f>
        <v>-</v>
      </c>
      <c r="AU18" s="9"/>
      <c r="AV18" s="14"/>
      <c r="AW18" s="14"/>
      <c r="AX18" s="14"/>
      <c r="AY18" s="14"/>
      <c r="AZ18" s="14"/>
      <c r="BA18" s="14"/>
      <c r="BB18" s="14"/>
      <c r="BC18" s="14"/>
      <c r="BD18" s="9"/>
      <c r="BE18" s="14"/>
      <c r="BF18" s="14"/>
      <c r="BG18" s="14"/>
      <c r="BH18" s="14"/>
      <c r="BI18" s="14"/>
      <c r="BJ18" s="14"/>
      <c r="BK18" s="14"/>
      <c r="BL18" s="9"/>
      <c r="BM18" s="14"/>
      <c r="BN18" s="14"/>
      <c r="BO18" s="14"/>
      <c r="BP18" s="14"/>
      <c r="BQ18" s="14"/>
      <c r="BR18" s="14"/>
      <c r="BS18" s="14"/>
      <c r="BT18" s="14"/>
      <c r="BU18" s="14"/>
      <c r="BV18" s="14"/>
      <c r="BW18" s="14"/>
      <c r="BX18" s="9"/>
      <c r="BY18" s="14"/>
      <c r="BZ18" s="14"/>
      <c r="CA18" s="14"/>
      <c r="CB18" s="14"/>
      <c r="CC18" s="14"/>
      <c r="CD18" s="14"/>
      <c r="CE18" s="14"/>
      <c r="CF18" s="14"/>
      <c r="CG18" s="14"/>
      <c r="CH18" s="14"/>
      <c r="CI18" s="9"/>
      <c r="CJ18" s="14"/>
      <c r="CK18" s="14"/>
      <c r="CL18" s="14"/>
      <c r="CM18" s="14"/>
      <c r="CN18" s="14"/>
      <c r="CO18" s="146"/>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9"/>
      <c r="DS18" s="14"/>
      <c r="DT18" s="14"/>
      <c r="DU18" s="14"/>
      <c r="DV18" s="14"/>
      <c r="DW18" s="14"/>
      <c r="DX18" s="14"/>
      <c r="DY18" s="14"/>
      <c r="DZ18" s="14"/>
      <c r="EA18" s="14"/>
      <c r="EB18" s="14"/>
      <c r="EC18" s="14"/>
      <c r="ED18" s="14"/>
      <c r="EE18" s="14"/>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16"/>
      <c r="FF18" s="516"/>
      <c r="FG18" s="516"/>
      <c r="FH18" s="516"/>
      <c r="FI18" s="516"/>
      <c r="FJ18" s="516"/>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c r="GK18" s="516"/>
      <c r="GL18" s="516"/>
      <c r="GM18" s="516"/>
      <c r="GN18" s="516"/>
      <c r="GO18" s="516"/>
      <c r="GP18" s="516"/>
      <c r="GQ18" s="516"/>
      <c r="GR18" s="516"/>
      <c r="GS18" s="516"/>
      <c r="GT18" s="516"/>
      <c r="GU18" s="516"/>
      <c r="GV18" s="516"/>
      <c r="GW18" s="516"/>
      <c r="GX18" s="516"/>
      <c r="GY18" s="516"/>
      <c r="GZ18" s="516"/>
      <c r="HA18" s="516"/>
      <c r="HB18" s="516"/>
      <c r="HC18" s="516"/>
      <c r="HD18" s="516"/>
      <c r="HE18" s="516"/>
      <c r="HF18" s="516"/>
      <c r="HG18" s="516"/>
      <c r="HH18" s="516"/>
      <c r="HI18" s="516"/>
      <c r="HJ18" s="516"/>
      <c r="HK18" s="516"/>
      <c r="HL18" s="516"/>
      <c r="HM18" s="516"/>
      <c r="HN18" s="516"/>
      <c r="HO18" s="516"/>
      <c r="HP18" s="516"/>
      <c r="HQ18" s="516"/>
      <c r="HR18" s="516"/>
      <c r="HS18" s="516"/>
      <c r="HT18" s="516"/>
      <c r="HU18" s="516"/>
      <c r="HV18" s="516"/>
      <c r="HW18" s="516"/>
      <c r="HX18" s="516"/>
      <c r="HY18" s="516"/>
      <c r="HZ18" s="516"/>
      <c r="IA18" s="516"/>
      <c r="IB18" s="516"/>
      <c r="IC18" s="516"/>
      <c r="ID18" s="516"/>
      <c r="IE18" s="516"/>
      <c r="IF18" s="516"/>
      <c r="IG18" s="516"/>
      <c r="IH18" s="516"/>
      <c r="II18" s="516"/>
      <c r="IJ18" s="516"/>
      <c r="IK18" s="516"/>
      <c r="IL18" s="516"/>
      <c r="IM18" s="516"/>
      <c r="IN18" s="516"/>
      <c r="IO18" s="516"/>
      <c r="IP18" s="516"/>
      <c r="IQ18" s="516"/>
      <c r="IR18" s="516"/>
      <c r="IS18" s="516"/>
      <c r="IT18" s="516"/>
      <c r="IU18" s="516"/>
      <c r="IV18" s="516"/>
      <c r="IW18" s="516"/>
      <c r="IX18" s="516"/>
      <c r="IY18" s="516"/>
      <c r="IZ18" s="14"/>
      <c r="JA18" s="9"/>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9"/>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9"/>
      <c r="MU18" s="14"/>
      <c r="MV18" s="14"/>
      <c r="MW18" s="14"/>
      <c r="MX18" s="14"/>
      <c r="MY18" s="14"/>
      <c r="MZ18" s="14"/>
      <c r="NA18" s="14"/>
      <c r="NB18" s="9"/>
      <c r="NC18" s="14"/>
      <c r="ND18" s="14"/>
      <c r="NE18" s="14"/>
      <c r="NF18" s="14"/>
      <c r="NG18" s="14"/>
      <c r="NH18" s="14"/>
      <c r="NI18" s="14"/>
      <c r="NJ18" s="14"/>
      <c r="NK18" s="14"/>
      <c r="NL18" s="14"/>
      <c r="NM18" s="14"/>
      <c r="NN18" s="14"/>
      <c r="NO18" s="14"/>
      <c r="NP18" s="14"/>
      <c r="NQ18" s="14"/>
      <c r="NR18" s="14"/>
      <c r="NS18" s="14"/>
      <c r="NT18" s="14"/>
      <c r="NU18" s="14"/>
      <c r="NV18" s="14"/>
      <c r="NW18" s="14"/>
      <c r="NX18" s="9"/>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14"/>
      <c r="VC18" s="14"/>
      <c r="VD18" s="23">
        <v>0</v>
      </c>
    </row>
    <row r="19" spans="1:576" hidden="1" outlineLevel="1">
      <c r="A19" s="21"/>
      <c r="B19" s="21"/>
      <c r="C19" s="14"/>
      <c r="D19" s="14"/>
      <c r="E19" t="b">
        <v>0</v>
      </c>
      <c r="G19" s="29" t="s">
        <v>1653</v>
      </c>
      <c r="AS19" s="553" t="s">
        <v>1653</v>
      </c>
      <c r="AT19" s="9" t="str">
        <f>IF(COUNTIF(AS$5:AS19,AS19)=1,"-","Dup")</f>
        <v>-</v>
      </c>
      <c r="AU19" s="9"/>
      <c r="AV19" s="14"/>
      <c r="AW19" s="14"/>
      <c r="AX19" s="14"/>
      <c r="AY19" s="14"/>
      <c r="AZ19" s="14"/>
      <c r="BA19" s="14"/>
      <c r="BB19" s="14"/>
      <c r="BC19" s="14"/>
      <c r="BD19" s="9"/>
      <c r="BE19" s="14"/>
      <c r="BF19" s="14"/>
      <c r="BG19" s="14"/>
      <c r="BH19" s="14"/>
      <c r="BI19" s="14"/>
      <c r="BJ19" s="14"/>
      <c r="BK19" s="14"/>
      <c r="BL19" s="9"/>
      <c r="BM19" s="14"/>
      <c r="BN19" s="14"/>
      <c r="BO19" s="14"/>
      <c r="BP19" s="14"/>
      <c r="BQ19" s="14"/>
      <c r="BR19" s="14"/>
      <c r="BS19" s="14"/>
      <c r="BT19" s="14"/>
      <c r="BU19" s="14"/>
      <c r="BV19" s="14"/>
      <c r="BW19" s="14"/>
      <c r="BX19" s="9"/>
      <c r="BY19" s="14"/>
      <c r="BZ19" s="14"/>
      <c r="CA19" s="14"/>
      <c r="CB19" s="14"/>
      <c r="CC19" s="14"/>
      <c r="CD19" s="14"/>
      <c r="CE19" s="14"/>
      <c r="CF19" s="14"/>
      <c r="CG19" s="14"/>
      <c r="CH19" s="14"/>
      <c r="CI19" s="9"/>
      <c r="CJ19" s="14"/>
      <c r="CK19" s="14"/>
      <c r="CL19" s="14"/>
      <c r="CM19" s="14"/>
      <c r="CN19" s="14"/>
      <c r="CO19" s="146"/>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9"/>
      <c r="DS19" s="14"/>
      <c r="DT19" s="14"/>
      <c r="DU19" s="14"/>
      <c r="DV19" s="14"/>
      <c r="DW19" s="14"/>
      <c r="DX19" s="14"/>
      <c r="DY19" s="14"/>
      <c r="DZ19" s="14"/>
      <c r="EA19" s="14"/>
      <c r="EB19" s="14"/>
      <c r="EC19" s="14"/>
      <c r="ED19" s="14"/>
      <c r="EE19" s="14"/>
      <c r="EF19" s="136">
        <f>IF(d.Region=1,2,1)</f>
        <v>1</v>
      </c>
      <c r="EG19" s="136">
        <f>IF(d.Region=1,2,1)</f>
        <v>1</v>
      </c>
      <c r="EH19" s="136">
        <f>IF(d.Region=1,2,1)</f>
        <v>1</v>
      </c>
      <c r="EI19" s="536">
        <f t="shared" ref="EI19:GP19" ca="1" si="41">OFFSET(EI19,0,-1)</f>
        <v>1</v>
      </c>
      <c r="EJ19" s="536">
        <f t="shared" ca="1" si="41"/>
        <v>1</v>
      </c>
      <c r="EK19" s="536">
        <f t="shared" ca="1" si="41"/>
        <v>1</v>
      </c>
      <c r="EL19" s="536">
        <f t="shared" ca="1" si="41"/>
        <v>1</v>
      </c>
      <c r="EM19" s="536">
        <f t="shared" ca="1" si="41"/>
        <v>1</v>
      </c>
      <c r="EN19" s="536">
        <f t="shared" ca="1" si="41"/>
        <v>1</v>
      </c>
      <c r="EO19" s="536">
        <f t="shared" ca="1" si="41"/>
        <v>1</v>
      </c>
      <c r="EP19" s="536">
        <f t="shared" ca="1" si="41"/>
        <v>1</v>
      </c>
      <c r="EQ19" s="536">
        <f t="shared" ca="1" si="41"/>
        <v>1</v>
      </c>
      <c r="ER19" s="536">
        <f t="shared" ca="1" si="41"/>
        <v>1</v>
      </c>
      <c r="ES19" s="536">
        <f t="shared" ca="1" si="41"/>
        <v>1</v>
      </c>
      <c r="ET19" s="536">
        <f t="shared" ca="1" si="41"/>
        <v>1</v>
      </c>
      <c r="EU19" s="536">
        <f t="shared" ca="1" si="41"/>
        <v>1</v>
      </c>
      <c r="EV19" s="536">
        <f t="shared" ca="1" si="41"/>
        <v>1</v>
      </c>
      <c r="EW19" s="536">
        <f t="shared" ca="1" si="41"/>
        <v>1</v>
      </c>
      <c r="EX19" s="536">
        <f t="shared" ca="1" si="41"/>
        <v>1</v>
      </c>
      <c r="EY19" s="536">
        <f t="shared" ca="1" si="41"/>
        <v>1</v>
      </c>
      <c r="EZ19" s="536">
        <f t="shared" ca="1" si="41"/>
        <v>1</v>
      </c>
      <c r="FA19" s="536">
        <f t="shared" ca="1" si="41"/>
        <v>1</v>
      </c>
      <c r="FB19" s="536">
        <f t="shared" ca="1" si="41"/>
        <v>1</v>
      </c>
      <c r="FC19" s="536">
        <f t="shared" ca="1" si="41"/>
        <v>1</v>
      </c>
      <c r="FD19" s="536">
        <f t="shared" ca="1" si="41"/>
        <v>1</v>
      </c>
      <c r="FE19" s="536">
        <f t="shared" ca="1" si="41"/>
        <v>1</v>
      </c>
      <c r="FF19" s="536">
        <f t="shared" ca="1" si="41"/>
        <v>1</v>
      </c>
      <c r="FG19" s="536">
        <f t="shared" ca="1" si="41"/>
        <v>1</v>
      </c>
      <c r="FH19" s="536">
        <f t="shared" ca="1" si="41"/>
        <v>1</v>
      </c>
      <c r="FI19" s="536">
        <f t="shared" ca="1" si="41"/>
        <v>1</v>
      </c>
      <c r="FJ19" s="536">
        <f t="shared" ca="1" si="41"/>
        <v>1</v>
      </c>
      <c r="FK19" s="536">
        <f t="shared" ca="1" si="41"/>
        <v>1</v>
      </c>
      <c r="FL19" s="536">
        <f t="shared" ca="1" si="41"/>
        <v>1</v>
      </c>
      <c r="FM19" s="536">
        <f t="shared" ca="1" si="41"/>
        <v>1</v>
      </c>
      <c r="FN19" s="536">
        <f t="shared" ca="1" si="41"/>
        <v>1</v>
      </c>
      <c r="FO19" s="536">
        <f t="shared" ca="1" si="41"/>
        <v>1</v>
      </c>
      <c r="FP19" s="536">
        <f t="shared" ca="1" si="41"/>
        <v>1</v>
      </c>
      <c r="FQ19" s="536">
        <f t="shared" ca="1" si="41"/>
        <v>1</v>
      </c>
      <c r="FR19" s="536">
        <f t="shared" ca="1" si="41"/>
        <v>1</v>
      </c>
      <c r="FS19" s="536">
        <f t="shared" ca="1" si="41"/>
        <v>1</v>
      </c>
      <c r="FT19" s="536">
        <f t="shared" ca="1" si="41"/>
        <v>1</v>
      </c>
      <c r="FU19" s="536">
        <f t="shared" ca="1" si="41"/>
        <v>1</v>
      </c>
      <c r="FV19" s="536">
        <f t="shared" ca="1" si="41"/>
        <v>1</v>
      </c>
      <c r="FW19" s="536">
        <f t="shared" ca="1" si="41"/>
        <v>1</v>
      </c>
      <c r="FX19" s="536">
        <f t="shared" ca="1" si="41"/>
        <v>1</v>
      </c>
      <c r="FY19" s="536">
        <f t="shared" ca="1" si="41"/>
        <v>1</v>
      </c>
      <c r="FZ19" s="536">
        <f t="shared" ca="1" si="41"/>
        <v>1</v>
      </c>
      <c r="GA19" s="536">
        <f t="shared" ca="1" si="41"/>
        <v>1</v>
      </c>
      <c r="GB19" s="536">
        <f t="shared" ca="1" si="41"/>
        <v>1</v>
      </c>
      <c r="GC19" s="536">
        <f t="shared" ca="1" si="41"/>
        <v>1</v>
      </c>
      <c r="GD19" s="536">
        <f t="shared" ca="1" si="41"/>
        <v>1</v>
      </c>
      <c r="GE19" s="536">
        <f t="shared" ca="1" si="41"/>
        <v>1</v>
      </c>
      <c r="GF19" s="536">
        <f t="shared" ca="1" si="41"/>
        <v>1</v>
      </c>
      <c r="GG19" s="536">
        <f t="shared" ca="1" si="41"/>
        <v>1</v>
      </c>
      <c r="GH19" s="536">
        <f t="shared" ca="1" si="41"/>
        <v>1</v>
      </c>
      <c r="GI19" s="536">
        <f t="shared" ca="1" si="41"/>
        <v>1</v>
      </c>
      <c r="GJ19" s="536">
        <f t="shared" ca="1" si="41"/>
        <v>1</v>
      </c>
      <c r="GK19" s="536">
        <f t="shared" ca="1" si="41"/>
        <v>1</v>
      </c>
      <c r="GL19" s="536">
        <f t="shared" ca="1" si="41"/>
        <v>1</v>
      </c>
      <c r="GM19" s="536">
        <f t="shared" ca="1" si="41"/>
        <v>1</v>
      </c>
      <c r="GN19" s="536">
        <f t="shared" ca="1" si="41"/>
        <v>1</v>
      </c>
      <c r="GO19" s="536">
        <f t="shared" ca="1" si="41"/>
        <v>1</v>
      </c>
      <c r="GP19" s="536">
        <f t="shared" ca="1" si="41"/>
        <v>1</v>
      </c>
      <c r="GQ19" s="12">
        <v>3</v>
      </c>
      <c r="GR19" s="536">
        <f t="shared" ref="GR19:IY19" ca="1" si="42">OFFSET(GR19,0,-1)</f>
        <v>3</v>
      </c>
      <c r="GS19" s="536">
        <f t="shared" ca="1" si="42"/>
        <v>3</v>
      </c>
      <c r="GT19" s="536">
        <f t="shared" ca="1" si="42"/>
        <v>3</v>
      </c>
      <c r="GU19" s="536">
        <f t="shared" ca="1" si="42"/>
        <v>3</v>
      </c>
      <c r="GV19" s="536">
        <f t="shared" ca="1" si="42"/>
        <v>3</v>
      </c>
      <c r="GW19" s="536">
        <f t="shared" ca="1" si="42"/>
        <v>3</v>
      </c>
      <c r="GX19" s="536">
        <f t="shared" ca="1" si="42"/>
        <v>3</v>
      </c>
      <c r="GY19" s="536">
        <f t="shared" ca="1" si="42"/>
        <v>3</v>
      </c>
      <c r="GZ19" s="536">
        <f t="shared" ca="1" si="42"/>
        <v>3</v>
      </c>
      <c r="HA19" s="536">
        <f t="shared" ca="1" si="42"/>
        <v>3</v>
      </c>
      <c r="HB19" s="536">
        <f t="shared" ca="1" si="42"/>
        <v>3</v>
      </c>
      <c r="HC19" s="536">
        <f t="shared" ca="1" si="42"/>
        <v>3</v>
      </c>
      <c r="HD19" s="536">
        <f t="shared" ca="1" si="42"/>
        <v>3</v>
      </c>
      <c r="HE19" s="536">
        <f t="shared" ca="1" si="42"/>
        <v>3</v>
      </c>
      <c r="HF19" s="536">
        <f t="shared" ca="1" si="42"/>
        <v>3</v>
      </c>
      <c r="HG19" s="536">
        <f t="shared" ca="1" si="42"/>
        <v>3</v>
      </c>
      <c r="HH19" s="536">
        <f t="shared" ca="1" si="42"/>
        <v>3</v>
      </c>
      <c r="HI19" s="536">
        <f t="shared" ca="1" si="42"/>
        <v>3</v>
      </c>
      <c r="HJ19" s="536">
        <f t="shared" ca="1" si="42"/>
        <v>3</v>
      </c>
      <c r="HK19" s="536">
        <f t="shared" ca="1" si="42"/>
        <v>3</v>
      </c>
      <c r="HL19" s="536">
        <f t="shared" ca="1" si="42"/>
        <v>3</v>
      </c>
      <c r="HM19" s="536">
        <f t="shared" ca="1" si="42"/>
        <v>3</v>
      </c>
      <c r="HN19" s="536">
        <f t="shared" ca="1" si="42"/>
        <v>3</v>
      </c>
      <c r="HO19" s="536">
        <f t="shared" ca="1" si="42"/>
        <v>3</v>
      </c>
      <c r="HP19" s="536">
        <f t="shared" ca="1" si="42"/>
        <v>3</v>
      </c>
      <c r="HQ19" s="536">
        <f t="shared" ca="1" si="42"/>
        <v>3</v>
      </c>
      <c r="HR19" s="536">
        <f t="shared" ca="1" si="42"/>
        <v>3</v>
      </c>
      <c r="HS19" s="536">
        <f t="shared" ca="1" si="42"/>
        <v>3</v>
      </c>
      <c r="HT19" s="536">
        <f t="shared" ca="1" si="42"/>
        <v>3</v>
      </c>
      <c r="HU19" s="536">
        <f t="shared" ca="1" si="42"/>
        <v>3</v>
      </c>
      <c r="HV19" s="536">
        <f t="shared" ca="1" si="42"/>
        <v>3</v>
      </c>
      <c r="HW19" s="536">
        <f t="shared" ca="1" si="42"/>
        <v>3</v>
      </c>
      <c r="HX19" s="536">
        <f t="shared" ca="1" si="42"/>
        <v>3</v>
      </c>
      <c r="HY19" s="536">
        <f t="shared" ca="1" si="42"/>
        <v>3</v>
      </c>
      <c r="HZ19" s="536">
        <f t="shared" ca="1" si="42"/>
        <v>3</v>
      </c>
      <c r="IA19" s="536">
        <f t="shared" ca="1" si="42"/>
        <v>3</v>
      </c>
      <c r="IB19" s="536">
        <f t="shared" ca="1" si="42"/>
        <v>3</v>
      </c>
      <c r="IC19" s="536">
        <f t="shared" ca="1" si="42"/>
        <v>3</v>
      </c>
      <c r="ID19" s="536">
        <f t="shared" ca="1" si="42"/>
        <v>3</v>
      </c>
      <c r="IE19" s="536">
        <f t="shared" ca="1" si="42"/>
        <v>3</v>
      </c>
      <c r="IF19" s="536">
        <f t="shared" ca="1" si="42"/>
        <v>3</v>
      </c>
      <c r="IG19" s="536">
        <f t="shared" ca="1" si="42"/>
        <v>3</v>
      </c>
      <c r="IH19" s="536">
        <f t="shared" ca="1" si="42"/>
        <v>3</v>
      </c>
      <c r="II19" s="536">
        <f t="shared" ca="1" si="42"/>
        <v>3</v>
      </c>
      <c r="IJ19" s="536">
        <f t="shared" ca="1" si="42"/>
        <v>3</v>
      </c>
      <c r="IK19" s="536">
        <f t="shared" ca="1" si="42"/>
        <v>3</v>
      </c>
      <c r="IL19" s="536">
        <f t="shared" ca="1" si="42"/>
        <v>3</v>
      </c>
      <c r="IM19" s="536">
        <f t="shared" ca="1" si="42"/>
        <v>3</v>
      </c>
      <c r="IN19" s="536">
        <f t="shared" ca="1" si="42"/>
        <v>3</v>
      </c>
      <c r="IO19" s="536">
        <f t="shared" ca="1" si="42"/>
        <v>3</v>
      </c>
      <c r="IP19" s="536">
        <f t="shared" ca="1" si="42"/>
        <v>3</v>
      </c>
      <c r="IQ19" s="536">
        <f t="shared" ca="1" si="42"/>
        <v>3</v>
      </c>
      <c r="IR19" s="536">
        <f t="shared" ca="1" si="42"/>
        <v>3</v>
      </c>
      <c r="IS19" s="536">
        <f t="shared" ca="1" si="42"/>
        <v>3</v>
      </c>
      <c r="IT19" s="536">
        <f t="shared" ca="1" si="42"/>
        <v>3</v>
      </c>
      <c r="IU19" s="536">
        <f t="shared" ca="1" si="42"/>
        <v>3</v>
      </c>
      <c r="IV19" s="536">
        <f t="shared" ca="1" si="42"/>
        <v>3</v>
      </c>
      <c r="IW19" s="536">
        <f t="shared" ca="1" si="42"/>
        <v>3</v>
      </c>
      <c r="IX19" s="536">
        <f t="shared" ca="1" si="42"/>
        <v>3</v>
      </c>
      <c r="IY19" s="536">
        <f t="shared" ca="1" si="42"/>
        <v>3</v>
      </c>
      <c r="IZ19" s="14"/>
      <c r="JA19" s="9"/>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9"/>
      <c r="KR19" s="14"/>
      <c r="KS19" s="12">
        <v>1</v>
      </c>
      <c r="KT19" s="12">
        <v>2</v>
      </c>
      <c r="KU19" s="12">
        <v>3</v>
      </c>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9"/>
      <c r="MU19" s="14"/>
      <c r="MV19" s="14"/>
      <c r="MW19" s="14"/>
      <c r="MX19" s="14"/>
      <c r="MY19" s="14"/>
      <c r="MZ19" s="14"/>
      <c r="NA19" s="14"/>
      <c r="NB19" s="9"/>
      <c r="NC19" s="14"/>
      <c r="ND19" s="14"/>
      <c r="NE19" s="14"/>
      <c r="NF19" s="14"/>
      <c r="NG19" s="14"/>
      <c r="NH19" s="14"/>
      <c r="NI19" s="14"/>
      <c r="NJ19" s="14"/>
      <c r="NK19" s="14"/>
      <c r="NL19" s="14"/>
      <c r="NM19" s="14"/>
      <c r="NN19" s="14"/>
      <c r="NO19" s="14"/>
      <c r="NP19" s="14"/>
      <c r="NQ19" s="14"/>
      <c r="NR19" s="14"/>
      <c r="NS19" s="14"/>
      <c r="NT19" s="14"/>
      <c r="NU19" s="14"/>
      <c r="NV19" s="14"/>
      <c r="NW19" s="14"/>
      <c r="NX19" s="9"/>
      <c r="NY19" s="12">
        <v>1</v>
      </c>
      <c r="NZ19" s="12">
        <v>1</v>
      </c>
      <c r="OA19" s="12">
        <v>1</v>
      </c>
      <c r="OB19" s="12">
        <v>1</v>
      </c>
      <c r="OC19" s="12">
        <v>1</v>
      </c>
      <c r="OD19" s="12">
        <v>1</v>
      </c>
      <c r="OE19" s="12">
        <v>1</v>
      </c>
      <c r="OF19" s="12">
        <v>1</v>
      </c>
      <c r="OG19" s="12">
        <v>1</v>
      </c>
      <c r="OH19" s="12">
        <v>1</v>
      </c>
      <c r="OI19" s="12">
        <v>1</v>
      </c>
      <c r="OJ19" s="12">
        <v>1</v>
      </c>
      <c r="OK19" s="12">
        <v>1</v>
      </c>
      <c r="OL19" s="12">
        <v>1</v>
      </c>
      <c r="OM19" s="12">
        <v>1</v>
      </c>
      <c r="ON19" s="12">
        <v>1</v>
      </c>
      <c r="OO19" s="12">
        <v>1</v>
      </c>
      <c r="OP19" s="12">
        <v>1</v>
      </c>
      <c r="OQ19" s="12">
        <v>1</v>
      </c>
      <c r="OR19" s="12">
        <v>1</v>
      </c>
      <c r="OS19" s="12">
        <v>1</v>
      </c>
      <c r="OT19" s="12">
        <v>1</v>
      </c>
      <c r="OU19" s="12">
        <v>1</v>
      </c>
      <c r="OV19" s="12">
        <v>1</v>
      </c>
      <c r="OW19" s="12">
        <v>1</v>
      </c>
      <c r="OX19" s="12">
        <v>1</v>
      </c>
      <c r="OY19" s="12">
        <v>1</v>
      </c>
      <c r="OZ19" s="12">
        <v>1</v>
      </c>
      <c r="PA19" s="12">
        <v>1</v>
      </c>
      <c r="PB19" s="12">
        <v>1</v>
      </c>
      <c r="PC19" s="12">
        <v>1</v>
      </c>
      <c r="PD19" s="12">
        <v>1</v>
      </c>
      <c r="PE19" s="12">
        <v>1</v>
      </c>
      <c r="PF19" s="12">
        <v>1</v>
      </c>
      <c r="PG19" s="12">
        <v>1</v>
      </c>
      <c r="PH19" s="12">
        <v>1</v>
      </c>
      <c r="PI19" s="12">
        <v>1</v>
      </c>
      <c r="PJ19" s="12">
        <v>1</v>
      </c>
      <c r="PK19" s="12">
        <v>1</v>
      </c>
      <c r="PL19" s="12">
        <v>1</v>
      </c>
      <c r="PM19" s="12">
        <v>1</v>
      </c>
      <c r="PN19" s="12">
        <v>1</v>
      </c>
      <c r="PO19" s="12">
        <v>1</v>
      </c>
      <c r="PP19" s="12">
        <v>1</v>
      </c>
      <c r="PQ19" s="12">
        <v>1</v>
      </c>
      <c r="PR19" s="12">
        <v>1</v>
      </c>
      <c r="PS19" s="12">
        <v>1</v>
      </c>
      <c r="PT19" s="12">
        <v>1</v>
      </c>
      <c r="PU19" s="12">
        <v>1</v>
      </c>
      <c r="PV19" s="12">
        <v>1</v>
      </c>
      <c r="PW19" s="12">
        <v>1</v>
      </c>
      <c r="PX19" s="12">
        <v>1</v>
      </c>
      <c r="PY19" s="12">
        <v>1</v>
      </c>
      <c r="PZ19" s="12">
        <v>1</v>
      </c>
      <c r="QA19" s="12">
        <v>1</v>
      </c>
      <c r="QB19" s="12">
        <v>1</v>
      </c>
      <c r="QC19" s="12">
        <v>1</v>
      </c>
      <c r="QD19" s="12">
        <v>1</v>
      </c>
      <c r="QE19" s="12">
        <v>1</v>
      </c>
      <c r="QF19" s="12">
        <v>1</v>
      </c>
      <c r="QG19" s="12">
        <v>1</v>
      </c>
      <c r="QH19" s="12">
        <v>1</v>
      </c>
      <c r="QI19" s="144">
        <f>NY19+1</f>
        <v>2</v>
      </c>
      <c r="QJ19" s="144">
        <f t="shared" ref="QJ19:SU19" si="43">NZ19+1</f>
        <v>2</v>
      </c>
      <c r="QK19" s="144">
        <f t="shared" si="43"/>
        <v>2</v>
      </c>
      <c r="QL19" s="144">
        <f t="shared" si="43"/>
        <v>2</v>
      </c>
      <c r="QM19" s="144">
        <f t="shared" si="43"/>
        <v>2</v>
      </c>
      <c r="QN19" s="144">
        <f t="shared" si="43"/>
        <v>2</v>
      </c>
      <c r="QO19" s="144">
        <f t="shared" si="43"/>
        <v>2</v>
      </c>
      <c r="QP19" s="144">
        <f t="shared" si="43"/>
        <v>2</v>
      </c>
      <c r="QQ19" s="144">
        <f t="shared" si="43"/>
        <v>2</v>
      </c>
      <c r="QR19" s="144">
        <f t="shared" si="43"/>
        <v>2</v>
      </c>
      <c r="QS19" s="144">
        <f t="shared" si="43"/>
        <v>2</v>
      </c>
      <c r="QT19" s="144">
        <f t="shared" si="43"/>
        <v>2</v>
      </c>
      <c r="QU19" s="144">
        <f t="shared" si="43"/>
        <v>2</v>
      </c>
      <c r="QV19" s="144">
        <f t="shared" si="43"/>
        <v>2</v>
      </c>
      <c r="QW19" s="144">
        <f t="shared" si="43"/>
        <v>2</v>
      </c>
      <c r="QX19" s="144">
        <f t="shared" si="43"/>
        <v>2</v>
      </c>
      <c r="QY19" s="144">
        <f t="shared" si="43"/>
        <v>2</v>
      </c>
      <c r="QZ19" s="144">
        <f t="shared" si="43"/>
        <v>2</v>
      </c>
      <c r="RA19" s="144">
        <f t="shared" si="43"/>
        <v>2</v>
      </c>
      <c r="RB19" s="144">
        <f t="shared" si="43"/>
        <v>2</v>
      </c>
      <c r="RC19" s="144">
        <f t="shared" si="43"/>
        <v>2</v>
      </c>
      <c r="RD19" s="144">
        <f t="shared" si="43"/>
        <v>2</v>
      </c>
      <c r="RE19" s="144">
        <f t="shared" si="43"/>
        <v>2</v>
      </c>
      <c r="RF19" s="144">
        <f t="shared" si="43"/>
        <v>2</v>
      </c>
      <c r="RG19" s="144">
        <f t="shared" si="43"/>
        <v>2</v>
      </c>
      <c r="RH19" s="144">
        <f t="shared" si="43"/>
        <v>2</v>
      </c>
      <c r="RI19" s="144">
        <f t="shared" si="43"/>
        <v>2</v>
      </c>
      <c r="RJ19" s="144">
        <f t="shared" si="43"/>
        <v>2</v>
      </c>
      <c r="RK19" s="144">
        <f t="shared" si="43"/>
        <v>2</v>
      </c>
      <c r="RL19" s="144">
        <f t="shared" si="43"/>
        <v>2</v>
      </c>
      <c r="RM19" s="144">
        <f t="shared" si="43"/>
        <v>2</v>
      </c>
      <c r="RN19" s="144">
        <f t="shared" si="43"/>
        <v>2</v>
      </c>
      <c r="RO19" s="144">
        <f t="shared" si="43"/>
        <v>2</v>
      </c>
      <c r="RP19" s="144">
        <f t="shared" si="43"/>
        <v>2</v>
      </c>
      <c r="RQ19" s="144">
        <f t="shared" si="43"/>
        <v>2</v>
      </c>
      <c r="RR19" s="144">
        <f t="shared" si="43"/>
        <v>2</v>
      </c>
      <c r="RS19" s="144">
        <f t="shared" si="43"/>
        <v>2</v>
      </c>
      <c r="RT19" s="144">
        <f t="shared" si="43"/>
        <v>2</v>
      </c>
      <c r="RU19" s="144">
        <f t="shared" si="43"/>
        <v>2</v>
      </c>
      <c r="RV19" s="144">
        <f t="shared" si="43"/>
        <v>2</v>
      </c>
      <c r="RW19" s="144">
        <f t="shared" si="43"/>
        <v>2</v>
      </c>
      <c r="RX19" s="144">
        <f t="shared" si="43"/>
        <v>2</v>
      </c>
      <c r="RY19" s="144">
        <f t="shared" si="43"/>
        <v>2</v>
      </c>
      <c r="RZ19" s="144">
        <f t="shared" si="43"/>
        <v>2</v>
      </c>
      <c r="SA19" s="144">
        <f t="shared" si="43"/>
        <v>2</v>
      </c>
      <c r="SB19" s="144">
        <f t="shared" si="43"/>
        <v>2</v>
      </c>
      <c r="SC19" s="144">
        <f t="shared" si="43"/>
        <v>2</v>
      </c>
      <c r="SD19" s="144">
        <f t="shared" si="43"/>
        <v>2</v>
      </c>
      <c r="SE19" s="144">
        <f t="shared" si="43"/>
        <v>2</v>
      </c>
      <c r="SF19" s="144">
        <f t="shared" si="43"/>
        <v>2</v>
      </c>
      <c r="SG19" s="144">
        <f t="shared" si="43"/>
        <v>2</v>
      </c>
      <c r="SH19" s="144">
        <f t="shared" si="43"/>
        <v>2</v>
      </c>
      <c r="SI19" s="144">
        <f t="shared" si="43"/>
        <v>2</v>
      </c>
      <c r="SJ19" s="144">
        <f t="shared" si="43"/>
        <v>2</v>
      </c>
      <c r="SK19" s="144">
        <f t="shared" si="43"/>
        <v>2</v>
      </c>
      <c r="SL19" s="144">
        <f t="shared" si="43"/>
        <v>2</v>
      </c>
      <c r="SM19" s="144">
        <f t="shared" si="43"/>
        <v>2</v>
      </c>
      <c r="SN19" s="144">
        <f t="shared" si="43"/>
        <v>2</v>
      </c>
      <c r="SO19" s="144">
        <f t="shared" si="43"/>
        <v>2</v>
      </c>
      <c r="SP19" s="144">
        <f t="shared" si="43"/>
        <v>2</v>
      </c>
      <c r="SQ19" s="144">
        <f t="shared" si="43"/>
        <v>2</v>
      </c>
      <c r="SR19" s="144">
        <f t="shared" si="43"/>
        <v>2</v>
      </c>
      <c r="SS19" s="144">
        <f t="shared" si="43"/>
        <v>3</v>
      </c>
      <c r="ST19" s="144">
        <f t="shared" si="43"/>
        <v>3</v>
      </c>
      <c r="SU19" s="144">
        <f t="shared" si="43"/>
        <v>3</v>
      </c>
      <c r="SV19" s="144">
        <f t="shared" ref="SV19:VB19" si="44">QL19+1</f>
        <v>3</v>
      </c>
      <c r="SW19" s="144">
        <f t="shared" si="44"/>
        <v>3</v>
      </c>
      <c r="SX19" s="144">
        <f t="shared" si="44"/>
        <v>3</v>
      </c>
      <c r="SY19" s="144">
        <f t="shared" si="44"/>
        <v>3</v>
      </c>
      <c r="SZ19" s="144">
        <f t="shared" si="44"/>
        <v>3</v>
      </c>
      <c r="TA19" s="144">
        <f t="shared" si="44"/>
        <v>3</v>
      </c>
      <c r="TB19" s="144">
        <f t="shared" si="44"/>
        <v>3</v>
      </c>
      <c r="TC19" s="144">
        <f t="shared" si="44"/>
        <v>3</v>
      </c>
      <c r="TD19" s="144">
        <f t="shared" si="44"/>
        <v>3</v>
      </c>
      <c r="TE19" s="144">
        <f t="shared" si="44"/>
        <v>3</v>
      </c>
      <c r="TF19" s="144">
        <f t="shared" si="44"/>
        <v>3</v>
      </c>
      <c r="TG19" s="144">
        <f t="shared" si="44"/>
        <v>3</v>
      </c>
      <c r="TH19" s="144">
        <f t="shared" si="44"/>
        <v>3</v>
      </c>
      <c r="TI19" s="144">
        <f t="shared" si="44"/>
        <v>3</v>
      </c>
      <c r="TJ19" s="144">
        <f t="shared" si="44"/>
        <v>3</v>
      </c>
      <c r="TK19" s="144">
        <f t="shared" si="44"/>
        <v>3</v>
      </c>
      <c r="TL19" s="144">
        <f t="shared" si="44"/>
        <v>3</v>
      </c>
      <c r="TM19" s="144">
        <f t="shared" si="44"/>
        <v>3</v>
      </c>
      <c r="TN19" s="144">
        <f t="shared" si="44"/>
        <v>3</v>
      </c>
      <c r="TO19" s="144">
        <f t="shared" si="44"/>
        <v>3</v>
      </c>
      <c r="TP19" s="144">
        <f t="shared" si="44"/>
        <v>3</v>
      </c>
      <c r="TQ19" s="144">
        <f t="shared" si="44"/>
        <v>3</v>
      </c>
      <c r="TR19" s="144">
        <f t="shared" si="44"/>
        <v>3</v>
      </c>
      <c r="TS19" s="144">
        <f t="shared" si="44"/>
        <v>3</v>
      </c>
      <c r="TT19" s="144">
        <f t="shared" si="44"/>
        <v>3</v>
      </c>
      <c r="TU19" s="144">
        <f t="shared" si="44"/>
        <v>3</v>
      </c>
      <c r="TV19" s="144">
        <f t="shared" si="44"/>
        <v>3</v>
      </c>
      <c r="TW19" s="144">
        <f t="shared" si="44"/>
        <v>3</v>
      </c>
      <c r="TX19" s="144">
        <f t="shared" si="44"/>
        <v>3</v>
      </c>
      <c r="TY19" s="144">
        <f t="shared" si="44"/>
        <v>3</v>
      </c>
      <c r="TZ19" s="144">
        <f t="shared" si="44"/>
        <v>3</v>
      </c>
      <c r="UA19" s="144">
        <f t="shared" si="44"/>
        <v>3</v>
      </c>
      <c r="UB19" s="144">
        <f t="shared" si="44"/>
        <v>3</v>
      </c>
      <c r="UC19" s="144">
        <f t="shared" si="44"/>
        <v>3</v>
      </c>
      <c r="UD19" s="144">
        <f t="shared" si="44"/>
        <v>3</v>
      </c>
      <c r="UE19" s="144">
        <f t="shared" si="44"/>
        <v>3</v>
      </c>
      <c r="UF19" s="144">
        <f t="shared" si="44"/>
        <v>3</v>
      </c>
      <c r="UG19" s="144">
        <f t="shared" si="44"/>
        <v>3</v>
      </c>
      <c r="UH19" s="144">
        <f t="shared" si="44"/>
        <v>3</v>
      </c>
      <c r="UI19" s="144">
        <f t="shared" si="44"/>
        <v>3</v>
      </c>
      <c r="UJ19" s="144">
        <f t="shared" si="44"/>
        <v>3</v>
      </c>
      <c r="UK19" s="144">
        <f t="shared" si="44"/>
        <v>3</v>
      </c>
      <c r="UL19" s="144">
        <f t="shared" si="44"/>
        <v>3</v>
      </c>
      <c r="UM19" s="144">
        <f t="shared" si="44"/>
        <v>3</v>
      </c>
      <c r="UN19" s="144">
        <f t="shared" si="44"/>
        <v>3</v>
      </c>
      <c r="UO19" s="144">
        <f t="shared" si="44"/>
        <v>3</v>
      </c>
      <c r="UP19" s="144">
        <f t="shared" si="44"/>
        <v>3</v>
      </c>
      <c r="UQ19" s="144">
        <f t="shared" si="44"/>
        <v>3</v>
      </c>
      <c r="UR19" s="144">
        <f t="shared" si="44"/>
        <v>3</v>
      </c>
      <c r="US19" s="144">
        <f t="shared" si="44"/>
        <v>3</v>
      </c>
      <c r="UT19" s="144">
        <f t="shared" si="44"/>
        <v>3</v>
      </c>
      <c r="UU19" s="144">
        <f t="shared" si="44"/>
        <v>3</v>
      </c>
      <c r="UV19" s="144">
        <f t="shared" si="44"/>
        <v>3</v>
      </c>
      <c r="UW19" s="144">
        <f t="shared" si="44"/>
        <v>3</v>
      </c>
      <c r="UX19" s="144">
        <f t="shared" si="44"/>
        <v>3</v>
      </c>
      <c r="UY19" s="144">
        <f t="shared" si="44"/>
        <v>3</v>
      </c>
      <c r="UZ19" s="144">
        <f t="shared" si="44"/>
        <v>3</v>
      </c>
      <c r="VA19" s="144">
        <f t="shared" si="44"/>
        <v>3</v>
      </c>
      <c r="VB19" s="144">
        <f t="shared" si="44"/>
        <v>3</v>
      </c>
      <c r="VC19" s="14"/>
      <c r="VD19" s="23">
        <v>0</v>
      </c>
    </row>
    <row r="20" spans="1:576" hidden="1" outlineLevel="1">
      <c r="A20" s="21"/>
      <c r="B20" s="21"/>
      <c r="C20" s="14"/>
      <c r="D20" s="14"/>
      <c r="E20" t="b">
        <v>0</v>
      </c>
      <c r="G20" s="29" t="s">
        <v>1749</v>
      </c>
      <c r="AS20" s="553" t="s">
        <v>1749</v>
      </c>
      <c r="AT20" s="9" t="str">
        <f>IF(COUNTIF(AS$5:AS20,AS20)=1,"-","Dup")</f>
        <v>-</v>
      </c>
      <c r="AU20" s="9"/>
      <c r="AV20" s="14"/>
      <c r="AW20" s="14"/>
      <c r="AX20" s="14"/>
      <c r="AY20" s="14"/>
      <c r="AZ20" s="14"/>
      <c r="BA20" s="14"/>
      <c r="BB20" s="14"/>
      <c r="BC20" s="14"/>
      <c r="BD20" s="9"/>
      <c r="BE20" s="14"/>
      <c r="BF20" s="14"/>
      <c r="BG20" s="14"/>
      <c r="BH20" s="14"/>
      <c r="BI20" s="14"/>
      <c r="BJ20" s="14"/>
      <c r="BK20" s="14"/>
      <c r="BL20" s="9"/>
      <c r="BM20" s="14"/>
      <c r="BN20" s="14"/>
      <c r="BO20" s="14"/>
      <c r="BP20" s="14"/>
      <c r="BQ20" s="14"/>
      <c r="BR20" s="14"/>
      <c r="BS20" s="14"/>
      <c r="BT20" s="14"/>
      <c r="BU20" s="14"/>
      <c r="BV20" s="14"/>
      <c r="BW20" s="14"/>
      <c r="BX20" s="9"/>
      <c r="BY20" s="14"/>
      <c r="BZ20" s="14"/>
      <c r="CA20" s="14"/>
      <c r="CB20" s="14"/>
      <c r="CC20" s="14"/>
      <c r="CD20" s="14"/>
      <c r="CE20" s="14"/>
      <c r="CF20" s="14"/>
      <c r="CG20" s="14"/>
      <c r="CH20" s="14"/>
      <c r="CI20" s="9"/>
      <c r="CJ20" s="14"/>
      <c r="CK20" s="14"/>
      <c r="CL20" s="14"/>
      <c r="CM20" s="14"/>
      <c r="CN20" s="14"/>
      <c r="CO20" s="146"/>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9"/>
      <c r="DS20" s="14"/>
      <c r="DT20" s="14"/>
      <c r="DU20" s="14"/>
      <c r="DV20" s="14"/>
      <c r="DW20" s="14"/>
      <c r="DX20" s="14"/>
      <c r="DY20" s="14"/>
      <c r="DZ20" s="14"/>
      <c r="EA20" s="14"/>
      <c r="EB20" s="14"/>
      <c r="EC20" s="14"/>
      <c r="ED20" s="14"/>
      <c r="EE20" s="14"/>
      <c r="EF20" s="12"/>
      <c r="EG20" s="12"/>
      <c r="EH20" s="14">
        <v>1</v>
      </c>
      <c r="EI20" s="14">
        <v>2</v>
      </c>
      <c r="EJ20" s="12">
        <v>3</v>
      </c>
      <c r="EK20" s="14">
        <v>2</v>
      </c>
      <c r="EL20" s="12">
        <v>3</v>
      </c>
      <c r="EM20" s="14">
        <v>1</v>
      </c>
      <c r="EN20" s="545">
        <f ca="1">OFFSET(EN20,0,-6)</f>
        <v>1</v>
      </c>
      <c r="EO20" s="545">
        <f t="shared" ref="EO20:FQ20" ca="1" si="45">OFFSET(EO20,0,-6)</f>
        <v>2</v>
      </c>
      <c r="EP20" s="545">
        <f t="shared" ca="1" si="45"/>
        <v>3</v>
      </c>
      <c r="EQ20" s="545">
        <f t="shared" ca="1" si="45"/>
        <v>2</v>
      </c>
      <c r="ER20" s="545">
        <f t="shared" ca="1" si="45"/>
        <v>3</v>
      </c>
      <c r="ES20" s="545">
        <f t="shared" ca="1" si="45"/>
        <v>1</v>
      </c>
      <c r="ET20" s="545">
        <f t="shared" ca="1" si="45"/>
        <v>1</v>
      </c>
      <c r="EU20" s="545">
        <f t="shared" ca="1" si="45"/>
        <v>2</v>
      </c>
      <c r="EV20" s="545">
        <f t="shared" ca="1" si="45"/>
        <v>3</v>
      </c>
      <c r="EW20" s="545">
        <f t="shared" ca="1" si="45"/>
        <v>2</v>
      </c>
      <c r="EX20" s="545">
        <f t="shared" ca="1" si="45"/>
        <v>3</v>
      </c>
      <c r="EY20" s="545">
        <f t="shared" ca="1" si="45"/>
        <v>1</v>
      </c>
      <c r="EZ20" s="545">
        <f t="shared" ca="1" si="45"/>
        <v>1</v>
      </c>
      <c r="FA20" s="545">
        <f t="shared" ca="1" si="45"/>
        <v>2</v>
      </c>
      <c r="FB20" s="545">
        <f t="shared" ca="1" si="45"/>
        <v>3</v>
      </c>
      <c r="FC20" s="545">
        <f t="shared" ca="1" si="45"/>
        <v>2</v>
      </c>
      <c r="FD20" s="545">
        <f t="shared" ca="1" si="45"/>
        <v>3</v>
      </c>
      <c r="FE20" s="545">
        <f t="shared" ca="1" si="45"/>
        <v>1</v>
      </c>
      <c r="FF20" s="545">
        <f t="shared" ca="1" si="45"/>
        <v>1</v>
      </c>
      <c r="FG20" s="545">
        <f t="shared" ca="1" si="45"/>
        <v>2</v>
      </c>
      <c r="FH20" s="545">
        <f t="shared" ca="1" si="45"/>
        <v>3</v>
      </c>
      <c r="FI20" s="545">
        <f t="shared" ca="1" si="45"/>
        <v>2</v>
      </c>
      <c r="FJ20" s="545">
        <f t="shared" ca="1" si="45"/>
        <v>3</v>
      </c>
      <c r="FK20" s="545">
        <f t="shared" ca="1" si="45"/>
        <v>1</v>
      </c>
      <c r="FL20" s="545">
        <f t="shared" ca="1" si="45"/>
        <v>1</v>
      </c>
      <c r="FM20" s="545">
        <f t="shared" ca="1" si="45"/>
        <v>2</v>
      </c>
      <c r="FN20" s="545">
        <f t="shared" ca="1" si="45"/>
        <v>3</v>
      </c>
      <c r="FO20" s="545">
        <f t="shared" ca="1" si="45"/>
        <v>2</v>
      </c>
      <c r="FP20" s="545">
        <f t="shared" ca="1" si="45"/>
        <v>3</v>
      </c>
      <c r="FQ20" s="545">
        <f t="shared" ca="1" si="45"/>
        <v>1</v>
      </c>
      <c r="FR20" s="12">
        <v>2</v>
      </c>
      <c r="FS20" s="12">
        <v>3</v>
      </c>
      <c r="FT20" s="12">
        <v>2</v>
      </c>
      <c r="FU20" s="12">
        <v>3</v>
      </c>
      <c r="FV20" s="12">
        <v>1</v>
      </c>
      <c r="FW20" s="544">
        <f ca="1">OFFSET(FW20,0,-5)</f>
        <v>2</v>
      </c>
      <c r="FX20" s="544">
        <f t="shared" ref="FX20:GP20" ca="1" si="46">OFFSET(FX20,0,-5)</f>
        <v>3</v>
      </c>
      <c r="FY20" s="544">
        <f t="shared" ca="1" si="46"/>
        <v>2</v>
      </c>
      <c r="FZ20" s="544">
        <f t="shared" ca="1" si="46"/>
        <v>3</v>
      </c>
      <c r="GA20" s="544">
        <f t="shared" ca="1" si="46"/>
        <v>1</v>
      </c>
      <c r="GB20" s="544">
        <f t="shared" ca="1" si="46"/>
        <v>2</v>
      </c>
      <c r="GC20" s="544">
        <f t="shared" ca="1" si="46"/>
        <v>3</v>
      </c>
      <c r="GD20" s="544">
        <f t="shared" ca="1" si="46"/>
        <v>2</v>
      </c>
      <c r="GE20" s="544">
        <f t="shared" ca="1" si="46"/>
        <v>3</v>
      </c>
      <c r="GF20" s="544">
        <f t="shared" ca="1" si="46"/>
        <v>1</v>
      </c>
      <c r="GG20" s="544">
        <f t="shared" ca="1" si="46"/>
        <v>2</v>
      </c>
      <c r="GH20" s="544">
        <f t="shared" ca="1" si="46"/>
        <v>3</v>
      </c>
      <c r="GI20" s="544">
        <f t="shared" ca="1" si="46"/>
        <v>2</v>
      </c>
      <c r="GJ20" s="544">
        <f t="shared" ca="1" si="46"/>
        <v>3</v>
      </c>
      <c r="GK20" s="544">
        <f t="shared" ca="1" si="46"/>
        <v>1</v>
      </c>
      <c r="GL20" s="544">
        <f t="shared" ca="1" si="46"/>
        <v>2</v>
      </c>
      <c r="GM20" s="544">
        <f t="shared" ca="1" si="46"/>
        <v>3</v>
      </c>
      <c r="GN20" s="544">
        <f t="shared" ca="1" si="46"/>
        <v>2</v>
      </c>
      <c r="GO20" s="544">
        <f t="shared" ca="1" si="46"/>
        <v>3</v>
      </c>
      <c r="GP20" s="544">
        <f t="shared" ca="1" si="46"/>
        <v>1</v>
      </c>
      <c r="GQ20" s="14">
        <v>1</v>
      </c>
      <c r="GR20" s="14">
        <v>2</v>
      </c>
      <c r="GS20" s="12">
        <v>3</v>
      </c>
      <c r="GT20" s="14">
        <v>2</v>
      </c>
      <c r="GU20" s="12">
        <v>3</v>
      </c>
      <c r="GV20" s="14">
        <v>1</v>
      </c>
      <c r="GW20" s="545">
        <f ca="1">OFFSET(GW20,0,-6)</f>
        <v>1</v>
      </c>
      <c r="GX20" s="545">
        <f t="shared" ref="GX20:HZ20" ca="1" si="47">OFFSET(GX20,0,-6)</f>
        <v>2</v>
      </c>
      <c r="GY20" s="545">
        <f t="shared" ca="1" si="47"/>
        <v>3</v>
      </c>
      <c r="GZ20" s="545">
        <f t="shared" ca="1" si="47"/>
        <v>2</v>
      </c>
      <c r="HA20" s="545">
        <f t="shared" ca="1" si="47"/>
        <v>3</v>
      </c>
      <c r="HB20" s="545">
        <f t="shared" ca="1" si="47"/>
        <v>1</v>
      </c>
      <c r="HC20" s="545">
        <f t="shared" ca="1" si="47"/>
        <v>1</v>
      </c>
      <c r="HD20" s="545">
        <f t="shared" ca="1" si="47"/>
        <v>2</v>
      </c>
      <c r="HE20" s="545">
        <f t="shared" ca="1" si="47"/>
        <v>3</v>
      </c>
      <c r="HF20" s="545">
        <f t="shared" ca="1" si="47"/>
        <v>2</v>
      </c>
      <c r="HG20" s="545">
        <f t="shared" ca="1" si="47"/>
        <v>3</v>
      </c>
      <c r="HH20" s="545">
        <f t="shared" ca="1" si="47"/>
        <v>1</v>
      </c>
      <c r="HI20" s="545">
        <f t="shared" ca="1" si="47"/>
        <v>1</v>
      </c>
      <c r="HJ20" s="545">
        <f t="shared" ca="1" si="47"/>
        <v>2</v>
      </c>
      <c r="HK20" s="545">
        <f t="shared" ca="1" si="47"/>
        <v>3</v>
      </c>
      <c r="HL20" s="545">
        <f t="shared" ca="1" si="47"/>
        <v>2</v>
      </c>
      <c r="HM20" s="545">
        <f t="shared" ca="1" si="47"/>
        <v>3</v>
      </c>
      <c r="HN20" s="545">
        <f t="shared" ca="1" si="47"/>
        <v>1</v>
      </c>
      <c r="HO20" s="545">
        <f t="shared" ca="1" si="47"/>
        <v>1</v>
      </c>
      <c r="HP20" s="545">
        <f t="shared" ca="1" si="47"/>
        <v>2</v>
      </c>
      <c r="HQ20" s="545">
        <f t="shared" ca="1" si="47"/>
        <v>3</v>
      </c>
      <c r="HR20" s="545">
        <f t="shared" ca="1" si="47"/>
        <v>2</v>
      </c>
      <c r="HS20" s="545">
        <f t="shared" ca="1" si="47"/>
        <v>3</v>
      </c>
      <c r="HT20" s="545">
        <f t="shared" ca="1" si="47"/>
        <v>1</v>
      </c>
      <c r="HU20" s="545">
        <f t="shared" ca="1" si="47"/>
        <v>1</v>
      </c>
      <c r="HV20" s="545">
        <f t="shared" ca="1" si="47"/>
        <v>2</v>
      </c>
      <c r="HW20" s="545">
        <f t="shared" ca="1" si="47"/>
        <v>3</v>
      </c>
      <c r="HX20" s="545">
        <f t="shared" ca="1" si="47"/>
        <v>2</v>
      </c>
      <c r="HY20" s="545">
        <f t="shared" ca="1" si="47"/>
        <v>3</v>
      </c>
      <c r="HZ20" s="545">
        <f t="shared" ca="1" si="47"/>
        <v>1</v>
      </c>
      <c r="IA20" s="12">
        <v>2</v>
      </c>
      <c r="IB20" s="12">
        <v>3</v>
      </c>
      <c r="IC20" s="12">
        <v>2</v>
      </c>
      <c r="ID20" s="12">
        <v>3</v>
      </c>
      <c r="IE20" s="12">
        <v>1</v>
      </c>
      <c r="IF20" s="544">
        <f ca="1">OFFSET(IF20,0,-5)</f>
        <v>2</v>
      </c>
      <c r="IG20" s="544">
        <f t="shared" ref="IG20:IY20" ca="1" si="48">OFFSET(IG20,0,-5)</f>
        <v>3</v>
      </c>
      <c r="IH20" s="544">
        <f t="shared" ca="1" si="48"/>
        <v>2</v>
      </c>
      <c r="II20" s="544">
        <f t="shared" ca="1" si="48"/>
        <v>3</v>
      </c>
      <c r="IJ20" s="544">
        <f t="shared" ca="1" si="48"/>
        <v>1</v>
      </c>
      <c r="IK20" s="544">
        <f t="shared" ca="1" si="48"/>
        <v>2</v>
      </c>
      <c r="IL20" s="544">
        <f t="shared" ca="1" si="48"/>
        <v>3</v>
      </c>
      <c r="IM20" s="544">
        <f t="shared" ca="1" si="48"/>
        <v>2</v>
      </c>
      <c r="IN20" s="544">
        <f t="shared" ca="1" si="48"/>
        <v>3</v>
      </c>
      <c r="IO20" s="544">
        <f t="shared" ca="1" si="48"/>
        <v>1</v>
      </c>
      <c r="IP20" s="544">
        <f t="shared" ca="1" si="48"/>
        <v>2</v>
      </c>
      <c r="IQ20" s="544">
        <f t="shared" ca="1" si="48"/>
        <v>3</v>
      </c>
      <c r="IR20" s="544">
        <f t="shared" ca="1" si="48"/>
        <v>2</v>
      </c>
      <c r="IS20" s="544">
        <f t="shared" ca="1" si="48"/>
        <v>3</v>
      </c>
      <c r="IT20" s="544">
        <f t="shared" ca="1" si="48"/>
        <v>1</v>
      </c>
      <c r="IU20" s="544">
        <f t="shared" ca="1" si="48"/>
        <v>2</v>
      </c>
      <c r="IV20" s="544">
        <f t="shared" ca="1" si="48"/>
        <v>3</v>
      </c>
      <c r="IW20" s="544">
        <f t="shared" ca="1" si="48"/>
        <v>2</v>
      </c>
      <c r="IX20" s="544">
        <f t="shared" ca="1" si="48"/>
        <v>3</v>
      </c>
      <c r="IY20" s="544">
        <f t="shared" ca="1" si="48"/>
        <v>1</v>
      </c>
      <c r="IZ20" s="14"/>
      <c r="JA20" s="9"/>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9"/>
      <c r="KR20" s="14"/>
      <c r="KS20" s="12"/>
      <c r="KT20" s="12"/>
      <c r="KU20" s="12"/>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9"/>
      <c r="MU20" s="14"/>
      <c r="MV20" s="14"/>
      <c r="MW20" s="14"/>
      <c r="MX20" s="14"/>
      <c r="MY20" s="14"/>
      <c r="MZ20" s="14"/>
      <c r="NA20" s="14"/>
      <c r="NB20" s="9"/>
      <c r="NC20" s="14"/>
      <c r="ND20" s="14"/>
      <c r="NE20" s="14"/>
      <c r="NF20" s="14"/>
      <c r="NG20" s="14"/>
      <c r="NH20" s="14"/>
      <c r="NI20" s="14"/>
      <c r="NJ20" s="14"/>
      <c r="NK20" s="14"/>
      <c r="NL20" s="14"/>
      <c r="NM20" s="14"/>
      <c r="NN20" s="14"/>
      <c r="NO20" s="14"/>
      <c r="NP20" s="14"/>
      <c r="NQ20" s="14"/>
      <c r="NR20" s="14"/>
      <c r="NS20" s="14"/>
      <c r="NT20" s="14"/>
      <c r="NU20" s="14"/>
      <c r="NV20" s="14"/>
      <c r="NW20" s="14"/>
      <c r="NX20" s="9"/>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2"/>
      <c r="QH20" s="12"/>
      <c r="QI20" s="144"/>
      <c r="QJ20" s="144"/>
      <c r="QK20" s="144"/>
      <c r="QL20" s="144"/>
      <c r="QM20" s="144"/>
      <c r="QN20" s="144"/>
      <c r="QO20" s="144"/>
      <c r="QP20" s="144"/>
      <c r="QQ20" s="144"/>
      <c r="QR20" s="144"/>
      <c r="QS20" s="144"/>
      <c r="QT20" s="144"/>
      <c r="QU20" s="144"/>
      <c r="QV20" s="144"/>
      <c r="QW20" s="144"/>
      <c r="QX20" s="144"/>
      <c r="QY20" s="144"/>
      <c r="QZ20" s="144"/>
      <c r="RA20" s="144"/>
      <c r="RB20" s="144"/>
      <c r="RC20" s="144"/>
      <c r="RD20" s="144"/>
      <c r="RE20" s="144"/>
      <c r="RF20" s="144"/>
      <c r="RG20" s="144"/>
      <c r="RH20" s="144"/>
      <c r="RI20" s="144"/>
      <c r="RJ20" s="144"/>
      <c r="RK20" s="144"/>
      <c r="RL20" s="144"/>
      <c r="RM20" s="144"/>
      <c r="RN20" s="144"/>
      <c r="RO20" s="144"/>
      <c r="RP20" s="144"/>
      <c r="RQ20" s="144"/>
      <c r="RR20" s="144"/>
      <c r="RS20" s="144"/>
      <c r="RT20" s="144"/>
      <c r="RU20" s="144"/>
      <c r="RV20" s="144"/>
      <c r="RW20" s="144"/>
      <c r="RX20" s="144"/>
      <c r="RY20" s="144"/>
      <c r="RZ20" s="144"/>
      <c r="SA20" s="144"/>
      <c r="SB20" s="144"/>
      <c r="SC20" s="144"/>
      <c r="SD20" s="144"/>
      <c r="SE20" s="144"/>
      <c r="SF20" s="144"/>
      <c r="SG20" s="144"/>
      <c r="SH20" s="144"/>
      <c r="SI20" s="144"/>
      <c r="SJ20" s="144"/>
      <c r="SK20" s="144"/>
      <c r="SL20" s="144"/>
      <c r="SM20" s="144"/>
      <c r="SN20" s="144"/>
      <c r="SO20" s="144"/>
      <c r="SP20" s="144"/>
      <c r="SQ20" s="144"/>
      <c r="SR20" s="144"/>
      <c r="SS20" s="144"/>
      <c r="ST20" s="144"/>
      <c r="SU20" s="144"/>
      <c r="SV20" s="144"/>
      <c r="SW20" s="144"/>
      <c r="SX20" s="144"/>
      <c r="SY20" s="144"/>
      <c r="SZ20" s="144"/>
      <c r="TA20" s="144"/>
      <c r="TB20" s="144"/>
      <c r="TC20" s="144"/>
      <c r="TD20" s="144"/>
      <c r="TE20" s="144"/>
      <c r="TF20" s="144"/>
      <c r="TG20" s="144"/>
      <c r="TH20" s="144"/>
      <c r="TI20" s="144"/>
      <c r="TJ20" s="144"/>
      <c r="TK20" s="144"/>
      <c r="TL20" s="144"/>
      <c r="TM20" s="144"/>
      <c r="TN20" s="144"/>
      <c r="TO20" s="144"/>
      <c r="TP20" s="144"/>
      <c r="TQ20" s="144"/>
      <c r="TR20" s="144"/>
      <c r="TS20" s="144"/>
      <c r="TT20" s="144"/>
      <c r="TU20" s="144"/>
      <c r="TV20" s="144"/>
      <c r="TW20" s="144"/>
      <c r="TX20" s="144"/>
      <c r="TY20" s="144"/>
      <c r="TZ20" s="144"/>
      <c r="UA20" s="144"/>
      <c r="UB20" s="144"/>
      <c r="UC20" s="144"/>
      <c r="UD20" s="144"/>
      <c r="UE20" s="144"/>
      <c r="UF20" s="144"/>
      <c r="UG20" s="144"/>
      <c r="UH20" s="144"/>
      <c r="UI20" s="144"/>
      <c r="UJ20" s="144"/>
      <c r="UK20" s="144"/>
      <c r="UL20" s="144"/>
      <c r="UM20" s="144"/>
      <c r="UN20" s="144"/>
      <c r="UO20" s="144"/>
      <c r="UP20" s="144"/>
      <c r="UQ20" s="144"/>
      <c r="UR20" s="144"/>
      <c r="US20" s="144"/>
      <c r="UT20" s="144"/>
      <c r="UU20" s="144"/>
      <c r="UV20" s="144"/>
      <c r="UW20" s="144"/>
      <c r="UX20" s="144"/>
      <c r="UY20" s="144"/>
      <c r="UZ20" s="144"/>
      <c r="VA20" s="144"/>
      <c r="VB20" s="144"/>
      <c r="VC20" s="14"/>
      <c r="VD20" s="23">
        <v>0</v>
      </c>
    </row>
    <row r="21" spans="1:576" hidden="1" outlineLevel="1">
      <c r="A21" s="510"/>
      <c r="B21" s="510"/>
      <c r="C21" s="511"/>
      <c r="D21" s="511"/>
      <c r="E21" t="b">
        <v>0</v>
      </c>
      <c r="F21" s="105"/>
      <c r="G21" s="512" t="s">
        <v>1655</v>
      </c>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554" t="s">
        <v>1655</v>
      </c>
      <c r="AT21" s="513" t="str">
        <f>IF(COUNTIF(AS$5:AS29,AS21)=1,"-","Dup")</f>
        <v>-</v>
      </c>
      <c r="AU21" s="513"/>
      <c r="AV21" s="511"/>
      <c r="AW21" s="511"/>
      <c r="AX21" s="511"/>
      <c r="AY21" s="511"/>
      <c r="AZ21" s="511"/>
      <c r="BA21" s="511"/>
      <c r="BB21" s="511"/>
      <c r="BC21" s="511"/>
      <c r="BD21" s="513"/>
      <c r="BE21" s="511"/>
      <c r="BF21" s="511"/>
      <c r="BG21" s="511"/>
      <c r="BH21" s="511"/>
      <c r="BI21" s="511"/>
      <c r="BJ21" s="511"/>
      <c r="BK21" s="511"/>
      <c r="BL21" s="513"/>
      <c r="BM21" s="511"/>
      <c r="BN21" s="511"/>
      <c r="BO21" s="511"/>
      <c r="BP21" s="511"/>
      <c r="BQ21" s="511"/>
      <c r="BR21" s="511"/>
      <c r="BS21" s="511"/>
      <c r="BT21" s="511"/>
      <c r="BU21" s="511"/>
      <c r="BV21" s="511"/>
      <c r="BW21" s="511"/>
      <c r="BX21" s="513"/>
      <c r="BY21" s="511"/>
      <c r="BZ21" s="511"/>
      <c r="CA21" s="511"/>
      <c r="CB21" s="511"/>
      <c r="CC21" s="511"/>
      <c r="CD21" s="511"/>
      <c r="CE21" s="511"/>
      <c r="CF21" s="511"/>
      <c r="CG21" s="511"/>
      <c r="CH21" s="511"/>
      <c r="CI21" s="513"/>
      <c r="CJ21" s="511"/>
      <c r="CK21" s="511"/>
      <c r="CL21" s="511"/>
      <c r="CM21" s="511"/>
      <c r="CN21" s="511"/>
      <c r="CO21" s="514"/>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3"/>
      <c r="DS21" s="511"/>
      <c r="DT21" s="511"/>
      <c r="DU21" s="511"/>
      <c r="DV21" s="511"/>
      <c r="DW21" s="511"/>
      <c r="DX21" s="511"/>
      <c r="DY21" s="511"/>
      <c r="DZ21" s="511"/>
      <c r="EA21" s="511"/>
      <c r="EB21" s="511"/>
      <c r="EC21" s="511"/>
      <c r="ED21" s="511"/>
      <c r="EE21" s="511"/>
      <c r="EF21" s="208">
        <v>1</v>
      </c>
      <c r="EG21" s="208">
        <v>1</v>
      </c>
      <c r="EH21" s="208">
        <v>1</v>
      </c>
      <c r="EI21" s="208">
        <v>1</v>
      </c>
      <c r="EJ21" s="208">
        <v>1</v>
      </c>
      <c r="EK21" s="208">
        <v>1</v>
      </c>
      <c r="EL21" s="208">
        <v>1</v>
      </c>
      <c r="EM21" s="208">
        <v>1</v>
      </c>
      <c r="EN21" s="136">
        <f ca="1">OFFSET(EN21,0,-6)+1</f>
        <v>2</v>
      </c>
      <c r="EO21" s="136">
        <f t="shared" ref="EO21:FQ21" ca="1" si="49">OFFSET(EO21,0,-6)+1</f>
        <v>2</v>
      </c>
      <c r="EP21" s="136">
        <f t="shared" ca="1" si="49"/>
        <v>2</v>
      </c>
      <c r="EQ21" s="136">
        <f t="shared" ca="1" si="49"/>
        <v>2</v>
      </c>
      <c r="ER21" s="136">
        <f t="shared" ca="1" si="49"/>
        <v>2</v>
      </c>
      <c r="ES21" s="136">
        <f t="shared" ca="1" si="49"/>
        <v>2</v>
      </c>
      <c r="ET21" s="136">
        <f t="shared" ca="1" si="49"/>
        <v>3</v>
      </c>
      <c r="EU21" s="136">
        <f t="shared" ca="1" si="49"/>
        <v>3</v>
      </c>
      <c r="EV21" s="136">
        <f t="shared" ca="1" si="49"/>
        <v>3</v>
      </c>
      <c r="EW21" s="136">
        <f t="shared" ca="1" si="49"/>
        <v>3</v>
      </c>
      <c r="EX21" s="136">
        <f t="shared" ca="1" si="49"/>
        <v>3</v>
      </c>
      <c r="EY21" s="136">
        <f t="shared" ca="1" si="49"/>
        <v>3</v>
      </c>
      <c r="EZ21" s="136">
        <f t="shared" ca="1" si="49"/>
        <v>4</v>
      </c>
      <c r="FA21" s="136">
        <f t="shared" ca="1" si="49"/>
        <v>4</v>
      </c>
      <c r="FB21" s="136">
        <f t="shared" ca="1" si="49"/>
        <v>4</v>
      </c>
      <c r="FC21" s="136">
        <f t="shared" ca="1" si="49"/>
        <v>4</v>
      </c>
      <c r="FD21" s="136">
        <f t="shared" ca="1" si="49"/>
        <v>4</v>
      </c>
      <c r="FE21" s="136">
        <f t="shared" ca="1" si="49"/>
        <v>4</v>
      </c>
      <c r="FF21" s="136">
        <f t="shared" ca="1" si="49"/>
        <v>5</v>
      </c>
      <c r="FG21" s="136">
        <f t="shared" ca="1" si="49"/>
        <v>5</v>
      </c>
      <c r="FH21" s="136">
        <f t="shared" ca="1" si="49"/>
        <v>5</v>
      </c>
      <c r="FI21" s="136">
        <f t="shared" ca="1" si="49"/>
        <v>5</v>
      </c>
      <c r="FJ21" s="136">
        <f t="shared" ca="1" si="49"/>
        <v>5</v>
      </c>
      <c r="FK21" s="136">
        <f t="shared" ca="1" si="49"/>
        <v>5</v>
      </c>
      <c r="FL21" s="136">
        <f t="shared" ca="1" si="49"/>
        <v>6</v>
      </c>
      <c r="FM21" s="136">
        <f t="shared" ca="1" si="49"/>
        <v>6</v>
      </c>
      <c r="FN21" s="136">
        <f t="shared" ca="1" si="49"/>
        <v>6</v>
      </c>
      <c r="FO21" s="136">
        <f t="shared" ca="1" si="49"/>
        <v>6</v>
      </c>
      <c r="FP21" s="136">
        <f t="shared" ca="1" si="49"/>
        <v>6</v>
      </c>
      <c r="FQ21" s="136">
        <f t="shared" ca="1" si="49"/>
        <v>6</v>
      </c>
      <c r="FR21" s="208">
        <v>1</v>
      </c>
      <c r="FS21" s="208">
        <v>1</v>
      </c>
      <c r="FT21" s="208">
        <v>1</v>
      </c>
      <c r="FU21" s="208">
        <v>1</v>
      </c>
      <c r="FV21" s="208">
        <v>1</v>
      </c>
      <c r="FW21" s="208">
        <v>1</v>
      </c>
      <c r="FX21" s="208">
        <v>1</v>
      </c>
      <c r="FY21" s="208">
        <v>1</v>
      </c>
      <c r="FZ21" s="208">
        <v>1</v>
      </c>
      <c r="GA21" s="208">
        <v>1</v>
      </c>
      <c r="GB21" s="208">
        <v>1</v>
      </c>
      <c r="GC21" s="208">
        <v>1</v>
      </c>
      <c r="GD21" s="208">
        <v>1</v>
      </c>
      <c r="GE21" s="208">
        <v>1</v>
      </c>
      <c r="GF21" s="208">
        <v>1</v>
      </c>
      <c r="GG21" s="208">
        <v>1</v>
      </c>
      <c r="GH21" s="208">
        <v>1</v>
      </c>
      <c r="GI21" s="208">
        <v>1</v>
      </c>
      <c r="GJ21" s="208">
        <v>1</v>
      </c>
      <c r="GK21" s="208">
        <v>1</v>
      </c>
      <c r="GL21" s="208">
        <v>1</v>
      </c>
      <c r="GM21" s="208">
        <v>1</v>
      </c>
      <c r="GN21" s="208">
        <v>1</v>
      </c>
      <c r="GO21" s="208">
        <v>1</v>
      </c>
      <c r="GP21" s="208">
        <v>1</v>
      </c>
      <c r="GQ21" s="208">
        <v>1</v>
      </c>
      <c r="GR21" s="208">
        <v>1</v>
      </c>
      <c r="GS21" s="208">
        <v>1</v>
      </c>
      <c r="GT21" s="208">
        <v>1</v>
      </c>
      <c r="GU21" s="208">
        <v>1</v>
      </c>
      <c r="GV21" s="208">
        <v>1</v>
      </c>
      <c r="GW21" s="136">
        <f ca="1">OFFSET(GW21,0,-6)+1</f>
        <v>2</v>
      </c>
      <c r="GX21" s="136">
        <f t="shared" ref="GX21:HZ21" ca="1" si="50">OFFSET(GX21,0,-6)+1</f>
        <v>2</v>
      </c>
      <c r="GY21" s="136">
        <f t="shared" ca="1" si="50"/>
        <v>2</v>
      </c>
      <c r="GZ21" s="136">
        <f t="shared" ca="1" si="50"/>
        <v>2</v>
      </c>
      <c r="HA21" s="136">
        <f t="shared" ca="1" si="50"/>
        <v>2</v>
      </c>
      <c r="HB21" s="136">
        <f t="shared" ca="1" si="50"/>
        <v>2</v>
      </c>
      <c r="HC21" s="136">
        <f t="shared" ca="1" si="50"/>
        <v>3</v>
      </c>
      <c r="HD21" s="136">
        <f t="shared" ca="1" si="50"/>
        <v>3</v>
      </c>
      <c r="HE21" s="136">
        <f t="shared" ca="1" si="50"/>
        <v>3</v>
      </c>
      <c r="HF21" s="136">
        <f t="shared" ca="1" si="50"/>
        <v>3</v>
      </c>
      <c r="HG21" s="136">
        <f t="shared" ca="1" si="50"/>
        <v>3</v>
      </c>
      <c r="HH21" s="136">
        <f t="shared" ca="1" si="50"/>
        <v>3</v>
      </c>
      <c r="HI21" s="136">
        <f t="shared" ca="1" si="50"/>
        <v>4</v>
      </c>
      <c r="HJ21" s="136">
        <f t="shared" ca="1" si="50"/>
        <v>4</v>
      </c>
      <c r="HK21" s="136">
        <f t="shared" ca="1" si="50"/>
        <v>4</v>
      </c>
      <c r="HL21" s="136">
        <f t="shared" ca="1" si="50"/>
        <v>4</v>
      </c>
      <c r="HM21" s="136">
        <f t="shared" ca="1" si="50"/>
        <v>4</v>
      </c>
      <c r="HN21" s="136">
        <f t="shared" ca="1" si="50"/>
        <v>4</v>
      </c>
      <c r="HO21" s="136">
        <f t="shared" ca="1" si="50"/>
        <v>5</v>
      </c>
      <c r="HP21" s="136">
        <f t="shared" ca="1" si="50"/>
        <v>5</v>
      </c>
      <c r="HQ21" s="136">
        <f t="shared" ca="1" si="50"/>
        <v>5</v>
      </c>
      <c r="HR21" s="136">
        <f t="shared" ca="1" si="50"/>
        <v>5</v>
      </c>
      <c r="HS21" s="136">
        <f t="shared" ca="1" si="50"/>
        <v>5</v>
      </c>
      <c r="HT21" s="136">
        <f t="shared" ca="1" si="50"/>
        <v>5</v>
      </c>
      <c r="HU21" s="136">
        <f t="shared" ca="1" si="50"/>
        <v>6</v>
      </c>
      <c r="HV21" s="136">
        <f t="shared" ca="1" si="50"/>
        <v>6</v>
      </c>
      <c r="HW21" s="136">
        <f t="shared" ca="1" si="50"/>
        <v>6</v>
      </c>
      <c r="HX21" s="136">
        <f t="shared" ca="1" si="50"/>
        <v>6</v>
      </c>
      <c r="HY21" s="136">
        <f t="shared" ca="1" si="50"/>
        <v>6</v>
      </c>
      <c r="HZ21" s="136">
        <f t="shared" ca="1" si="50"/>
        <v>6</v>
      </c>
      <c r="IA21" s="208">
        <v>1</v>
      </c>
      <c r="IB21" s="208">
        <v>1</v>
      </c>
      <c r="IC21" s="208">
        <v>1</v>
      </c>
      <c r="ID21" s="208">
        <v>1</v>
      </c>
      <c r="IE21" s="208">
        <v>1</v>
      </c>
      <c r="IF21" s="208">
        <v>1</v>
      </c>
      <c r="IG21" s="208">
        <v>1</v>
      </c>
      <c r="IH21" s="208">
        <v>1</v>
      </c>
      <c r="II21" s="208">
        <v>1</v>
      </c>
      <c r="IJ21" s="208">
        <v>1</v>
      </c>
      <c r="IK21" s="208">
        <v>1</v>
      </c>
      <c r="IL21" s="208">
        <v>1</v>
      </c>
      <c r="IM21" s="208">
        <v>1</v>
      </c>
      <c r="IN21" s="208">
        <v>1</v>
      </c>
      <c r="IO21" s="208">
        <v>1</v>
      </c>
      <c r="IP21" s="208">
        <v>1</v>
      </c>
      <c r="IQ21" s="208">
        <v>1</v>
      </c>
      <c r="IR21" s="208">
        <v>1</v>
      </c>
      <c r="IS21" s="208">
        <v>1</v>
      </c>
      <c r="IT21" s="208">
        <v>1</v>
      </c>
      <c r="IU21" s="208">
        <v>1</v>
      </c>
      <c r="IV21" s="208">
        <v>1</v>
      </c>
      <c r="IW21" s="208">
        <v>1</v>
      </c>
      <c r="IX21" s="208">
        <v>1</v>
      </c>
      <c r="IY21" s="208">
        <v>1</v>
      </c>
      <c r="IZ21" s="511"/>
      <c r="JA21" s="513"/>
      <c r="JB21" s="511"/>
      <c r="JC21" s="511"/>
      <c r="JD21" s="511"/>
      <c r="JE21" s="511"/>
      <c r="JF21" s="511"/>
      <c r="JG21" s="511"/>
      <c r="JH21" s="511"/>
      <c r="JI21" s="511"/>
      <c r="JJ21" s="511"/>
      <c r="JK21" s="511"/>
      <c r="JL21" s="511"/>
      <c r="JM21" s="511"/>
      <c r="JN21" s="511"/>
      <c r="JO21" s="511"/>
      <c r="JP21" s="511"/>
      <c r="JQ21" s="511"/>
      <c r="JR21" s="511"/>
      <c r="JS21" s="511"/>
      <c r="JT21" s="511"/>
      <c r="JU21" s="511"/>
      <c r="JV21" s="511"/>
      <c r="JW21" s="511"/>
      <c r="JX21" s="511"/>
      <c r="JY21" s="511"/>
      <c r="JZ21" s="511"/>
      <c r="KA21" s="511"/>
      <c r="KB21" s="511"/>
      <c r="KC21" s="511"/>
      <c r="KD21" s="511"/>
      <c r="KE21" s="511"/>
      <c r="KF21" s="511"/>
      <c r="KG21" s="511"/>
      <c r="KH21" s="511"/>
      <c r="KI21" s="511"/>
      <c r="KJ21" s="511"/>
      <c r="KK21" s="511"/>
      <c r="KL21" s="511"/>
      <c r="KM21" s="511"/>
      <c r="KN21" s="511"/>
      <c r="KO21" s="511"/>
      <c r="KP21" s="511"/>
      <c r="KQ21" s="513"/>
      <c r="KR21" s="511"/>
      <c r="KS21" s="511"/>
      <c r="KT21" s="511"/>
      <c r="KU21" s="511"/>
      <c r="KV21" s="511"/>
      <c r="KW21" s="511"/>
      <c r="KX21" s="511"/>
      <c r="KY21" s="511"/>
      <c r="KZ21" s="511"/>
      <c r="LA21" s="511"/>
      <c r="LB21" s="511"/>
      <c r="LC21" s="511"/>
      <c r="LD21" s="511"/>
      <c r="LE21" s="511"/>
      <c r="LF21" s="511"/>
      <c r="LG21" s="511"/>
      <c r="LH21" s="511"/>
      <c r="LI21" s="511"/>
      <c r="LJ21" s="511"/>
      <c r="LK21" s="511"/>
      <c r="LL21" s="511"/>
      <c r="LM21" s="511"/>
      <c r="LN21" s="511"/>
      <c r="LO21" s="511"/>
      <c r="LP21" s="511"/>
      <c r="LQ21" s="511"/>
      <c r="LR21" s="511"/>
      <c r="LS21" s="511"/>
      <c r="LT21" s="511"/>
      <c r="LU21" s="511"/>
      <c r="LV21" s="511"/>
      <c r="LW21" s="511"/>
      <c r="LX21" s="511"/>
      <c r="LY21" s="511"/>
      <c r="LZ21" s="511"/>
      <c r="MA21" s="511"/>
      <c r="MB21" s="511"/>
      <c r="MC21" s="511"/>
      <c r="MD21" s="511"/>
      <c r="ME21" s="511"/>
      <c r="MF21" s="511"/>
      <c r="MG21" s="511"/>
      <c r="MH21" s="511"/>
      <c r="MI21" s="511"/>
      <c r="MJ21" s="511"/>
      <c r="MK21" s="511"/>
      <c r="ML21" s="511"/>
      <c r="MM21" s="511"/>
      <c r="MN21" s="511"/>
      <c r="MO21" s="511"/>
      <c r="MP21" s="511"/>
      <c r="MQ21" s="511"/>
      <c r="MR21" s="511"/>
      <c r="MS21" s="511"/>
      <c r="MT21" s="513"/>
      <c r="MU21" s="511"/>
      <c r="MV21" s="511"/>
      <c r="MW21" s="511"/>
      <c r="MX21" s="511"/>
      <c r="MY21" s="511"/>
      <c r="MZ21" s="511"/>
      <c r="NA21" s="511"/>
      <c r="NB21" s="513"/>
      <c r="NC21" s="511"/>
      <c r="ND21" s="511"/>
      <c r="NE21" s="511"/>
      <c r="NF21" s="511"/>
      <c r="NG21" s="511"/>
      <c r="NH21" s="511"/>
      <c r="NI21" s="511"/>
      <c r="NJ21" s="511"/>
      <c r="NK21" s="511"/>
      <c r="NL21" s="511"/>
      <c r="NM21" s="511"/>
      <c r="NN21" s="511"/>
      <c r="NO21" s="511"/>
      <c r="NP21" s="511"/>
      <c r="NQ21" s="511"/>
      <c r="NR21" s="511"/>
      <c r="NS21" s="511"/>
      <c r="NT21" s="511"/>
      <c r="NU21" s="511"/>
      <c r="NV21" s="511"/>
      <c r="NW21" s="511"/>
      <c r="NX21" s="513"/>
      <c r="NY21" s="12">
        <v>1</v>
      </c>
      <c r="NZ21" s="12">
        <v>1</v>
      </c>
      <c r="OA21" s="12">
        <v>1</v>
      </c>
      <c r="OB21" s="12">
        <v>1</v>
      </c>
      <c r="OC21" s="12">
        <v>1</v>
      </c>
      <c r="OD21" s="12">
        <v>1</v>
      </c>
      <c r="OE21" s="136">
        <f ca="1">OFFSET(OE21,0,-6)+1</f>
        <v>2</v>
      </c>
      <c r="OF21" s="136">
        <f t="shared" ref="OF21:PH21" ca="1" si="51">OFFSET(OF21,0,-6)+1</f>
        <v>2</v>
      </c>
      <c r="OG21" s="136">
        <f t="shared" ca="1" si="51"/>
        <v>2</v>
      </c>
      <c r="OH21" s="136">
        <f t="shared" ca="1" si="51"/>
        <v>2</v>
      </c>
      <c r="OI21" s="136">
        <f t="shared" ca="1" si="51"/>
        <v>2</v>
      </c>
      <c r="OJ21" s="136">
        <f t="shared" ca="1" si="51"/>
        <v>2</v>
      </c>
      <c r="OK21" s="136">
        <f t="shared" ca="1" si="51"/>
        <v>3</v>
      </c>
      <c r="OL21" s="136">
        <f t="shared" ca="1" si="51"/>
        <v>3</v>
      </c>
      <c r="OM21" s="136">
        <f t="shared" ca="1" si="51"/>
        <v>3</v>
      </c>
      <c r="ON21" s="136">
        <f t="shared" ca="1" si="51"/>
        <v>3</v>
      </c>
      <c r="OO21" s="136">
        <f t="shared" ca="1" si="51"/>
        <v>3</v>
      </c>
      <c r="OP21" s="136">
        <f t="shared" ca="1" si="51"/>
        <v>3</v>
      </c>
      <c r="OQ21" s="136">
        <f t="shared" ca="1" si="51"/>
        <v>4</v>
      </c>
      <c r="OR21" s="136">
        <f t="shared" ca="1" si="51"/>
        <v>4</v>
      </c>
      <c r="OS21" s="136">
        <f t="shared" ca="1" si="51"/>
        <v>4</v>
      </c>
      <c r="OT21" s="136">
        <f t="shared" ca="1" si="51"/>
        <v>4</v>
      </c>
      <c r="OU21" s="136">
        <f t="shared" ca="1" si="51"/>
        <v>4</v>
      </c>
      <c r="OV21" s="136">
        <f t="shared" ca="1" si="51"/>
        <v>4</v>
      </c>
      <c r="OW21" s="136">
        <f t="shared" ca="1" si="51"/>
        <v>5</v>
      </c>
      <c r="OX21" s="136">
        <f t="shared" ca="1" si="51"/>
        <v>5</v>
      </c>
      <c r="OY21" s="136">
        <f t="shared" ca="1" si="51"/>
        <v>5</v>
      </c>
      <c r="OZ21" s="136">
        <f t="shared" ca="1" si="51"/>
        <v>5</v>
      </c>
      <c r="PA21" s="136">
        <f t="shared" ca="1" si="51"/>
        <v>5</v>
      </c>
      <c r="PB21" s="136">
        <f t="shared" ca="1" si="51"/>
        <v>5</v>
      </c>
      <c r="PC21" s="136">
        <f t="shared" ca="1" si="51"/>
        <v>6</v>
      </c>
      <c r="PD21" s="136">
        <f t="shared" ca="1" si="51"/>
        <v>6</v>
      </c>
      <c r="PE21" s="136">
        <f t="shared" ca="1" si="51"/>
        <v>6</v>
      </c>
      <c r="PF21" s="136">
        <f t="shared" ca="1" si="51"/>
        <v>6</v>
      </c>
      <c r="PG21" s="136">
        <f t="shared" ca="1" si="51"/>
        <v>6</v>
      </c>
      <c r="PH21" s="136">
        <f t="shared" ca="1" si="51"/>
        <v>6</v>
      </c>
      <c r="PI21" s="12">
        <v>1</v>
      </c>
      <c r="PJ21" s="12">
        <v>1</v>
      </c>
      <c r="PK21" s="12">
        <v>1</v>
      </c>
      <c r="PL21" s="12">
        <v>1</v>
      </c>
      <c r="PM21" s="12">
        <v>1</v>
      </c>
      <c r="PN21" s="12">
        <v>1</v>
      </c>
      <c r="PO21" s="12">
        <v>1</v>
      </c>
      <c r="PP21" s="12">
        <v>1</v>
      </c>
      <c r="PQ21" s="12">
        <v>1</v>
      </c>
      <c r="PR21" s="12">
        <v>1</v>
      </c>
      <c r="PS21" s="12">
        <v>1</v>
      </c>
      <c r="PT21" s="12">
        <v>1</v>
      </c>
      <c r="PU21" s="12">
        <v>1</v>
      </c>
      <c r="PV21" s="12">
        <v>1</v>
      </c>
      <c r="PW21" s="12">
        <v>1</v>
      </c>
      <c r="PX21" s="12">
        <v>1</v>
      </c>
      <c r="PY21" s="12">
        <v>1</v>
      </c>
      <c r="PZ21" s="12">
        <v>1</v>
      </c>
      <c r="QA21" s="12">
        <v>1</v>
      </c>
      <c r="QB21" s="12">
        <v>1</v>
      </c>
      <c r="QC21" s="12">
        <v>1</v>
      </c>
      <c r="QD21" s="12">
        <v>1</v>
      </c>
      <c r="QE21" s="12">
        <v>1</v>
      </c>
      <c r="QF21" s="12">
        <v>1</v>
      </c>
      <c r="QG21" s="12">
        <v>1</v>
      </c>
      <c r="QH21" s="12">
        <v>1</v>
      </c>
      <c r="QI21" s="145">
        <f>NY21</f>
        <v>1</v>
      </c>
      <c r="QJ21" s="145">
        <f t="shared" ref="QJ21:SU21" si="52">NZ21</f>
        <v>1</v>
      </c>
      <c r="QK21" s="145">
        <f t="shared" si="52"/>
        <v>1</v>
      </c>
      <c r="QL21" s="145">
        <f t="shared" si="52"/>
        <v>1</v>
      </c>
      <c r="QM21" s="145">
        <f t="shared" si="52"/>
        <v>1</v>
      </c>
      <c r="QN21" s="145">
        <f t="shared" si="52"/>
        <v>1</v>
      </c>
      <c r="QO21" s="145">
        <f t="shared" ca="1" si="52"/>
        <v>2</v>
      </c>
      <c r="QP21" s="145">
        <f t="shared" ca="1" si="52"/>
        <v>2</v>
      </c>
      <c r="QQ21" s="145">
        <f t="shared" ca="1" si="52"/>
        <v>2</v>
      </c>
      <c r="QR21" s="145">
        <f t="shared" ca="1" si="52"/>
        <v>2</v>
      </c>
      <c r="QS21" s="145">
        <f t="shared" ca="1" si="52"/>
        <v>2</v>
      </c>
      <c r="QT21" s="145">
        <f t="shared" ca="1" si="52"/>
        <v>2</v>
      </c>
      <c r="QU21" s="145">
        <f t="shared" ca="1" si="52"/>
        <v>3</v>
      </c>
      <c r="QV21" s="145">
        <f t="shared" ca="1" si="52"/>
        <v>3</v>
      </c>
      <c r="QW21" s="145">
        <f t="shared" ca="1" si="52"/>
        <v>3</v>
      </c>
      <c r="QX21" s="145">
        <f t="shared" ca="1" si="52"/>
        <v>3</v>
      </c>
      <c r="QY21" s="145">
        <f t="shared" ca="1" si="52"/>
        <v>3</v>
      </c>
      <c r="QZ21" s="145">
        <f t="shared" ca="1" si="52"/>
        <v>3</v>
      </c>
      <c r="RA21" s="145">
        <f t="shared" ca="1" si="52"/>
        <v>4</v>
      </c>
      <c r="RB21" s="145">
        <f t="shared" ca="1" si="52"/>
        <v>4</v>
      </c>
      <c r="RC21" s="145">
        <f t="shared" ca="1" si="52"/>
        <v>4</v>
      </c>
      <c r="RD21" s="145">
        <f t="shared" ca="1" si="52"/>
        <v>4</v>
      </c>
      <c r="RE21" s="145">
        <f t="shared" ca="1" si="52"/>
        <v>4</v>
      </c>
      <c r="RF21" s="145">
        <f t="shared" ca="1" si="52"/>
        <v>4</v>
      </c>
      <c r="RG21" s="145">
        <f t="shared" ca="1" si="52"/>
        <v>5</v>
      </c>
      <c r="RH21" s="145">
        <f t="shared" ca="1" si="52"/>
        <v>5</v>
      </c>
      <c r="RI21" s="145">
        <f t="shared" ca="1" si="52"/>
        <v>5</v>
      </c>
      <c r="RJ21" s="145">
        <f t="shared" ca="1" si="52"/>
        <v>5</v>
      </c>
      <c r="RK21" s="145">
        <f t="shared" ca="1" si="52"/>
        <v>5</v>
      </c>
      <c r="RL21" s="145">
        <f t="shared" ca="1" si="52"/>
        <v>5</v>
      </c>
      <c r="RM21" s="145">
        <f t="shared" ca="1" si="52"/>
        <v>6</v>
      </c>
      <c r="RN21" s="145">
        <f t="shared" ca="1" si="52"/>
        <v>6</v>
      </c>
      <c r="RO21" s="145">
        <f t="shared" ca="1" si="52"/>
        <v>6</v>
      </c>
      <c r="RP21" s="145">
        <f t="shared" ca="1" si="52"/>
        <v>6</v>
      </c>
      <c r="RQ21" s="145">
        <f t="shared" ca="1" si="52"/>
        <v>6</v>
      </c>
      <c r="RR21" s="145">
        <f t="shared" ca="1" si="52"/>
        <v>6</v>
      </c>
      <c r="RS21" s="145">
        <f t="shared" si="52"/>
        <v>1</v>
      </c>
      <c r="RT21" s="145">
        <f t="shared" si="52"/>
        <v>1</v>
      </c>
      <c r="RU21" s="145">
        <f t="shared" si="52"/>
        <v>1</v>
      </c>
      <c r="RV21" s="145">
        <f t="shared" si="52"/>
        <v>1</v>
      </c>
      <c r="RW21" s="145">
        <f t="shared" si="52"/>
        <v>1</v>
      </c>
      <c r="RX21" s="145">
        <f t="shared" si="52"/>
        <v>1</v>
      </c>
      <c r="RY21" s="145">
        <f t="shared" si="52"/>
        <v>1</v>
      </c>
      <c r="RZ21" s="145">
        <f t="shared" si="52"/>
        <v>1</v>
      </c>
      <c r="SA21" s="145">
        <f t="shared" si="52"/>
        <v>1</v>
      </c>
      <c r="SB21" s="145">
        <f t="shared" si="52"/>
        <v>1</v>
      </c>
      <c r="SC21" s="145">
        <f t="shared" si="52"/>
        <v>1</v>
      </c>
      <c r="SD21" s="145">
        <f t="shared" si="52"/>
        <v>1</v>
      </c>
      <c r="SE21" s="145">
        <f t="shared" si="52"/>
        <v>1</v>
      </c>
      <c r="SF21" s="145">
        <f t="shared" si="52"/>
        <v>1</v>
      </c>
      <c r="SG21" s="145">
        <f t="shared" si="52"/>
        <v>1</v>
      </c>
      <c r="SH21" s="145">
        <f t="shared" si="52"/>
        <v>1</v>
      </c>
      <c r="SI21" s="145">
        <f t="shared" si="52"/>
        <v>1</v>
      </c>
      <c r="SJ21" s="145">
        <f t="shared" si="52"/>
        <v>1</v>
      </c>
      <c r="SK21" s="145">
        <f t="shared" si="52"/>
        <v>1</v>
      </c>
      <c r="SL21" s="145">
        <f t="shared" si="52"/>
        <v>1</v>
      </c>
      <c r="SM21" s="145">
        <f t="shared" si="52"/>
        <v>1</v>
      </c>
      <c r="SN21" s="145">
        <f t="shared" si="52"/>
        <v>1</v>
      </c>
      <c r="SO21" s="145">
        <f t="shared" si="52"/>
        <v>1</v>
      </c>
      <c r="SP21" s="145">
        <f t="shared" si="52"/>
        <v>1</v>
      </c>
      <c r="SQ21" s="145">
        <f t="shared" si="52"/>
        <v>1</v>
      </c>
      <c r="SR21" s="145">
        <f t="shared" si="52"/>
        <v>1</v>
      </c>
      <c r="SS21" s="145">
        <f t="shared" si="52"/>
        <v>1</v>
      </c>
      <c r="ST21" s="145">
        <f t="shared" si="52"/>
        <v>1</v>
      </c>
      <c r="SU21" s="145">
        <f t="shared" si="52"/>
        <v>1</v>
      </c>
      <c r="SV21" s="145">
        <f t="shared" ref="SV21:VB21" si="53">QL21</f>
        <v>1</v>
      </c>
      <c r="SW21" s="145">
        <f t="shared" si="53"/>
        <v>1</v>
      </c>
      <c r="SX21" s="145">
        <f t="shared" si="53"/>
        <v>1</v>
      </c>
      <c r="SY21" s="145">
        <f t="shared" ca="1" si="53"/>
        <v>2</v>
      </c>
      <c r="SZ21" s="145">
        <f t="shared" ca="1" si="53"/>
        <v>2</v>
      </c>
      <c r="TA21" s="145">
        <f t="shared" ca="1" si="53"/>
        <v>2</v>
      </c>
      <c r="TB21" s="145">
        <f t="shared" ca="1" si="53"/>
        <v>2</v>
      </c>
      <c r="TC21" s="145">
        <f t="shared" ca="1" si="53"/>
        <v>2</v>
      </c>
      <c r="TD21" s="145">
        <f t="shared" ca="1" si="53"/>
        <v>2</v>
      </c>
      <c r="TE21" s="145">
        <f t="shared" ca="1" si="53"/>
        <v>3</v>
      </c>
      <c r="TF21" s="145">
        <f t="shared" ca="1" si="53"/>
        <v>3</v>
      </c>
      <c r="TG21" s="145">
        <f t="shared" ca="1" si="53"/>
        <v>3</v>
      </c>
      <c r="TH21" s="145">
        <f t="shared" ca="1" si="53"/>
        <v>3</v>
      </c>
      <c r="TI21" s="145">
        <f t="shared" ca="1" si="53"/>
        <v>3</v>
      </c>
      <c r="TJ21" s="145">
        <f t="shared" ca="1" si="53"/>
        <v>3</v>
      </c>
      <c r="TK21" s="145">
        <f t="shared" ca="1" si="53"/>
        <v>4</v>
      </c>
      <c r="TL21" s="145">
        <f t="shared" ca="1" si="53"/>
        <v>4</v>
      </c>
      <c r="TM21" s="145">
        <f t="shared" ca="1" si="53"/>
        <v>4</v>
      </c>
      <c r="TN21" s="145">
        <f t="shared" ca="1" si="53"/>
        <v>4</v>
      </c>
      <c r="TO21" s="145">
        <f t="shared" ca="1" si="53"/>
        <v>4</v>
      </c>
      <c r="TP21" s="145">
        <f t="shared" ca="1" si="53"/>
        <v>4</v>
      </c>
      <c r="TQ21" s="145">
        <f t="shared" ca="1" si="53"/>
        <v>5</v>
      </c>
      <c r="TR21" s="145">
        <f t="shared" ca="1" si="53"/>
        <v>5</v>
      </c>
      <c r="TS21" s="145">
        <f t="shared" ca="1" si="53"/>
        <v>5</v>
      </c>
      <c r="TT21" s="145">
        <f t="shared" ca="1" si="53"/>
        <v>5</v>
      </c>
      <c r="TU21" s="145">
        <f t="shared" ca="1" si="53"/>
        <v>5</v>
      </c>
      <c r="TV21" s="145">
        <f t="shared" ca="1" si="53"/>
        <v>5</v>
      </c>
      <c r="TW21" s="145">
        <f t="shared" ca="1" si="53"/>
        <v>6</v>
      </c>
      <c r="TX21" s="145">
        <f t="shared" ca="1" si="53"/>
        <v>6</v>
      </c>
      <c r="TY21" s="145">
        <f t="shared" ca="1" si="53"/>
        <v>6</v>
      </c>
      <c r="TZ21" s="145">
        <f t="shared" ca="1" si="53"/>
        <v>6</v>
      </c>
      <c r="UA21" s="145">
        <f t="shared" ca="1" si="53"/>
        <v>6</v>
      </c>
      <c r="UB21" s="145">
        <f t="shared" ca="1" si="53"/>
        <v>6</v>
      </c>
      <c r="UC21" s="145">
        <f t="shared" si="53"/>
        <v>1</v>
      </c>
      <c r="UD21" s="145">
        <f t="shared" si="53"/>
        <v>1</v>
      </c>
      <c r="UE21" s="145">
        <f t="shared" si="53"/>
        <v>1</v>
      </c>
      <c r="UF21" s="145">
        <f t="shared" si="53"/>
        <v>1</v>
      </c>
      <c r="UG21" s="145">
        <f t="shared" si="53"/>
        <v>1</v>
      </c>
      <c r="UH21" s="145">
        <f t="shared" si="53"/>
        <v>1</v>
      </c>
      <c r="UI21" s="145">
        <f t="shared" si="53"/>
        <v>1</v>
      </c>
      <c r="UJ21" s="145">
        <f t="shared" si="53"/>
        <v>1</v>
      </c>
      <c r="UK21" s="145">
        <f t="shared" si="53"/>
        <v>1</v>
      </c>
      <c r="UL21" s="145">
        <f t="shared" si="53"/>
        <v>1</v>
      </c>
      <c r="UM21" s="145">
        <f t="shared" si="53"/>
        <v>1</v>
      </c>
      <c r="UN21" s="145">
        <f t="shared" si="53"/>
        <v>1</v>
      </c>
      <c r="UO21" s="145">
        <f t="shared" si="53"/>
        <v>1</v>
      </c>
      <c r="UP21" s="145">
        <f t="shared" si="53"/>
        <v>1</v>
      </c>
      <c r="UQ21" s="145">
        <f t="shared" si="53"/>
        <v>1</v>
      </c>
      <c r="UR21" s="145">
        <f t="shared" si="53"/>
        <v>1</v>
      </c>
      <c r="US21" s="145">
        <f t="shared" si="53"/>
        <v>1</v>
      </c>
      <c r="UT21" s="145">
        <f t="shared" si="53"/>
        <v>1</v>
      </c>
      <c r="UU21" s="145">
        <f t="shared" si="53"/>
        <v>1</v>
      </c>
      <c r="UV21" s="145">
        <f t="shared" si="53"/>
        <v>1</v>
      </c>
      <c r="UW21" s="145">
        <f t="shared" si="53"/>
        <v>1</v>
      </c>
      <c r="UX21" s="145">
        <f t="shared" si="53"/>
        <v>1</v>
      </c>
      <c r="UY21" s="145">
        <f t="shared" si="53"/>
        <v>1</v>
      </c>
      <c r="UZ21" s="145">
        <f t="shared" si="53"/>
        <v>1</v>
      </c>
      <c r="VA21" s="145">
        <f t="shared" si="53"/>
        <v>1</v>
      </c>
      <c r="VB21" s="145">
        <f t="shared" si="53"/>
        <v>1</v>
      </c>
      <c r="VC21" s="511"/>
      <c r="VD21" s="515">
        <v>0</v>
      </c>
    </row>
    <row r="22" spans="1:576">
      <c r="A22" s="21">
        <f>ROW(A22)-5</f>
        <v>17</v>
      </c>
      <c r="B22" s="21">
        <v>0</v>
      </c>
      <c r="C22">
        <v>0</v>
      </c>
      <c r="D22" s="11" t="str">
        <f>D$5</f>
        <v>SNSW</v>
      </c>
      <c r="E22" t="b">
        <v>0</v>
      </c>
      <c r="F22" t="b">
        <v>1</v>
      </c>
      <c r="G22" t="b">
        <v>1</v>
      </c>
      <c r="I22" s="11">
        <f t="shared" ref="I22:X22" si="54">I$5</f>
        <v>0</v>
      </c>
      <c r="J22" s="11">
        <f t="shared" si="54"/>
        <v>0</v>
      </c>
      <c r="K22" s="11">
        <f t="shared" si="54"/>
        <v>0</v>
      </c>
      <c r="L22" s="11">
        <f t="shared" si="54"/>
        <v>1</v>
      </c>
      <c r="M22" s="11">
        <f>M$5</f>
        <v>2</v>
      </c>
      <c r="N22" s="11">
        <f t="shared" si="54"/>
        <v>2</v>
      </c>
      <c r="O22" s="11">
        <f t="shared" si="54"/>
        <v>3</v>
      </c>
      <c r="P22" s="11">
        <f t="shared" si="54"/>
        <v>2</v>
      </c>
      <c r="Q22" s="11">
        <f t="shared" si="54"/>
        <v>0</v>
      </c>
      <c r="R22" s="11">
        <f t="shared" si="54"/>
        <v>0</v>
      </c>
      <c r="S22" s="11">
        <f t="shared" si="54"/>
        <v>0</v>
      </c>
      <c r="T22" s="11">
        <f t="shared" si="54"/>
        <v>0</v>
      </c>
      <c r="U22" s="11">
        <f t="shared" si="54"/>
        <v>0</v>
      </c>
      <c r="V22" s="11">
        <f>V$5</f>
        <v>0</v>
      </c>
      <c r="W22" s="11">
        <f t="shared" si="54"/>
        <v>0</v>
      </c>
      <c r="X22" s="11">
        <f t="shared" si="54"/>
        <v>0</v>
      </c>
      <c r="Y22" s="211"/>
      <c r="Z22" s="211"/>
      <c r="AA22" s="211"/>
      <c r="AB22" s="211"/>
      <c r="AC22" s="11">
        <v>0</v>
      </c>
      <c r="AD22" s="211"/>
      <c r="AE22" s="211"/>
      <c r="AF22" s="211"/>
      <c r="AG22" s="211"/>
      <c r="AH22" s="211"/>
      <c r="AI22" s="211"/>
      <c r="AJ22" s="211"/>
      <c r="AK22" s="211"/>
      <c r="AS22" s="224" t="s">
        <v>381</v>
      </c>
      <c r="AT22" s="9" t="str">
        <f>IF(COUNTIF(AS$5:AS22,AS22)=1,"-","Dup")</f>
        <v>-</v>
      </c>
      <c r="AU22" s="9"/>
      <c r="AV22" s="11" t="str">
        <f t="shared" ref="AV22:BC22" si="55">AV$5</f>
        <v>-</v>
      </c>
      <c r="AW22" s="11" t="str">
        <f t="shared" si="55"/>
        <v>-</v>
      </c>
      <c r="AX22" s="11" t="str">
        <f t="shared" si="55"/>
        <v>-</v>
      </c>
      <c r="AY22" s="11" t="str">
        <f t="shared" si="55"/>
        <v>-</v>
      </c>
      <c r="AZ22" s="11" t="str">
        <f t="shared" si="55"/>
        <v>-</v>
      </c>
      <c r="BA22" s="11" t="str">
        <f t="shared" si="55"/>
        <v>-</v>
      </c>
      <c r="BB22" s="11" t="str">
        <f t="shared" si="55"/>
        <v>-</v>
      </c>
      <c r="BC22" s="11" t="str">
        <f t="shared" si="55"/>
        <v>-</v>
      </c>
      <c r="BD22" s="9"/>
      <c r="BE22" s="11" t="str">
        <f t="shared" ref="BE22:DQ22" si="56">BE$5</f>
        <v>-</v>
      </c>
      <c r="BF22" s="11" t="str">
        <f t="shared" si="56"/>
        <v>-</v>
      </c>
      <c r="BG22" s="11" t="str">
        <f t="shared" si="56"/>
        <v>-</v>
      </c>
      <c r="BH22" s="11" t="str">
        <f t="shared" si="56"/>
        <v>-</v>
      </c>
      <c r="BI22" s="11" t="str">
        <f t="shared" si="56"/>
        <v>-</v>
      </c>
      <c r="BJ22" s="11" t="str">
        <f>BJ$5</f>
        <v>-</v>
      </c>
      <c r="BK22" s="11" t="str">
        <f>BK$5</f>
        <v>-</v>
      </c>
      <c r="BL22" s="9"/>
      <c r="BM22" s="11" t="str">
        <f t="shared" ref="BM22:CH22" si="57">BM$5</f>
        <v>-</v>
      </c>
      <c r="BN22" s="11" t="str">
        <f t="shared" si="57"/>
        <v>-</v>
      </c>
      <c r="BO22" s="11" t="str">
        <f t="shared" si="57"/>
        <v>-</v>
      </c>
      <c r="BP22" s="11" t="str">
        <f t="shared" si="57"/>
        <v>-</v>
      </c>
      <c r="BQ22" s="11" t="str">
        <f t="shared" si="57"/>
        <v>-</v>
      </c>
      <c r="BR22" s="11" t="str">
        <f t="shared" si="57"/>
        <v>-</v>
      </c>
      <c r="BS22" s="11" t="str">
        <f t="shared" si="57"/>
        <v>-</v>
      </c>
      <c r="BT22" s="11" t="str">
        <f t="shared" si="57"/>
        <v>-</v>
      </c>
      <c r="BU22" s="11" t="str">
        <f t="shared" si="57"/>
        <v>-</v>
      </c>
      <c r="BV22" s="11" t="str">
        <f t="shared" si="57"/>
        <v>-</v>
      </c>
      <c r="BW22" s="11" t="str">
        <f t="shared" si="57"/>
        <v>-</v>
      </c>
      <c r="BX22" s="9"/>
      <c r="BY22" s="11" t="str">
        <f t="shared" si="57"/>
        <v>-</v>
      </c>
      <c r="BZ22" s="11" t="str">
        <f t="shared" si="57"/>
        <v>-</v>
      </c>
      <c r="CA22" s="11" t="str">
        <f t="shared" si="57"/>
        <v>-</v>
      </c>
      <c r="CB22" s="11" t="str">
        <f t="shared" si="57"/>
        <v>-</v>
      </c>
      <c r="CC22" s="11" t="str">
        <f t="shared" si="57"/>
        <v>-</v>
      </c>
      <c r="CD22" s="11" t="str">
        <f t="shared" si="57"/>
        <v>-</v>
      </c>
      <c r="CE22" s="11" t="str">
        <f t="shared" si="57"/>
        <v>-</v>
      </c>
      <c r="CF22" s="11" t="str">
        <f t="shared" si="57"/>
        <v>-</v>
      </c>
      <c r="CG22" s="11" t="str">
        <f t="shared" si="57"/>
        <v>-</v>
      </c>
      <c r="CH22" s="11" t="str">
        <f t="shared" si="57"/>
        <v>-</v>
      </c>
      <c r="CI22" s="9"/>
      <c r="CJ22" s="11" t="str">
        <f t="shared" si="56"/>
        <v>-</v>
      </c>
      <c r="CK22" s="11" t="str">
        <f>CK$5</f>
        <v>-</v>
      </c>
      <c r="CL22" s="11" t="str">
        <f>CL$5</f>
        <v>-</v>
      </c>
      <c r="CM22" s="11" t="str">
        <f>CM$5</f>
        <v>-</v>
      </c>
      <c r="CN22" s="11" t="str">
        <f t="shared" si="56"/>
        <v>-</v>
      </c>
      <c r="CO22" s="11" t="str">
        <f t="shared" si="56"/>
        <v>-</v>
      </c>
      <c r="CP22" s="11" t="str">
        <f t="shared" si="56"/>
        <v>-</v>
      </c>
      <c r="CQ22" s="11" t="str">
        <f t="shared" si="56"/>
        <v>-</v>
      </c>
      <c r="CR22" s="11" t="str">
        <f t="shared" ref="CR22:DN22" si="58">CR$5</f>
        <v>-</v>
      </c>
      <c r="CS22" s="11" t="str">
        <f t="shared" si="58"/>
        <v>-</v>
      </c>
      <c r="CT22" s="11" t="str">
        <f t="shared" si="58"/>
        <v>-</v>
      </c>
      <c r="CU22" s="11" t="str">
        <f t="shared" si="58"/>
        <v>-</v>
      </c>
      <c r="CV22" s="11" t="str">
        <f t="shared" si="58"/>
        <v>-</v>
      </c>
      <c r="CW22" s="11" t="str">
        <f t="shared" si="58"/>
        <v>-</v>
      </c>
      <c r="CX22" s="11" t="str">
        <f t="shared" si="58"/>
        <v>-</v>
      </c>
      <c r="CY22" s="11" t="str">
        <f t="shared" si="58"/>
        <v>-</v>
      </c>
      <c r="CZ22" s="11" t="str">
        <f t="shared" si="58"/>
        <v>-</v>
      </c>
      <c r="DA22" s="11" t="str">
        <f t="shared" si="58"/>
        <v>-</v>
      </c>
      <c r="DB22" s="11" t="str">
        <f t="shared" si="58"/>
        <v>-</v>
      </c>
      <c r="DC22" s="11" t="str">
        <f t="shared" si="58"/>
        <v>-</v>
      </c>
      <c r="DD22" s="11" t="str">
        <f t="shared" si="58"/>
        <v>-</v>
      </c>
      <c r="DE22" s="11" t="str">
        <f t="shared" si="58"/>
        <v>-</v>
      </c>
      <c r="DF22" s="11" t="str">
        <f t="shared" si="58"/>
        <v>-</v>
      </c>
      <c r="DG22" s="11" t="str">
        <f t="shared" si="58"/>
        <v>-</v>
      </c>
      <c r="DH22" s="11" t="str">
        <f t="shared" si="58"/>
        <v>-</v>
      </c>
      <c r="DI22" s="11" t="str">
        <f t="shared" si="58"/>
        <v>-</v>
      </c>
      <c r="DJ22" s="11" t="str">
        <f t="shared" si="58"/>
        <v>-</v>
      </c>
      <c r="DK22" s="11" t="str">
        <f t="shared" si="58"/>
        <v>-</v>
      </c>
      <c r="DL22" s="11" t="str">
        <f t="shared" si="58"/>
        <v>-</v>
      </c>
      <c r="DM22" s="11" t="str">
        <f t="shared" si="58"/>
        <v>-</v>
      </c>
      <c r="DN22" s="11" t="str">
        <f t="shared" si="58"/>
        <v>-</v>
      </c>
      <c r="DO22" s="11" t="str">
        <f t="shared" si="56"/>
        <v>-</v>
      </c>
      <c r="DP22" s="11">
        <f t="shared" si="56"/>
        <v>1</v>
      </c>
      <c r="DQ22" s="11">
        <f t="shared" si="56"/>
        <v>1</v>
      </c>
      <c r="DR22" s="9"/>
      <c r="DS22" s="11">
        <f t="shared" ref="DS22:ED22" si="59">DS$5</f>
        <v>0</v>
      </c>
      <c r="DT22" s="11">
        <f t="shared" si="59"/>
        <v>0</v>
      </c>
      <c r="DU22" s="11">
        <f t="shared" si="59"/>
        <v>0</v>
      </c>
      <c r="DV22" s="11">
        <f t="shared" si="59"/>
        <v>0</v>
      </c>
      <c r="DW22" s="11">
        <f t="shared" si="59"/>
        <v>0</v>
      </c>
      <c r="DX22" s="11">
        <f t="shared" si="59"/>
        <v>0</v>
      </c>
      <c r="DY22" s="11">
        <f t="shared" si="59"/>
        <v>0</v>
      </c>
      <c r="DZ22" s="11">
        <f t="shared" si="59"/>
        <v>0</v>
      </c>
      <c r="EA22" s="11">
        <f t="shared" si="59"/>
        <v>0</v>
      </c>
      <c r="EB22" s="11">
        <f t="shared" si="59"/>
        <v>0</v>
      </c>
      <c r="EC22" s="11">
        <f t="shared" si="59"/>
        <v>0</v>
      </c>
      <c r="ED22" s="11">
        <f t="shared" si="59"/>
        <v>0</v>
      </c>
      <c r="EE22" s="11">
        <f t="shared" ref="EE22:IZ22" si="60">EE$5</f>
        <v>0</v>
      </c>
      <c r="EF22" s="517">
        <f t="shared" si="60"/>
        <v>0</v>
      </c>
      <c r="EG22" s="517">
        <f t="shared" si="60"/>
        <v>0</v>
      </c>
      <c r="EH22" s="517">
        <f t="shared" si="60"/>
        <v>0</v>
      </c>
      <c r="EI22" s="517">
        <f t="shared" si="60"/>
        <v>0</v>
      </c>
      <c r="EJ22" s="517">
        <f t="shared" si="60"/>
        <v>0</v>
      </c>
      <c r="EK22" s="517">
        <f t="shared" si="60"/>
        <v>0</v>
      </c>
      <c r="EL22" s="517">
        <f t="shared" si="60"/>
        <v>0</v>
      </c>
      <c r="EM22" s="517">
        <f t="shared" si="60"/>
        <v>0</v>
      </c>
      <c r="EN22" s="517">
        <f t="shared" si="60"/>
        <v>0</v>
      </c>
      <c r="EO22" s="517">
        <f t="shared" si="60"/>
        <v>0</v>
      </c>
      <c r="EP22" s="517">
        <f t="shared" si="60"/>
        <v>0</v>
      </c>
      <c r="EQ22" s="517">
        <f t="shared" si="60"/>
        <v>0</v>
      </c>
      <c r="ER22" s="517">
        <f t="shared" si="60"/>
        <v>0</v>
      </c>
      <c r="ES22" s="517">
        <f t="shared" si="60"/>
        <v>0</v>
      </c>
      <c r="ET22" s="517">
        <f t="shared" si="60"/>
        <v>0</v>
      </c>
      <c r="EU22" s="517">
        <f t="shared" si="60"/>
        <v>0</v>
      </c>
      <c r="EV22" s="517">
        <f t="shared" si="60"/>
        <v>0</v>
      </c>
      <c r="EW22" s="517">
        <f t="shared" si="60"/>
        <v>0</v>
      </c>
      <c r="EX22" s="517">
        <f t="shared" si="60"/>
        <v>0</v>
      </c>
      <c r="EY22" s="517">
        <f t="shared" si="60"/>
        <v>0</v>
      </c>
      <c r="EZ22" s="517">
        <f t="shared" si="60"/>
        <v>0</v>
      </c>
      <c r="FA22" s="517">
        <f t="shared" si="60"/>
        <v>0</v>
      </c>
      <c r="FB22" s="517">
        <f t="shared" si="60"/>
        <v>0</v>
      </c>
      <c r="FC22" s="517">
        <f t="shared" si="60"/>
        <v>0</v>
      </c>
      <c r="FD22" s="517">
        <f t="shared" si="60"/>
        <v>0</v>
      </c>
      <c r="FE22" s="517">
        <f t="shared" si="60"/>
        <v>0</v>
      </c>
      <c r="FF22" s="517">
        <f t="shared" si="60"/>
        <v>0</v>
      </c>
      <c r="FG22" s="517">
        <f t="shared" si="60"/>
        <v>0</v>
      </c>
      <c r="FH22" s="517">
        <f t="shared" si="60"/>
        <v>0</v>
      </c>
      <c r="FI22" s="517">
        <f t="shared" si="60"/>
        <v>0</v>
      </c>
      <c r="FJ22" s="517">
        <f t="shared" si="60"/>
        <v>0</v>
      </c>
      <c r="FK22" s="517">
        <f t="shared" si="60"/>
        <v>0</v>
      </c>
      <c r="FL22" s="517">
        <f t="shared" si="60"/>
        <v>0</v>
      </c>
      <c r="FM22" s="517">
        <f t="shared" si="60"/>
        <v>0</v>
      </c>
      <c r="FN22" s="517">
        <f t="shared" si="60"/>
        <v>0</v>
      </c>
      <c r="FO22" s="517">
        <f t="shared" si="60"/>
        <v>0</v>
      </c>
      <c r="FP22" s="517">
        <f t="shared" si="60"/>
        <v>0</v>
      </c>
      <c r="FQ22" s="517">
        <f t="shared" si="60"/>
        <v>0</v>
      </c>
      <c r="FR22" s="517">
        <f t="shared" si="60"/>
        <v>0</v>
      </c>
      <c r="FS22" s="517">
        <f t="shared" si="60"/>
        <v>0</v>
      </c>
      <c r="FT22" s="517">
        <f t="shared" si="60"/>
        <v>0</v>
      </c>
      <c r="FU22" s="517">
        <f t="shared" si="60"/>
        <v>0</v>
      </c>
      <c r="FV22" s="517">
        <f t="shared" si="60"/>
        <v>0</v>
      </c>
      <c r="FW22" s="517">
        <f t="shared" si="60"/>
        <v>0</v>
      </c>
      <c r="FX22" s="517">
        <f t="shared" si="60"/>
        <v>0</v>
      </c>
      <c r="FY22" s="517">
        <f t="shared" si="60"/>
        <v>0</v>
      </c>
      <c r="FZ22" s="517">
        <f t="shared" si="60"/>
        <v>0</v>
      </c>
      <c r="GA22" s="517">
        <f t="shared" si="60"/>
        <v>0</v>
      </c>
      <c r="GB22" s="517">
        <f t="shared" si="60"/>
        <v>0</v>
      </c>
      <c r="GC22" s="517">
        <f t="shared" si="60"/>
        <v>0</v>
      </c>
      <c r="GD22" s="517">
        <f t="shared" si="60"/>
        <v>0</v>
      </c>
      <c r="GE22" s="517">
        <f t="shared" si="60"/>
        <v>0</v>
      </c>
      <c r="GF22" s="517">
        <f t="shared" si="60"/>
        <v>0</v>
      </c>
      <c r="GG22" s="517">
        <f t="shared" si="60"/>
        <v>0</v>
      </c>
      <c r="GH22" s="517">
        <f t="shared" si="60"/>
        <v>0</v>
      </c>
      <c r="GI22" s="517">
        <f t="shared" si="60"/>
        <v>0</v>
      </c>
      <c r="GJ22" s="517">
        <f t="shared" si="60"/>
        <v>0</v>
      </c>
      <c r="GK22" s="517">
        <f t="shared" si="60"/>
        <v>0</v>
      </c>
      <c r="GL22" s="517">
        <f t="shared" si="60"/>
        <v>0</v>
      </c>
      <c r="GM22" s="517">
        <f t="shared" si="60"/>
        <v>0</v>
      </c>
      <c r="GN22" s="517">
        <f t="shared" si="60"/>
        <v>0</v>
      </c>
      <c r="GO22" s="517">
        <f t="shared" si="60"/>
        <v>0</v>
      </c>
      <c r="GP22" s="517">
        <f t="shared" si="60"/>
        <v>0</v>
      </c>
      <c r="GQ22" s="517">
        <f t="shared" si="60"/>
        <v>0</v>
      </c>
      <c r="GR22" s="517">
        <f t="shared" si="60"/>
        <v>0</v>
      </c>
      <c r="GS22" s="517">
        <f t="shared" si="60"/>
        <v>0</v>
      </c>
      <c r="GT22" s="517">
        <f t="shared" si="60"/>
        <v>0</v>
      </c>
      <c r="GU22" s="517">
        <f t="shared" si="60"/>
        <v>0</v>
      </c>
      <c r="GV22" s="517">
        <f t="shared" si="60"/>
        <v>0</v>
      </c>
      <c r="GW22" s="517">
        <f t="shared" si="60"/>
        <v>0</v>
      </c>
      <c r="GX22" s="517">
        <f t="shared" si="60"/>
        <v>0</v>
      </c>
      <c r="GY22" s="517">
        <f t="shared" si="60"/>
        <v>0</v>
      </c>
      <c r="GZ22" s="517">
        <f t="shared" si="60"/>
        <v>0</v>
      </c>
      <c r="HA22" s="517">
        <f t="shared" si="60"/>
        <v>0</v>
      </c>
      <c r="HB22" s="517">
        <f t="shared" si="60"/>
        <v>0</v>
      </c>
      <c r="HC22" s="517">
        <f t="shared" si="60"/>
        <v>0</v>
      </c>
      <c r="HD22" s="517">
        <f t="shared" si="60"/>
        <v>0</v>
      </c>
      <c r="HE22" s="517">
        <f t="shared" si="60"/>
        <v>0</v>
      </c>
      <c r="HF22" s="517">
        <f t="shared" si="60"/>
        <v>0</v>
      </c>
      <c r="HG22" s="517">
        <f t="shared" si="60"/>
        <v>0</v>
      </c>
      <c r="HH22" s="517">
        <f t="shared" si="60"/>
        <v>0</v>
      </c>
      <c r="HI22" s="517">
        <f t="shared" si="60"/>
        <v>0</v>
      </c>
      <c r="HJ22" s="517">
        <f t="shared" si="60"/>
        <v>0</v>
      </c>
      <c r="HK22" s="517">
        <f t="shared" si="60"/>
        <v>0</v>
      </c>
      <c r="HL22" s="517">
        <f t="shared" si="60"/>
        <v>0</v>
      </c>
      <c r="HM22" s="517">
        <f t="shared" si="60"/>
        <v>0</v>
      </c>
      <c r="HN22" s="517">
        <f t="shared" si="60"/>
        <v>0</v>
      </c>
      <c r="HO22" s="517">
        <f t="shared" si="60"/>
        <v>0</v>
      </c>
      <c r="HP22" s="517">
        <f t="shared" si="60"/>
        <v>0</v>
      </c>
      <c r="HQ22" s="517">
        <f t="shared" si="60"/>
        <v>0</v>
      </c>
      <c r="HR22" s="517">
        <f t="shared" si="60"/>
        <v>0</v>
      </c>
      <c r="HS22" s="517">
        <f t="shared" si="60"/>
        <v>0</v>
      </c>
      <c r="HT22" s="517">
        <f t="shared" si="60"/>
        <v>0</v>
      </c>
      <c r="HU22" s="517">
        <f t="shared" si="60"/>
        <v>0</v>
      </c>
      <c r="HV22" s="517">
        <f t="shared" si="60"/>
        <v>0</v>
      </c>
      <c r="HW22" s="517">
        <f t="shared" si="60"/>
        <v>0</v>
      </c>
      <c r="HX22" s="517">
        <f t="shared" si="60"/>
        <v>0</v>
      </c>
      <c r="HY22" s="517">
        <f t="shared" si="60"/>
        <v>0</v>
      </c>
      <c r="HZ22" s="517">
        <f t="shared" si="60"/>
        <v>0</v>
      </c>
      <c r="IA22" s="517">
        <f t="shared" si="60"/>
        <v>0</v>
      </c>
      <c r="IB22" s="517">
        <f t="shared" si="60"/>
        <v>0</v>
      </c>
      <c r="IC22" s="517">
        <f t="shared" si="60"/>
        <v>0</v>
      </c>
      <c r="ID22" s="517">
        <f t="shared" si="60"/>
        <v>0</v>
      </c>
      <c r="IE22" s="517">
        <f t="shared" si="60"/>
        <v>0</v>
      </c>
      <c r="IF22" s="517">
        <f t="shared" si="60"/>
        <v>0</v>
      </c>
      <c r="IG22" s="517">
        <f t="shared" si="60"/>
        <v>0</v>
      </c>
      <c r="IH22" s="517">
        <f t="shared" si="60"/>
        <v>0</v>
      </c>
      <c r="II22" s="517">
        <f t="shared" si="60"/>
        <v>0</v>
      </c>
      <c r="IJ22" s="517">
        <f t="shared" si="60"/>
        <v>0</v>
      </c>
      <c r="IK22" s="517">
        <f t="shared" si="60"/>
        <v>0</v>
      </c>
      <c r="IL22" s="517">
        <f t="shared" si="60"/>
        <v>0</v>
      </c>
      <c r="IM22" s="517">
        <f t="shared" si="60"/>
        <v>0</v>
      </c>
      <c r="IN22" s="517">
        <f t="shared" si="60"/>
        <v>0</v>
      </c>
      <c r="IO22" s="517">
        <f t="shared" si="60"/>
        <v>0</v>
      </c>
      <c r="IP22" s="517">
        <f t="shared" si="60"/>
        <v>0</v>
      </c>
      <c r="IQ22" s="517">
        <f t="shared" si="60"/>
        <v>0</v>
      </c>
      <c r="IR22" s="517">
        <f t="shared" si="60"/>
        <v>0</v>
      </c>
      <c r="IS22" s="517">
        <f t="shared" si="60"/>
        <v>0</v>
      </c>
      <c r="IT22" s="517">
        <f t="shared" si="60"/>
        <v>0</v>
      </c>
      <c r="IU22" s="517">
        <f t="shared" si="60"/>
        <v>0</v>
      </c>
      <c r="IV22" s="517">
        <f t="shared" si="60"/>
        <v>0</v>
      </c>
      <c r="IW22" s="517">
        <f t="shared" si="60"/>
        <v>0</v>
      </c>
      <c r="IX22" s="517">
        <f t="shared" si="60"/>
        <v>0</v>
      </c>
      <c r="IY22" s="517">
        <f t="shared" si="60"/>
        <v>0</v>
      </c>
      <c r="IZ22" s="11" t="str">
        <f t="shared" si="60"/>
        <v>-</v>
      </c>
      <c r="JA22" s="9"/>
      <c r="JB22" s="12">
        <v>1</v>
      </c>
      <c r="JC22" s="12" t="b">
        <v>0</v>
      </c>
      <c r="JD22" s="11">
        <f t="shared" ref="JD22" si="61">JD$5</f>
        <v>0</v>
      </c>
      <c r="JE22" s="11">
        <f>JE$5</f>
        <v>0</v>
      </c>
      <c r="JF22" s="11">
        <f>JF$5</f>
        <v>0</v>
      </c>
      <c r="JG22" s="11">
        <f>JG$5</f>
        <v>0</v>
      </c>
      <c r="JH22" s="11">
        <f>JH$5</f>
        <v>0</v>
      </c>
      <c r="JI22" s="11" t="str">
        <f t="shared" ref="JI22:JQ22" si="62">JI$5</f>
        <v>-</v>
      </c>
      <c r="JJ22" s="11">
        <f t="shared" si="62"/>
        <v>1</v>
      </c>
      <c r="JK22" s="11">
        <f t="shared" si="62"/>
        <v>0</v>
      </c>
      <c r="JL22" s="11">
        <f t="shared" si="62"/>
        <v>0</v>
      </c>
      <c r="JM22" s="11">
        <f t="shared" si="62"/>
        <v>0</v>
      </c>
      <c r="JN22" s="11">
        <f>JN$5</f>
        <v>0</v>
      </c>
      <c r="JO22" s="11">
        <f>JO$5</f>
        <v>0</v>
      </c>
      <c r="JP22" s="11">
        <f t="shared" si="62"/>
        <v>0</v>
      </c>
      <c r="JQ22" s="11">
        <f t="shared" si="62"/>
        <v>0</v>
      </c>
      <c r="JR22" s="11">
        <f t="shared" ref="JR22:KP22" si="63">JR$5</f>
        <v>0</v>
      </c>
      <c r="JS22" s="11">
        <f t="shared" si="63"/>
        <v>0</v>
      </c>
      <c r="JT22" s="11">
        <f t="shared" si="63"/>
        <v>0</v>
      </c>
      <c r="JU22" s="11">
        <f t="shared" si="63"/>
        <v>0</v>
      </c>
      <c r="JV22" s="11">
        <f t="shared" si="63"/>
        <v>0</v>
      </c>
      <c r="JW22" s="11">
        <f t="shared" si="63"/>
        <v>0</v>
      </c>
      <c r="JX22" s="11">
        <f t="shared" si="63"/>
        <v>0</v>
      </c>
      <c r="JY22" s="11">
        <f t="shared" si="63"/>
        <v>0</v>
      </c>
      <c r="JZ22" s="11">
        <f t="shared" si="63"/>
        <v>0</v>
      </c>
      <c r="KA22" s="11">
        <f t="shared" si="63"/>
        <v>0</v>
      </c>
      <c r="KB22" s="11">
        <f t="shared" si="63"/>
        <v>0</v>
      </c>
      <c r="KC22" s="11">
        <f t="shared" si="63"/>
        <v>0</v>
      </c>
      <c r="KD22" s="11">
        <f t="shared" si="63"/>
        <v>0</v>
      </c>
      <c r="KE22" s="11">
        <f t="shared" si="63"/>
        <v>0</v>
      </c>
      <c r="KF22" s="11">
        <f t="shared" si="63"/>
        <v>0</v>
      </c>
      <c r="KG22" s="11">
        <f t="shared" si="63"/>
        <v>0</v>
      </c>
      <c r="KH22" s="11">
        <f t="shared" si="63"/>
        <v>0</v>
      </c>
      <c r="KI22" s="11">
        <f t="shared" si="63"/>
        <v>0</v>
      </c>
      <c r="KJ22" s="11">
        <f t="shared" si="63"/>
        <v>0</v>
      </c>
      <c r="KK22" s="11">
        <f t="shared" si="63"/>
        <v>0</v>
      </c>
      <c r="KL22" s="11">
        <f t="shared" si="63"/>
        <v>0</v>
      </c>
      <c r="KM22" s="11">
        <f t="shared" si="63"/>
        <v>0</v>
      </c>
      <c r="KN22" s="11">
        <f t="shared" si="63"/>
        <v>1</v>
      </c>
      <c r="KO22" s="11">
        <f t="shared" si="63"/>
        <v>0</v>
      </c>
      <c r="KP22" s="11">
        <f t="shared" si="63"/>
        <v>1</v>
      </c>
      <c r="KQ22" s="9"/>
      <c r="KR22" s="11" t="str">
        <f>KR$5</f>
        <v>-</v>
      </c>
      <c r="KS22" s="12" t="b">
        <v>0</v>
      </c>
      <c r="KT22" s="12" t="b">
        <v>0</v>
      </c>
      <c r="KU22" s="12" t="b">
        <v>1</v>
      </c>
      <c r="KV22" s="12">
        <v>1</v>
      </c>
      <c r="KW22" s="12">
        <v>1</v>
      </c>
      <c r="KX22" s="11" t="str">
        <f t="shared" ref="KX22:LV22" si="64">KX$5</f>
        <v>-</v>
      </c>
      <c r="KY22" s="11" t="str">
        <f>KY$5</f>
        <v>-</v>
      </c>
      <c r="KZ22" s="11" t="str">
        <f>KZ$5</f>
        <v>-</v>
      </c>
      <c r="LA22" s="11" t="str">
        <f t="shared" si="64"/>
        <v>-</v>
      </c>
      <c r="LB22" s="11" t="str">
        <f t="shared" si="64"/>
        <v>-</v>
      </c>
      <c r="LC22" s="11" t="str">
        <f t="shared" si="64"/>
        <v>-</v>
      </c>
      <c r="LD22" s="11" t="str">
        <f t="shared" si="64"/>
        <v>-</v>
      </c>
      <c r="LE22" s="11" t="str">
        <f t="shared" si="64"/>
        <v>-</v>
      </c>
      <c r="LF22" s="11" t="str">
        <f t="shared" si="64"/>
        <v>-</v>
      </c>
      <c r="LG22" s="11" t="str">
        <f t="shared" si="64"/>
        <v>-</v>
      </c>
      <c r="LH22" s="11" t="str">
        <f t="shared" si="64"/>
        <v>-</v>
      </c>
      <c r="LI22" s="11" t="str">
        <f t="shared" si="64"/>
        <v>-</v>
      </c>
      <c r="LJ22" s="11" t="str">
        <f t="shared" si="64"/>
        <v>-</v>
      </c>
      <c r="LK22" s="11" t="str">
        <f t="shared" si="64"/>
        <v>-</v>
      </c>
      <c r="LL22" s="11" t="str">
        <f t="shared" si="64"/>
        <v>-</v>
      </c>
      <c r="LM22" s="11" t="str">
        <f t="shared" si="64"/>
        <v>-</v>
      </c>
      <c r="LN22" s="11" t="str">
        <f t="shared" si="64"/>
        <v>-</v>
      </c>
      <c r="LO22" s="12" t="b">
        <v>1</v>
      </c>
      <c r="LP22" s="12" t="str">
        <f t="shared" si="64"/>
        <v>-</v>
      </c>
      <c r="LQ22" s="12" t="str">
        <f t="shared" si="64"/>
        <v>-</v>
      </c>
      <c r="LR22" s="12" t="str">
        <f t="shared" si="64"/>
        <v>-</v>
      </c>
      <c r="LS22" s="12" t="str">
        <f t="shared" si="64"/>
        <v>-</v>
      </c>
      <c r="LT22" s="12" t="str">
        <f t="shared" si="64"/>
        <v>-</v>
      </c>
      <c r="LU22" s="12" t="str">
        <f t="shared" si="64"/>
        <v>-</v>
      </c>
      <c r="LV22" s="12" t="str">
        <f t="shared" si="64"/>
        <v>-</v>
      </c>
      <c r="LW22" s="11" t="str">
        <f>LW$5</f>
        <v>-</v>
      </c>
      <c r="LX22" s="11" t="str">
        <f>LX$5</f>
        <v>-</v>
      </c>
      <c r="LY22" s="11" t="str">
        <f>LY$5</f>
        <v>-</v>
      </c>
      <c r="LZ22" s="12" t="b">
        <v>1</v>
      </c>
      <c r="MA22" s="12">
        <v>0</v>
      </c>
      <c r="MB22" s="11" t="str">
        <f t="shared" ref="MB22:ME22" si="65">MB$5</f>
        <v>-</v>
      </c>
      <c r="MC22" s="11" t="str">
        <f t="shared" si="65"/>
        <v>-</v>
      </c>
      <c r="MD22" s="11" t="str">
        <f t="shared" si="65"/>
        <v>-</v>
      </c>
      <c r="ME22" s="11" t="str">
        <f t="shared" si="65"/>
        <v>-</v>
      </c>
      <c r="MF22" s="11" t="str">
        <f t="shared" ref="MF22:MM22" si="66">MF$5</f>
        <v>-</v>
      </c>
      <c r="MG22" s="11" t="str">
        <f t="shared" si="66"/>
        <v>-</v>
      </c>
      <c r="MH22" s="11" t="str">
        <f t="shared" si="66"/>
        <v>-</v>
      </c>
      <c r="MI22" s="11" t="str">
        <f t="shared" si="66"/>
        <v>-</v>
      </c>
      <c r="MJ22" s="11" t="str">
        <f t="shared" si="66"/>
        <v>-</v>
      </c>
      <c r="MK22" s="11" t="str">
        <f t="shared" si="66"/>
        <v>-</v>
      </c>
      <c r="ML22" s="11" t="str">
        <f t="shared" si="66"/>
        <v>-</v>
      </c>
      <c r="MM22" s="11" t="str">
        <f t="shared" si="66"/>
        <v>-</v>
      </c>
      <c r="MN22" s="12">
        <v>500</v>
      </c>
      <c r="MO22" s="12">
        <v>500</v>
      </c>
      <c r="MP22" s="11" t="str">
        <f t="shared" ref="MP22:MR22" si="67">MP$5</f>
        <v>-</v>
      </c>
      <c r="MQ22" s="11" t="str">
        <f t="shared" si="67"/>
        <v>-</v>
      </c>
      <c r="MR22" s="11" t="str">
        <f t="shared" si="67"/>
        <v>-</v>
      </c>
      <c r="MS22" s="11">
        <f t="shared" ref="MS22" si="68">MS$5</f>
        <v>1</v>
      </c>
      <c r="MT22" s="9"/>
      <c r="MU22" s="11" t="str">
        <f t="shared" ref="MU22:NW22" si="69">MU$5</f>
        <v>-</v>
      </c>
      <c r="MV22" s="11" t="str">
        <f t="shared" si="69"/>
        <v>-</v>
      </c>
      <c r="MW22" s="11" t="str">
        <f t="shared" si="69"/>
        <v>-</v>
      </c>
      <c r="MX22" s="11" t="str">
        <f t="shared" si="69"/>
        <v>-</v>
      </c>
      <c r="MY22" s="11">
        <f t="shared" si="69"/>
        <v>1</v>
      </c>
      <c r="MZ22" s="11">
        <f t="shared" si="69"/>
        <v>1</v>
      </c>
      <c r="NA22" s="11">
        <f t="shared" si="69"/>
        <v>1</v>
      </c>
      <c r="NB22" s="9"/>
      <c r="NC22" s="11" t="str">
        <f t="shared" si="69"/>
        <v>-</v>
      </c>
      <c r="ND22" s="11" t="str">
        <f t="shared" si="69"/>
        <v>-</v>
      </c>
      <c r="NE22" s="11" t="str">
        <f t="shared" si="69"/>
        <v>-</v>
      </c>
      <c r="NF22" s="11" t="str">
        <f t="shared" si="69"/>
        <v>-</v>
      </c>
      <c r="NG22" s="11" t="str">
        <f t="shared" si="69"/>
        <v>-</v>
      </c>
      <c r="NH22" s="11" t="str">
        <f t="shared" si="69"/>
        <v>-</v>
      </c>
      <c r="NI22" s="11" t="str">
        <f t="shared" si="69"/>
        <v>-</v>
      </c>
      <c r="NJ22" s="11" t="str">
        <f t="shared" si="69"/>
        <v>-</v>
      </c>
      <c r="NK22" s="11" t="str">
        <f t="shared" si="69"/>
        <v>-</v>
      </c>
      <c r="NL22" s="11" t="str">
        <f t="shared" si="69"/>
        <v>-</v>
      </c>
      <c r="NM22" s="11" t="str">
        <f t="shared" si="69"/>
        <v>-</v>
      </c>
      <c r="NN22" s="11" t="str">
        <f t="shared" si="69"/>
        <v>-</v>
      </c>
      <c r="NO22" s="11">
        <f t="shared" si="69"/>
        <v>1</v>
      </c>
      <c r="NP22" s="11">
        <f t="shared" si="69"/>
        <v>1</v>
      </c>
      <c r="NQ22" s="11">
        <f t="shared" si="69"/>
        <v>1</v>
      </c>
      <c r="NR22" s="11">
        <f t="shared" si="69"/>
        <v>1</v>
      </c>
      <c r="NS22" s="11">
        <f t="shared" si="69"/>
        <v>1</v>
      </c>
      <c r="NT22" s="11">
        <f t="shared" si="69"/>
        <v>1</v>
      </c>
      <c r="NU22" s="11">
        <f t="shared" si="69"/>
        <v>1</v>
      </c>
      <c r="NV22" s="11">
        <f t="shared" si="69"/>
        <v>1</v>
      </c>
      <c r="NW22" s="11">
        <f t="shared" si="69"/>
        <v>1</v>
      </c>
      <c r="NX22" s="9"/>
      <c r="NY22" s="12" t="str">
        <f>IF($O22=NY$19,TRUE,"-")</f>
        <v>-</v>
      </c>
      <c r="NZ22" s="11" t="str">
        <f t="shared" ref="NZ22:RH22" si="70">NZ$5</f>
        <v>-</v>
      </c>
      <c r="OA22" s="11" t="str">
        <f t="shared" si="70"/>
        <v>-</v>
      </c>
      <c r="OB22" s="11" t="str">
        <f t="shared" si="70"/>
        <v>-</v>
      </c>
      <c r="OC22" s="11" t="str">
        <f t="shared" si="70"/>
        <v>-</v>
      </c>
      <c r="OD22" s="11" t="str">
        <f t="shared" si="70"/>
        <v>-</v>
      </c>
      <c r="OE22" s="11" t="str">
        <f t="shared" si="70"/>
        <v>-</v>
      </c>
      <c r="OF22" s="11" t="str">
        <f t="shared" si="70"/>
        <v>-</v>
      </c>
      <c r="OG22" s="11" t="str">
        <f t="shared" si="70"/>
        <v>-</v>
      </c>
      <c r="OH22" s="11" t="str">
        <f t="shared" si="70"/>
        <v>-</v>
      </c>
      <c r="OI22" s="11" t="str">
        <f t="shared" si="70"/>
        <v>-</v>
      </c>
      <c r="OJ22" s="11" t="str">
        <f t="shared" si="70"/>
        <v>-</v>
      </c>
      <c r="OK22" s="11" t="str">
        <f t="shared" si="70"/>
        <v>-</v>
      </c>
      <c r="OL22" s="11" t="str">
        <f t="shared" si="70"/>
        <v>-</v>
      </c>
      <c r="OM22" s="11" t="str">
        <f t="shared" si="70"/>
        <v>-</v>
      </c>
      <c r="ON22" s="11" t="str">
        <f t="shared" si="70"/>
        <v>-</v>
      </c>
      <c r="OO22" s="11" t="str">
        <f t="shared" si="70"/>
        <v>-</v>
      </c>
      <c r="OP22" s="11" t="str">
        <f t="shared" si="70"/>
        <v>-</v>
      </c>
      <c r="OQ22" s="11" t="str">
        <f t="shared" si="70"/>
        <v>-</v>
      </c>
      <c r="OR22" s="11" t="str">
        <f t="shared" si="70"/>
        <v>-</v>
      </c>
      <c r="OS22" s="11" t="str">
        <f t="shared" si="70"/>
        <v>-</v>
      </c>
      <c r="OT22" s="11" t="str">
        <f t="shared" si="70"/>
        <v>-</v>
      </c>
      <c r="OU22" s="11" t="str">
        <f t="shared" si="70"/>
        <v>-</v>
      </c>
      <c r="OV22" s="11" t="str">
        <f t="shared" si="70"/>
        <v>-</v>
      </c>
      <c r="OW22" s="11" t="str">
        <f t="shared" si="70"/>
        <v>-</v>
      </c>
      <c r="OX22" s="11" t="str">
        <f t="shared" si="70"/>
        <v>-</v>
      </c>
      <c r="OY22" s="11" t="str">
        <f t="shared" si="70"/>
        <v>-</v>
      </c>
      <c r="OZ22" s="11" t="str">
        <f t="shared" si="70"/>
        <v>-</v>
      </c>
      <c r="PA22" s="11" t="str">
        <f t="shared" si="70"/>
        <v>-</v>
      </c>
      <c r="PB22" s="11" t="str">
        <f t="shared" si="70"/>
        <v>-</v>
      </c>
      <c r="PC22" s="11" t="str">
        <f t="shared" si="70"/>
        <v>-</v>
      </c>
      <c r="PD22" s="11" t="str">
        <f t="shared" si="70"/>
        <v>-</v>
      </c>
      <c r="PE22" s="11" t="str">
        <f t="shared" si="70"/>
        <v>-</v>
      </c>
      <c r="PF22" s="11" t="str">
        <f t="shared" si="70"/>
        <v>-</v>
      </c>
      <c r="PG22" s="11" t="str">
        <f t="shared" si="70"/>
        <v>-</v>
      </c>
      <c r="PH22" s="11" t="str">
        <f t="shared" si="70"/>
        <v>-</v>
      </c>
      <c r="PI22" s="11" t="str">
        <f t="shared" si="70"/>
        <v>-</v>
      </c>
      <c r="PJ22" s="11" t="str">
        <f t="shared" si="70"/>
        <v>-</v>
      </c>
      <c r="PK22" s="11" t="str">
        <f t="shared" si="70"/>
        <v>-</v>
      </c>
      <c r="PL22" s="11" t="str">
        <f t="shared" si="70"/>
        <v>-</v>
      </c>
      <c r="PM22" s="11" t="str">
        <f t="shared" si="70"/>
        <v>-</v>
      </c>
      <c r="PN22" s="11" t="str">
        <f t="shared" si="70"/>
        <v>-</v>
      </c>
      <c r="PO22" s="11" t="str">
        <f t="shared" si="70"/>
        <v>-</v>
      </c>
      <c r="PP22" s="11" t="str">
        <f t="shared" si="70"/>
        <v>-</v>
      </c>
      <c r="PQ22" s="11" t="str">
        <f t="shared" si="70"/>
        <v>-</v>
      </c>
      <c r="PR22" s="11" t="str">
        <f t="shared" si="70"/>
        <v>-</v>
      </c>
      <c r="PS22" s="11" t="str">
        <f t="shared" si="70"/>
        <v>-</v>
      </c>
      <c r="PT22" s="11" t="str">
        <f t="shared" si="70"/>
        <v>-</v>
      </c>
      <c r="PU22" s="11" t="str">
        <f t="shared" si="70"/>
        <v>-</v>
      </c>
      <c r="PV22" s="11" t="str">
        <f t="shared" si="70"/>
        <v>-</v>
      </c>
      <c r="PW22" s="11" t="str">
        <f t="shared" si="70"/>
        <v>-</v>
      </c>
      <c r="PX22" s="11" t="str">
        <f t="shared" si="70"/>
        <v>-</v>
      </c>
      <c r="PY22" s="11" t="str">
        <f t="shared" si="70"/>
        <v>-</v>
      </c>
      <c r="PZ22" s="11" t="str">
        <f t="shared" si="70"/>
        <v>-</v>
      </c>
      <c r="QA22" s="11" t="str">
        <f t="shared" si="70"/>
        <v>-</v>
      </c>
      <c r="QB22" s="11" t="str">
        <f t="shared" si="70"/>
        <v>-</v>
      </c>
      <c r="QC22" s="11" t="str">
        <f t="shared" si="70"/>
        <v>-</v>
      </c>
      <c r="QD22" s="11" t="str">
        <f t="shared" si="70"/>
        <v>-</v>
      </c>
      <c r="QE22" s="11" t="str">
        <f t="shared" si="70"/>
        <v>-</v>
      </c>
      <c r="QF22" s="11" t="str">
        <f t="shared" si="70"/>
        <v>-</v>
      </c>
      <c r="QG22" s="11" t="str">
        <f t="shared" si="70"/>
        <v>-</v>
      </c>
      <c r="QH22" s="11" t="str">
        <f t="shared" si="70"/>
        <v>-</v>
      </c>
      <c r="QI22" s="12" t="str">
        <f>IF($O22=QI$19,TRUE,"-")</f>
        <v>-</v>
      </c>
      <c r="QJ22" s="11" t="str">
        <f t="shared" si="70"/>
        <v>-</v>
      </c>
      <c r="QK22" s="11" t="str">
        <f t="shared" si="70"/>
        <v>-</v>
      </c>
      <c r="QL22" s="11" t="str">
        <f t="shared" si="70"/>
        <v>-</v>
      </c>
      <c r="QM22" s="11" t="str">
        <f t="shared" si="70"/>
        <v>-</v>
      </c>
      <c r="QN22" s="11" t="str">
        <f t="shared" si="70"/>
        <v>-</v>
      </c>
      <c r="QO22" s="11" t="str">
        <f t="shared" si="70"/>
        <v>-</v>
      </c>
      <c r="QP22" s="11" t="str">
        <f t="shared" si="70"/>
        <v>-</v>
      </c>
      <c r="QQ22" s="11" t="str">
        <f t="shared" si="70"/>
        <v>-</v>
      </c>
      <c r="QR22" s="11" t="str">
        <f t="shared" si="70"/>
        <v>-</v>
      </c>
      <c r="QS22" s="11" t="str">
        <f t="shared" si="70"/>
        <v>-</v>
      </c>
      <c r="QT22" s="11" t="str">
        <f t="shared" si="70"/>
        <v>-</v>
      </c>
      <c r="QU22" s="11" t="str">
        <f t="shared" si="70"/>
        <v>-</v>
      </c>
      <c r="QV22" s="11" t="str">
        <f t="shared" si="70"/>
        <v>-</v>
      </c>
      <c r="QW22" s="11" t="str">
        <f t="shared" si="70"/>
        <v>-</v>
      </c>
      <c r="QX22" s="11" t="str">
        <f t="shared" si="70"/>
        <v>-</v>
      </c>
      <c r="QY22" s="11" t="str">
        <f t="shared" si="70"/>
        <v>-</v>
      </c>
      <c r="QZ22" s="11" t="str">
        <f t="shared" si="70"/>
        <v>-</v>
      </c>
      <c r="RA22" s="11" t="str">
        <f t="shared" si="70"/>
        <v>-</v>
      </c>
      <c r="RB22" s="11" t="str">
        <f t="shared" si="70"/>
        <v>-</v>
      </c>
      <c r="RC22" s="11" t="str">
        <f t="shared" si="70"/>
        <v>-</v>
      </c>
      <c r="RD22" s="11" t="str">
        <f t="shared" si="70"/>
        <v>-</v>
      </c>
      <c r="RE22" s="11" t="str">
        <f t="shared" si="70"/>
        <v>-</v>
      </c>
      <c r="RF22" s="11" t="str">
        <f t="shared" si="70"/>
        <v>-</v>
      </c>
      <c r="RG22" s="11" t="str">
        <f t="shared" si="70"/>
        <v>-</v>
      </c>
      <c r="RH22" s="11" t="str">
        <f t="shared" si="70"/>
        <v>-</v>
      </c>
      <c r="RI22" s="11" t="str">
        <f t="shared" ref="RI22:UR22" si="71">RI$5</f>
        <v>-</v>
      </c>
      <c r="RJ22" s="11" t="str">
        <f t="shared" si="71"/>
        <v>-</v>
      </c>
      <c r="RK22" s="11" t="str">
        <f t="shared" si="71"/>
        <v>-</v>
      </c>
      <c r="RL22" s="11" t="str">
        <f t="shared" si="71"/>
        <v>-</v>
      </c>
      <c r="RM22" s="11" t="str">
        <f t="shared" si="71"/>
        <v>-</v>
      </c>
      <c r="RN22" s="11" t="str">
        <f t="shared" si="71"/>
        <v>-</v>
      </c>
      <c r="RO22" s="11" t="str">
        <f t="shared" si="71"/>
        <v>-</v>
      </c>
      <c r="RP22" s="11" t="str">
        <f t="shared" si="71"/>
        <v>-</v>
      </c>
      <c r="RQ22" s="11" t="str">
        <f t="shared" si="71"/>
        <v>-</v>
      </c>
      <c r="RR22" s="11" t="str">
        <f t="shared" si="71"/>
        <v>-</v>
      </c>
      <c r="RS22" s="11" t="str">
        <f t="shared" si="71"/>
        <v>-</v>
      </c>
      <c r="RT22" s="11" t="str">
        <f t="shared" si="71"/>
        <v>-</v>
      </c>
      <c r="RU22" s="11" t="str">
        <f t="shared" si="71"/>
        <v>-</v>
      </c>
      <c r="RV22" s="11" t="str">
        <f t="shared" si="71"/>
        <v>-</v>
      </c>
      <c r="RW22" s="11" t="str">
        <f t="shared" si="71"/>
        <v>-</v>
      </c>
      <c r="RX22" s="11" t="str">
        <f t="shared" si="71"/>
        <v>-</v>
      </c>
      <c r="RY22" s="11" t="str">
        <f t="shared" si="71"/>
        <v>-</v>
      </c>
      <c r="RZ22" s="11" t="str">
        <f t="shared" si="71"/>
        <v>-</v>
      </c>
      <c r="SA22" s="11" t="str">
        <f t="shared" si="71"/>
        <v>-</v>
      </c>
      <c r="SB22" s="11" t="str">
        <f t="shared" si="71"/>
        <v>-</v>
      </c>
      <c r="SC22" s="11" t="str">
        <f t="shared" si="71"/>
        <v>-</v>
      </c>
      <c r="SD22" s="11" t="str">
        <f t="shared" si="71"/>
        <v>-</v>
      </c>
      <c r="SE22" s="11" t="str">
        <f t="shared" si="71"/>
        <v>-</v>
      </c>
      <c r="SF22" s="11" t="str">
        <f t="shared" si="71"/>
        <v>-</v>
      </c>
      <c r="SG22" s="11" t="str">
        <f t="shared" si="71"/>
        <v>-</v>
      </c>
      <c r="SH22" s="11" t="str">
        <f t="shared" si="71"/>
        <v>-</v>
      </c>
      <c r="SI22" s="11" t="str">
        <f t="shared" si="71"/>
        <v>-</v>
      </c>
      <c r="SJ22" s="11" t="str">
        <f t="shared" si="71"/>
        <v>-</v>
      </c>
      <c r="SK22" s="11" t="str">
        <f t="shared" si="71"/>
        <v>-</v>
      </c>
      <c r="SL22" s="11" t="str">
        <f t="shared" si="71"/>
        <v>-</v>
      </c>
      <c r="SM22" s="11" t="str">
        <f t="shared" si="71"/>
        <v>-</v>
      </c>
      <c r="SN22" s="11" t="str">
        <f t="shared" si="71"/>
        <v>-</v>
      </c>
      <c r="SO22" s="11" t="str">
        <f t="shared" si="71"/>
        <v>-</v>
      </c>
      <c r="SP22" s="11" t="str">
        <f t="shared" si="71"/>
        <v>-</v>
      </c>
      <c r="SQ22" s="11" t="str">
        <f t="shared" si="71"/>
        <v>-</v>
      </c>
      <c r="SR22" s="11" t="str">
        <f t="shared" si="71"/>
        <v>-</v>
      </c>
      <c r="SS22" s="12" t="b">
        <f>IF($O22=SS$19,TRUE,"-")</f>
        <v>1</v>
      </c>
      <c r="ST22" s="11" t="str">
        <f t="shared" si="71"/>
        <v>-</v>
      </c>
      <c r="SU22" s="11" t="str">
        <f t="shared" si="71"/>
        <v>-</v>
      </c>
      <c r="SV22" s="11" t="str">
        <f t="shared" si="71"/>
        <v>-</v>
      </c>
      <c r="SW22" s="11" t="str">
        <f t="shared" si="71"/>
        <v>-</v>
      </c>
      <c r="SX22" s="11" t="str">
        <f t="shared" si="71"/>
        <v>-</v>
      </c>
      <c r="SY22" s="11" t="str">
        <f t="shared" si="71"/>
        <v>-</v>
      </c>
      <c r="SZ22" s="11" t="str">
        <f t="shared" si="71"/>
        <v>-</v>
      </c>
      <c r="TA22" s="11" t="str">
        <f t="shared" si="71"/>
        <v>-</v>
      </c>
      <c r="TB22" s="11" t="str">
        <f t="shared" si="71"/>
        <v>-</v>
      </c>
      <c r="TC22" s="11" t="str">
        <f t="shared" si="71"/>
        <v>-</v>
      </c>
      <c r="TD22" s="11" t="str">
        <f t="shared" si="71"/>
        <v>-</v>
      </c>
      <c r="TE22" s="11" t="str">
        <f t="shared" si="71"/>
        <v>-</v>
      </c>
      <c r="TF22" s="11" t="str">
        <f t="shared" si="71"/>
        <v>-</v>
      </c>
      <c r="TG22" s="11" t="str">
        <f t="shared" si="71"/>
        <v>-</v>
      </c>
      <c r="TH22" s="11" t="str">
        <f t="shared" si="71"/>
        <v>-</v>
      </c>
      <c r="TI22" s="11" t="str">
        <f t="shared" si="71"/>
        <v>-</v>
      </c>
      <c r="TJ22" s="11" t="str">
        <f t="shared" si="71"/>
        <v>-</v>
      </c>
      <c r="TK22" s="11" t="str">
        <f t="shared" si="71"/>
        <v>-</v>
      </c>
      <c r="TL22" s="11" t="str">
        <f t="shared" si="71"/>
        <v>-</v>
      </c>
      <c r="TM22" s="11" t="str">
        <f t="shared" si="71"/>
        <v>-</v>
      </c>
      <c r="TN22" s="11" t="str">
        <f t="shared" si="71"/>
        <v>-</v>
      </c>
      <c r="TO22" s="11" t="str">
        <f t="shared" si="71"/>
        <v>-</v>
      </c>
      <c r="TP22" s="11" t="str">
        <f t="shared" si="71"/>
        <v>-</v>
      </c>
      <c r="TQ22" s="11" t="str">
        <f t="shared" si="71"/>
        <v>-</v>
      </c>
      <c r="TR22" s="11" t="str">
        <f t="shared" si="71"/>
        <v>-</v>
      </c>
      <c r="TS22" s="11" t="str">
        <f t="shared" si="71"/>
        <v>-</v>
      </c>
      <c r="TT22" s="11" t="str">
        <f t="shared" si="71"/>
        <v>-</v>
      </c>
      <c r="TU22" s="11" t="str">
        <f t="shared" si="71"/>
        <v>-</v>
      </c>
      <c r="TV22" s="11" t="str">
        <f t="shared" si="71"/>
        <v>-</v>
      </c>
      <c r="TW22" s="11" t="str">
        <f t="shared" si="71"/>
        <v>-</v>
      </c>
      <c r="TX22" s="11" t="str">
        <f t="shared" si="71"/>
        <v>-</v>
      </c>
      <c r="TY22" s="11" t="str">
        <f t="shared" si="71"/>
        <v>-</v>
      </c>
      <c r="TZ22" s="11" t="str">
        <f t="shared" si="71"/>
        <v>-</v>
      </c>
      <c r="UA22" s="11" t="str">
        <f t="shared" si="71"/>
        <v>-</v>
      </c>
      <c r="UB22" s="11" t="str">
        <f t="shared" si="71"/>
        <v>-</v>
      </c>
      <c r="UC22" s="11" t="str">
        <f t="shared" si="71"/>
        <v>-</v>
      </c>
      <c r="UD22" s="11" t="str">
        <f t="shared" si="71"/>
        <v>-</v>
      </c>
      <c r="UE22" s="11" t="str">
        <f t="shared" si="71"/>
        <v>-</v>
      </c>
      <c r="UF22" s="11" t="str">
        <f t="shared" si="71"/>
        <v>-</v>
      </c>
      <c r="UG22" s="11" t="str">
        <f t="shared" si="71"/>
        <v>-</v>
      </c>
      <c r="UH22" s="11" t="str">
        <f t="shared" si="71"/>
        <v>-</v>
      </c>
      <c r="UI22" s="11" t="str">
        <f t="shared" si="71"/>
        <v>-</v>
      </c>
      <c r="UJ22" s="11" t="str">
        <f t="shared" si="71"/>
        <v>-</v>
      </c>
      <c r="UK22" s="11" t="str">
        <f t="shared" si="71"/>
        <v>-</v>
      </c>
      <c r="UL22" s="11" t="str">
        <f t="shared" si="71"/>
        <v>-</v>
      </c>
      <c r="UM22" s="11" t="str">
        <f t="shared" si="71"/>
        <v>-</v>
      </c>
      <c r="UN22" s="11" t="str">
        <f t="shared" si="71"/>
        <v>-</v>
      </c>
      <c r="UO22" s="11" t="str">
        <f t="shared" si="71"/>
        <v>-</v>
      </c>
      <c r="UP22" s="11" t="str">
        <f t="shared" si="71"/>
        <v>-</v>
      </c>
      <c r="UQ22" s="11" t="str">
        <f t="shared" si="71"/>
        <v>-</v>
      </c>
      <c r="UR22" s="11" t="str">
        <f t="shared" si="71"/>
        <v>-</v>
      </c>
      <c r="US22" s="11" t="str">
        <f t="shared" ref="US22:VB22" si="72">US$5</f>
        <v>-</v>
      </c>
      <c r="UT22" s="11" t="str">
        <f t="shared" si="72"/>
        <v>-</v>
      </c>
      <c r="UU22" s="11" t="str">
        <f t="shared" si="72"/>
        <v>-</v>
      </c>
      <c r="UV22" s="11" t="str">
        <f t="shared" si="72"/>
        <v>-</v>
      </c>
      <c r="UW22" s="11" t="str">
        <f t="shared" si="72"/>
        <v>-</v>
      </c>
      <c r="UX22" s="11" t="str">
        <f t="shared" si="72"/>
        <v>-</v>
      </c>
      <c r="UY22" s="11" t="str">
        <f t="shared" si="72"/>
        <v>-</v>
      </c>
      <c r="UZ22" s="11" t="str">
        <f t="shared" si="72"/>
        <v>-</v>
      </c>
      <c r="VA22" s="11" t="str">
        <f t="shared" si="72"/>
        <v>-</v>
      </c>
      <c r="VB22" s="11" t="str">
        <f t="shared" si="72"/>
        <v>-</v>
      </c>
      <c r="VC22" s="12">
        <v>0</v>
      </c>
      <c r="VD22" s="23">
        <v>0</v>
      </c>
    </row>
    <row r="23" spans="1:576">
      <c r="A23" s="21">
        <f>ROW(A23)-5</f>
        <v>18</v>
      </c>
      <c r="B23" s="21">
        <f>$A$22</f>
        <v>17</v>
      </c>
      <c r="C23">
        <v>0</v>
      </c>
      <c r="D23" s="19" t="str">
        <f ca="1">OFFSET(D$5,$B23,0)</f>
        <v>SNSW</v>
      </c>
      <c r="E23" t="b">
        <v>1</v>
      </c>
      <c r="F23" t="b">
        <v>1</v>
      </c>
      <c r="G23" t="b">
        <v>1</v>
      </c>
      <c r="I23" s="316">
        <v>2</v>
      </c>
      <c r="J23" s="316">
        <v>1</v>
      </c>
      <c r="K23" s="26" t="str">
        <f>""</f>
        <v/>
      </c>
      <c r="L23" s="316">
        <v>3</v>
      </c>
      <c r="M23" s="26">
        <f>d.Region</f>
        <v>2</v>
      </c>
      <c r="N23" s="26">
        <v>2</v>
      </c>
      <c r="O23" s="316">
        <v>3</v>
      </c>
      <c r="P23" s="316">
        <v>2</v>
      </c>
      <c r="Q23" s="26">
        <v>0</v>
      </c>
      <c r="R23" s="26">
        <v>0</v>
      </c>
      <c r="S23" s="26">
        <v>0</v>
      </c>
      <c r="T23" s="26">
        <v>0</v>
      </c>
      <c r="U23" s="26">
        <v>1</v>
      </c>
      <c r="V23" s="21">
        <v>1</v>
      </c>
      <c r="W23" s="21">
        <v>1</v>
      </c>
      <c r="X23" s="26">
        <v>1</v>
      </c>
      <c r="Y23" s="211"/>
      <c r="Z23" s="211"/>
      <c r="AA23" s="211"/>
      <c r="AB23" s="211"/>
      <c r="AC23" s="12">
        <v>0</v>
      </c>
      <c r="AD23" s="211"/>
      <c r="AE23" s="211"/>
      <c r="AF23" s="211"/>
      <c r="AG23" s="211"/>
      <c r="AH23" s="211"/>
      <c r="AI23" s="211"/>
      <c r="AJ23" s="211"/>
      <c r="AK23" s="211"/>
      <c r="AS23" s="225" t="s">
        <v>1295</v>
      </c>
      <c r="AT23" s="9" t="str">
        <f>IF(COUNTIF(AS$5:AS23,AS23)=1,"-","Dup")</f>
        <v>-</v>
      </c>
      <c r="AU23" s="9"/>
      <c r="AV23" s="19" t="str">
        <f t="shared" ref="AV23:BC23" ca="1" si="73">OFFSET(AV$5,$B23,0)</f>
        <v>-</v>
      </c>
      <c r="AW23" s="19" t="str">
        <f t="shared" ca="1" si="73"/>
        <v>-</v>
      </c>
      <c r="AX23" s="19" t="str">
        <f t="shared" ca="1" si="73"/>
        <v>-</v>
      </c>
      <c r="AY23" s="19" t="str">
        <f t="shared" ca="1" si="73"/>
        <v>-</v>
      </c>
      <c r="AZ23" s="19" t="str">
        <f t="shared" ca="1" si="73"/>
        <v>-</v>
      </c>
      <c r="BA23" s="19" t="str">
        <f t="shared" ca="1" si="73"/>
        <v>-</v>
      </c>
      <c r="BB23" s="19" t="str">
        <f t="shared" ca="1" si="73"/>
        <v>-</v>
      </c>
      <c r="BC23" s="19" t="str">
        <f t="shared" ca="1" si="73"/>
        <v>-</v>
      </c>
      <c r="BD23" s="9"/>
      <c r="BE23" s="5" t="b">
        <f t="shared" ref="BE23:BJ23" si="74">INDEX(i.model_structure,$I23,BE$15)</f>
        <v>0</v>
      </c>
      <c r="BF23" s="5" t="str">
        <f t="shared" si="74"/>
        <v>-</v>
      </c>
      <c r="BG23" s="5" t="b">
        <f t="shared" si="74"/>
        <v>0</v>
      </c>
      <c r="BH23" s="5" t="b">
        <f t="shared" si="74"/>
        <v>1</v>
      </c>
      <c r="BI23" s="5" t="b">
        <f t="shared" si="74"/>
        <v>1</v>
      </c>
      <c r="BJ23" s="136">
        <f t="shared" si="74"/>
        <v>0</v>
      </c>
      <c r="BK23" s="12" t="b">
        <v>0</v>
      </c>
      <c r="BL23" s="9"/>
      <c r="BM23" s="19" t="str">
        <f ca="1">OFFSET(BM$5,$B23,0)</f>
        <v>-</v>
      </c>
      <c r="BN23" s="19" t="str">
        <f ca="1">OFFSET(BN$5,$B23,0)</f>
        <v>-</v>
      </c>
      <c r="BO23" s="19" t="str">
        <f t="shared" ref="BO23:CH23" ca="1" si="75">OFFSET(BO$5,$B23,0)</f>
        <v>-</v>
      </c>
      <c r="BP23" s="19" t="str">
        <f t="shared" ca="1" si="75"/>
        <v>-</v>
      </c>
      <c r="BQ23" s="19" t="str">
        <f t="shared" ca="1" si="75"/>
        <v>-</v>
      </c>
      <c r="BR23" s="19" t="str">
        <f t="shared" ca="1" si="75"/>
        <v>-</v>
      </c>
      <c r="BS23" s="19" t="str">
        <f t="shared" ca="1" si="75"/>
        <v>-</v>
      </c>
      <c r="BT23" s="19" t="str">
        <f t="shared" ca="1" si="75"/>
        <v>-</v>
      </c>
      <c r="BU23" s="19" t="str">
        <f t="shared" ca="1" si="75"/>
        <v>-</v>
      </c>
      <c r="BV23" s="19" t="str">
        <f t="shared" ca="1" si="75"/>
        <v>-</v>
      </c>
      <c r="BW23" s="19" t="str">
        <f t="shared" ca="1" si="75"/>
        <v>-</v>
      </c>
      <c r="BX23" s="9"/>
      <c r="BY23" s="19" t="str">
        <f t="shared" ca="1" si="75"/>
        <v>-</v>
      </c>
      <c r="BZ23" s="19" t="str">
        <f t="shared" ca="1" si="75"/>
        <v>-</v>
      </c>
      <c r="CA23" s="19" t="str">
        <f t="shared" ca="1" si="75"/>
        <v>-</v>
      </c>
      <c r="CB23" s="19" t="str">
        <f t="shared" ca="1" si="75"/>
        <v>-</v>
      </c>
      <c r="CC23" s="19" t="str">
        <f t="shared" ca="1" si="75"/>
        <v>-</v>
      </c>
      <c r="CD23" s="19" t="str">
        <f t="shared" ca="1" si="75"/>
        <v>-</v>
      </c>
      <c r="CE23" s="19" t="str">
        <f t="shared" ca="1" si="75"/>
        <v>-</v>
      </c>
      <c r="CF23" s="19" t="str">
        <f t="shared" ca="1" si="75"/>
        <v>-</v>
      </c>
      <c r="CG23" s="19" t="str">
        <f t="shared" ca="1" si="75"/>
        <v>-</v>
      </c>
      <c r="CH23" s="19" t="str">
        <f t="shared" ca="1" si="75"/>
        <v>-</v>
      </c>
      <c r="CI23" s="9"/>
      <c r="CJ23" s="12" t="b">
        <v>0</v>
      </c>
      <c r="CK23" s="12" t="b">
        <v>0</v>
      </c>
      <c r="CL23" s="12" t="b">
        <v>0</v>
      </c>
      <c r="CM23" s="12">
        <v>0</v>
      </c>
      <c r="CN23" s="12" t="b">
        <v>1</v>
      </c>
      <c r="CO23" s="13" t="str">
        <f t="shared" ref="CO23:CO25" si="76">CO$22</f>
        <v>-</v>
      </c>
      <c r="CP23" s="19" t="str">
        <f t="shared" ref="CP23:DO23" ca="1" si="77">OFFSET(CP$5,$B23,0)</f>
        <v>-</v>
      </c>
      <c r="CQ23" s="19" t="str">
        <f t="shared" ca="1" si="77"/>
        <v>-</v>
      </c>
      <c r="CR23" s="19" t="str">
        <f t="shared" ref="CR23:DC23" ca="1" si="78">OFFSET(CR$5,$B23,0)</f>
        <v>-</v>
      </c>
      <c r="CS23" s="19" t="str">
        <f t="shared" ca="1" si="78"/>
        <v>-</v>
      </c>
      <c r="CT23" s="19" t="str">
        <f t="shared" ca="1" si="78"/>
        <v>-</v>
      </c>
      <c r="CU23" s="19" t="str">
        <f t="shared" ca="1" si="78"/>
        <v>-</v>
      </c>
      <c r="CV23" s="19" t="str">
        <f t="shared" ca="1" si="78"/>
        <v>-</v>
      </c>
      <c r="CW23" s="19" t="str">
        <f t="shared" ca="1" si="78"/>
        <v>-</v>
      </c>
      <c r="CX23" s="19" t="str">
        <f t="shared" ca="1" si="78"/>
        <v>-</v>
      </c>
      <c r="CY23" s="19" t="str">
        <f t="shared" ca="1" si="78"/>
        <v>-</v>
      </c>
      <c r="CZ23" s="19" t="str">
        <f t="shared" ca="1" si="78"/>
        <v>-</v>
      </c>
      <c r="DA23" s="19" t="str">
        <f t="shared" ca="1" si="78"/>
        <v>-</v>
      </c>
      <c r="DB23" s="19" t="str">
        <f t="shared" ca="1" si="78"/>
        <v>-</v>
      </c>
      <c r="DC23" s="19" t="str">
        <f t="shared" ca="1" si="78"/>
        <v>-</v>
      </c>
      <c r="DD23" s="12">
        <v>1</v>
      </c>
      <c r="DE23" s="12">
        <v>1</v>
      </c>
      <c r="DF23" s="12">
        <v>0</v>
      </c>
      <c r="DG23" s="19" t="str">
        <f ca="1">OFFSET(DG$5,$B23,0)</f>
        <v>-</v>
      </c>
      <c r="DH23" s="19" t="str">
        <f ca="1">OFFSET(DH$5,$B23,0)</f>
        <v>-</v>
      </c>
      <c r="DI23" s="19" t="str">
        <f ca="1">OFFSET(DI$5,$B23,0)</f>
        <v>-</v>
      </c>
      <c r="DJ23" s="19" t="str">
        <f ca="1">OFFSET(DJ$5,$B23,0)</f>
        <v>-</v>
      </c>
      <c r="DK23" s="19" t="str">
        <f ca="1">OFFSET(DK$5,$B23,0)</f>
        <v>-</v>
      </c>
      <c r="DL23" s="12">
        <v>0</v>
      </c>
      <c r="DM23" s="19" t="str">
        <f ca="1">OFFSET(DM$5,$B23,0)</f>
        <v>-</v>
      </c>
      <c r="DN23" s="19" t="str">
        <f ca="1">OFFSET(DN$5,$B23,0)</f>
        <v>-</v>
      </c>
      <c r="DO23" s="19" t="str">
        <f t="shared" ca="1" si="77"/>
        <v>-</v>
      </c>
      <c r="DP23" s="12">
        <v>0</v>
      </c>
      <c r="DQ23" s="12">
        <v>0</v>
      </c>
      <c r="DR23" s="9"/>
      <c r="DS23" s="19">
        <f t="shared" ref="DS23:ED23" ca="1" si="79">OFFSET(DS$5,$B23,0)</f>
        <v>0</v>
      </c>
      <c r="DT23" s="19">
        <f t="shared" ca="1" si="79"/>
        <v>0</v>
      </c>
      <c r="DU23" s="19">
        <f t="shared" ca="1" si="79"/>
        <v>0</v>
      </c>
      <c r="DV23" s="19">
        <f t="shared" ca="1" si="79"/>
        <v>0</v>
      </c>
      <c r="DW23" s="19">
        <f t="shared" ca="1" si="79"/>
        <v>0</v>
      </c>
      <c r="DX23" s="19">
        <f t="shared" ca="1" si="79"/>
        <v>0</v>
      </c>
      <c r="DY23" s="19">
        <f t="shared" ca="1" si="79"/>
        <v>0</v>
      </c>
      <c r="DZ23" s="19">
        <f t="shared" ca="1" si="79"/>
        <v>0</v>
      </c>
      <c r="EA23" s="19">
        <f t="shared" ca="1" si="79"/>
        <v>0</v>
      </c>
      <c r="EB23" s="19">
        <f t="shared" ca="1" si="79"/>
        <v>0</v>
      </c>
      <c r="EC23" s="19">
        <f t="shared" ca="1" si="79"/>
        <v>0</v>
      </c>
      <c r="ED23" s="19">
        <f t="shared" ca="1" si="79"/>
        <v>0</v>
      </c>
      <c r="EE23" s="19">
        <f t="shared" ref="EE23:JJ23" ca="1" si="80">OFFSET(EE$5,$B23,0)</f>
        <v>0</v>
      </c>
      <c r="EF23" s="19">
        <f t="shared" ca="1" si="80"/>
        <v>0</v>
      </c>
      <c r="EG23" s="19">
        <f t="shared" ca="1" si="80"/>
        <v>0</v>
      </c>
      <c r="EH23" s="19">
        <f t="shared" ca="1" si="80"/>
        <v>0</v>
      </c>
      <c r="EI23" s="19">
        <f t="shared" ca="1" si="80"/>
        <v>0</v>
      </c>
      <c r="EJ23" s="19">
        <f t="shared" ca="1" si="80"/>
        <v>0</v>
      </c>
      <c r="EK23" s="19">
        <f t="shared" ca="1" si="80"/>
        <v>0</v>
      </c>
      <c r="EL23" s="19">
        <f t="shared" ca="1" si="80"/>
        <v>0</v>
      </c>
      <c r="EM23" s="19">
        <f t="shared" ca="1" si="80"/>
        <v>0</v>
      </c>
      <c r="EN23" s="19">
        <f t="shared" ca="1" si="80"/>
        <v>0</v>
      </c>
      <c r="EO23" s="19">
        <f t="shared" ca="1" si="80"/>
        <v>0</v>
      </c>
      <c r="EP23" s="19">
        <f t="shared" ca="1" si="80"/>
        <v>0</v>
      </c>
      <c r="EQ23" s="19">
        <f t="shared" ca="1" si="80"/>
        <v>0</v>
      </c>
      <c r="ER23" s="19">
        <f t="shared" ca="1" si="80"/>
        <v>0</v>
      </c>
      <c r="ES23" s="19">
        <f t="shared" ca="1" si="80"/>
        <v>0</v>
      </c>
      <c r="ET23" s="19">
        <f t="shared" ca="1" si="80"/>
        <v>0</v>
      </c>
      <c r="EU23" s="19">
        <f t="shared" ca="1" si="80"/>
        <v>0</v>
      </c>
      <c r="EV23" s="19">
        <f t="shared" ca="1" si="80"/>
        <v>0</v>
      </c>
      <c r="EW23" s="19">
        <f t="shared" ca="1" si="80"/>
        <v>0</v>
      </c>
      <c r="EX23" s="19">
        <f t="shared" ca="1" si="80"/>
        <v>0</v>
      </c>
      <c r="EY23" s="19">
        <f t="shared" ca="1" si="80"/>
        <v>0</v>
      </c>
      <c r="EZ23" s="19">
        <f t="shared" ca="1" si="80"/>
        <v>0</v>
      </c>
      <c r="FA23" s="19">
        <f t="shared" ca="1" si="80"/>
        <v>0</v>
      </c>
      <c r="FB23" s="19">
        <f t="shared" ca="1" si="80"/>
        <v>0</v>
      </c>
      <c r="FC23" s="19">
        <f t="shared" ca="1" si="80"/>
        <v>0</v>
      </c>
      <c r="FD23" s="19">
        <f t="shared" ca="1" si="80"/>
        <v>0</v>
      </c>
      <c r="FE23" s="19">
        <f t="shared" ca="1" si="80"/>
        <v>0</v>
      </c>
      <c r="FF23" s="19">
        <f t="shared" ca="1" si="80"/>
        <v>0</v>
      </c>
      <c r="FG23" s="19">
        <f t="shared" ca="1" si="80"/>
        <v>0</v>
      </c>
      <c r="FH23" s="19">
        <f t="shared" ca="1" si="80"/>
        <v>0</v>
      </c>
      <c r="FI23" s="19">
        <f t="shared" ca="1" si="80"/>
        <v>0</v>
      </c>
      <c r="FJ23" s="19">
        <f t="shared" ca="1" si="80"/>
        <v>0</v>
      </c>
      <c r="FK23" s="19">
        <f t="shared" ca="1" si="80"/>
        <v>0</v>
      </c>
      <c r="FL23" s="19">
        <f t="shared" ca="1" si="80"/>
        <v>0</v>
      </c>
      <c r="FM23" s="19">
        <f t="shared" ca="1" si="80"/>
        <v>0</v>
      </c>
      <c r="FN23" s="19">
        <f t="shared" ca="1" si="80"/>
        <v>0</v>
      </c>
      <c r="FO23" s="19">
        <f t="shared" ca="1" si="80"/>
        <v>0</v>
      </c>
      <c r="FP23" s="19">
        <f t="shared" ca="1" si="80"/>
        <v>0</v>
      </c>
      <c r="FQ23" s="19">
        <f t="shared" ca="1" si="80"/>
        <v>0</v>
      </c>
      <c r="FR23" s="19">
        <f t="shared" ca="1" si="80"/>
        <v>0</v>
      </c>
      <c r="FS23" s="19">
        <f t="shared" ca="1" si="80"/>
        <v>0</v>
      </c>
      <c r="FT23" s="19">
        <f t="shared" ca="1" si="80"/>
        <v>0</v>
      </c>
      <c r="FU23" s="19">
        <f t="shared" ca="1" si="80"/>
        <v>0</v>
      </c>
      <c r="FV23" s="19">
        <f t="shared" ca="1" si="80"/>
        <v>0</v>
      </c>
      <c r="FW23" s="19">
        <f t="shared" ca="1" si="80"/>
        <v>0</v>
      </c>
      <c r="FX23" s="19">
        <f t="shared" ca="1" si="80"/>
        <v>0</v>
      </c>
      <c r="FY23" s="19">
        <f t="shared" ca="1" si="80"/>
        <v>0</v>
      </c>
      <c r="FZ23" s="19">
        <f t="shared" ca="1" si="80"/>
        <v>0</v>
      </c>
      <c r="GA23" s="19">
        <f t="shared" ca="1" si="80"/>
        <v>0</v>
      </c>
      <c r="GB23" s="19">
        <f t="shared" ca="1" si="80"/>
        <v>0</v>
      </c>
      <c r="GC23" s="19">
        <f t="shared" ca="1" si="80"/>
        <v>0</v>
      </c>
      <c r="GD23" s="19">
        <f t="shared" ca="1" si="80"/>
        <v>0</v>
      </c>
      <c r="GE23" s="19">
        <f t="shared" ca="1" si="80"/>
        <v>0</v>
      </c>
      <c r="GF23" s="19">
        <f t="shared" ca="1" si="80"/>
        <v>0</v>
      </c>
      <c r="GG23" s="19">
        <f t="shared" ca="1" si="80"/>
        <v>0</v>
      </c>
      <c r="GH23" s="19">
        <f t="shared" ca="1" si="80"/>
        <v>0</v>
      </c>
      <c r="GI23" s="19">
        <f t="shared" ca="1" si="80"/>
        <v>0</v>
      </c>
      <c r="GJ23" s="19">
        <f t="shared" ca="1" si="80"/>
        <v>0</v>
      </c>
      <c r="GK23" s="19">
        <f t="shared" ca="1" si="80"/>
        <v>0</v>
      </c>
      <c r="GL23" s="19">
        <f t="shared" ca="1" si="80"/>
        <v>0</v>
      </c>
      <c r="GM23" s="19">
        <f t="shared" ca="1" si="80"/>
        <v>0</v>
      </c>
      <c r="GN23" s="19">
        <f t="shared" ca="1" si="80"/>
        <v>0</v>
      </c>
      <c r="GO23" s="19">
        <f t="shared" ca="1" si="80"/>
        <v>0</v>
      </c>
      <c r="GP23" s="19">
        <f t="shared" ca="1" si="80"/>
        <v>0</v>
      </c>
      <c r="GQ23" s="19">
        <f t="shared" ca="1" si="80"/>
        <v>0</v>
      </c>
      <c r="GR23" s="19">
        <f t="shared" ca="1" si="80"/>
        <v>0</v>
      </c>
      <c r="GS23" s="19">
        <f t="shared" ca="1" si="80"/>
        <v>0</v>
      </c>
      <c r="GT23" s="19">
        <f t="shared" ca="1" si="80"/>
        <v>0</v>
      </c>
      <c r="GU23" s="19">
        <f t="shared" ca="1" si="80"/>
        <v>0</v>
      </c>
      <c r="GV23" s="19">
        <f t="shared" ca="1" si="80"/>
        <v>0</v>
      </c>
      <c r="GW23" s="19">
        <f t="shared" ca="1" si="80"/>
        <v>0</v>
      </c>
      <c r="GX23" s="19">
        <f t="shared" ca="1" si="80"/>
        <v>0</v>
      </c>
      <c r="GY23" s="19">
        <f t="shared" ca="1" si="80"/>
        <v>0</v>
      </c>
      <c r="GZ23" s="19">
        <f t="shared" ca="1" si="80"/>
        <v>0</v>
      </c>
      <c r="HA23" s="19">
        <f t="shared" ca="1" si="80"/>
        <v>0</v>
      </c>
      <c r="HB23" s="19">
        <f t="shared" ca="1" si="80"/>
        <v>0</v>
      </c>
      <c r="HC23" s="19">
        <f t="shared" ca="1" si="80"/>
        <v>0</v>
      </c>
      <c r="HD23" s="19">
        <f t="shared" ca="1" si="80"/>
        <v>0</v>
      </c>
      <c r="HE23" s="19">
        <f t="shared" ca="1" si="80"/>
        <v>0</v>
      </c>
      <c r="HF23" s="19">
        <f t="shared" ca="1" si="80"/>
        <v>0</v>
      </c>
      <c r="HG23" s="19">
        <f t="shared" ca="1" si="80"/>
        <v>0</v>
      </c>
      <c r="HH23" s="19">
        <f t="shared" ca="1" si="80"/>
        <v>0</v>
      </c>
      <c r="HI23" s="19">
        <f t="shared" ca="1" si="80"/>
        <v>0</v>
      </c>
      <c r="HJ23" s="19">
        <f t="shared" ca="1" si="80"/>
        <v>0</v>
      </c>
      <c r="HK23" s="19">
        <f t="shared" ca="1" si="80"/>
        <v>0</v>
      </c>
      <c r="HL23" s="19">
        <f t="shared" ca="1" si="80"/>
        <v>0</v>
      </c>
      <c r="HM23" s="19">
        <f t="shared" ca="1" si="80"/>
        <v>0</v>
      </c>
      <c r="HN23" s="19">
        <f t="shared" ca="1" si="80"/>
        <v>0</v>
      </c>
      <c r="HO23" s="19">
        <f t="shared" ca="1" si="80"/>
        <v>0</v>
      </c>
      <c r="HP23" s="19">
        <f t="shared" ca="1" si="80"/>
        <v>0</v>
      </c>
      <c r="HQ23" s="19">
        <f t="shared" ca="1" si="80"/>
        <v>0</v>
      </c>
      <c r="HR23" s="19">
        <f t="shared" ca="1" si="80"/>
        <v>0</v>
      </c>
      <c r="HS23" s="19">
        <f t="shared" ca="1" si="80"/>
        <v>0</v>
      </c>
      <c r="HT23" s="19">
        <f t="shared" ca="1" si="80"/>
        <v>0</v>
      </c>
      <c r="HU23" s="19">
        <f t="shared" ca="1" si="80"/>
        <v>0</v>
      </c>
      <c r="HV23" s="19">
        <f t="shared" ca="1" si="80"/>
        <v>0</v>
      </c>
      <c r="HW23" s="19">
        <f t="shared" ca="1" si="80"/>
        <v>0</v>
      </c>
      <c r="HX23" s="19">
        <f t="shared" ca="1" si="80"/>
        <v>0</v>
      </c>
      <c r="HY23" s="19">
        <f t="shared" ca="1" si="80"/>
        <v>0</v>
      </c>
      <c r="HZ23" s="19">
        <f t="shared" ca="1" si="80"/>
        <v>0</v>
      </c>
      <c r="IA23" s="19">
        <f t="shared" ca="1" si="80"/>
        <v>0</v>
      </c>
      <c r="IB23" s="19">
        <f t="shared" ca="1" si="80"/>
        <v>0</v>
      </c>
      <c r="IC23" s="19">
        <f t="shared" ca="1" si="80"/>
        <v>0</v>
      </c>
      <c r="ID23" s="19">
        <f t="shared" ca="1" si="80"/>
        <v>0</v>
      </c>
      <c r="IE23" s="19">
        <f t="shared" ca="1" si="80"/>
        <v>0</v>
      </c>
      <c r="IF23" s="19">
        <f t="shared" ca="1" si="80"/>
        <v>0</v>
      </c>
      <c r="IG23" s="19">
        <f t="shared" ca="1" si="80"/>
        <v>0</v>
      </c>
      <c r="IH23" s="19">
        <f t="shared" ca="1" si="80"/>
        <v>0</v>
      </c>
      <c r="II23" s="19">
        <f t="shared" ca="1" si="80"/>
        <v>0</v>
      </c>
      <c r="IJ23" s="19">
        <f t="shared" ca="1" si="80"/>
        <v>0</v>
      </c>
      <c r="IK23" s="19">
        <f t="shared" ca="1" si="80"/>
        <v>0</v>
      </c>
      <c r="IL23" s="19">
        <f t="shared" ca="1" si="80"/>
        <v>0</v>
      </c>
      <c r="IM23" s="19">
        <f t="shared" ca="1" si="80"/>
        <v>0</v>
      </c>
      <c r="IN23" s="19">
        <f t="shared" ca="1" si="80"/>
        <v>0</v>
      </c>
      <c r="IO23" s="19">
        <f t="shared" ca="1" si="80"/>
        <v>0</v>
      </c>
      <c r="IP23" s="19">
        <f t="shared" ca="1" si="80"/>
        <v>0</v>
      </c>
      <c r="IQ23" s="19">
        <f t="shared" ca="1" si="80"/>
        <v>0</v>
      </c>
      <c r="IR23" s="19">
        <f t="shared" ca="1" si="80"/>
        <v>0</v>
      </c>
      <c r="IS23" s="19">
        <f t="shared" ca="1" si="80"/>
        <v>0</v>
      </c>
      <c r="IT23" s="19">
        <f t="shared" ca="1" si="80"/>
        <v>0</v>
      </c>
      <c r="IU23" s="19">
        <f t="shared" ca="1" si="80"/>
        <v>0</v>
      </c>
      <c r="IV23" s="19">
        <f t="shared" ca="1" si="80"/>
        <v>0</v>
      </c>
      <c r="IW23" s="19">
        <f t="shared" ca="1" si="80"/>
        <v>0</v>
      </c>
      <c r="IX23" s="19">
        <f t="shared" ca="1" si="80"/>
        <v>0</v>
      </c>
      <c r="IY23" s="19">
        <f t="shared" ca="1" si="80"/>
        <v>0</v>
      </c>
      <c r="IZ23" s="19" t="str">
        <f t="shared" ref="IZ23" ca="1" si="81">OFFSET(IZ$5,$B23,0)</f>
        <v>-</v>
      </c>
      <c r="JA23" s="9"/>
      <c r="JB23" s="19">
        <f t="shared" ca="1" si="80"/>
        <v>1</v>
      </c>
      <c r="JC23" s="12" t="b">
        <v>0</v>
      </c>
      <c r="JD23" s="19">
        <f t="shared" ref="JD23:MS23" ca="1" si="82">OFFSET(JD$5,$B23,0)</f>
        <v>0</v>
      </c>
      <c r="JE23" s="19">
        <f ca="1">OFFSET(JE$5,$B23,0)</f>
        <v>0</v>
      </c>
      <c r="JF23" s="19">
        <f ca="1">OFFSET(JF$5,$B23,0)</f>
        <v>0</v>
      </c>
      <c r="JG23" s="19">
        <f ca="1">OFFSET(JG$5,$B23,0)</f>
        <v>0</v>
      </c>
      <c r="JH23" s="19">
        <f ca="1">OFFSET(JH$5,$B23,0)</f>
        <v>0</v>
      </c>
      <c r="JI23" s="19" t="str">
        <f t="shared" ca="1" si="80"/>
        <v>-</v>
      </c>
      <c r="JJ23" s="19">
        <f t="shared" ca="1" si="80"/>
        <v>1</v>
      </c>
      <c r="JK23" s="19">
        <f t="shared" ca="1" si="82"/>
        <v>0</v>
      </c>
      <c r="JL23" s="19">
        <f t="shared" ca="1" si="82"/>
        <v>0</v>
      </c>
      <c r="JM23" s="19">
        <f t="shared" ca="1" si="82"/>
        <v>0</v>
      </c>
      <c r="JN23" s="19">
        <f ca="1">OFFSET(JN$5,$B23,0)</f>
        <v>0</v>
      </c>
      <c r="JO23" s="19">
        <f ca="1">OFFSET(JO$5,$B23,0)</f>
        <v>0</v>
      </c>
      <c r="JP23" s="19">
        <f t="shared" ca="1" si="82"/>
        <v>0</v>
      </c>
      <c r="JQ23" s="19">
        <f t="shared" ca="1" si="82"/>
        <v>0</v>
      </c>
      <c r="JR23" s="19">
        <f t="shared" ca="1" si="82"/>
        <v>0</v>
      </c>
      <c r="JS23" s="19">
        <f t="shared" ca="1" si="82"/>
        <v>0</v>
      </c>
      <c r="JT23" s="19">
        <f t="shared" ca="1" si="82"/>
        <v>0</v>
      </c>
      <c r="JU23" s="19">
        <f t="shared" ca="1" si="82"/>
        <v>0</v>
      </c>
      <c r="JV23" s="19">
        <f t="shared" ca="1" si="82"/>
        <v>0</v>
      </c>
      <c r="JW23" s="19">
        <f t="shared" ca="1" si="82"/>
        <v>0</v>
      </c>
      <c r="JX23" s="19">
        <f t="shared" ca="1" si="82"/>
        <v>0</v>
      </c>
      <c r="JY23" s="19">
        <f t="shared" ca="1" si="82"/>
        <v>0</v>
      </c>
      <c r="JZ23" s="19">
        <f t="shared" ca="1" si="82"/>
        <v>0</v>
      </c>
      <c r="KA23" s="19">
        <f t="shared" ca="1" si="82"/>
        <v>0</v>
      </c>
      <c r="KB23" s="19">
        <f t="shared" ca="1" si="82"/>
        <v>0</v>
      </c>
      <c r="KC23" s="19">
        <f t="shared" ca="1" si="82"/>
        <v>0</v>
      </c>
      <c r="KD23" s="19">
        <f t="shared" ca="1" si="82"/>
        <v>0</v>
      </c>
      <c r="KE23" s="19">
        <f t="shared" ca="1" si="82"/>
        <v>0</v>
      </c>
      <c r="KF23" s="19">
        <f t="shared" ca="1" si="82"/>
        <v>0</v>
      </c>
      <c r="KG23" s="19">
        <f t="shared" ca="1" si="82"/>
        <v>0</v>
      </c>
      <c r="KH23" s="19">
        <f t="shared" ca="1" si="82"/>
        <v>0</v>
      </c>
      <c r="KI23" s="19">
        <f t="shared" ca="1" si="82"/>
        <v>0</v>
      </c>
      <c r="KJ23" s="19">
        <f t="shared" ca="1" si="82"/>
        <v>0</v>
      </c>
      <c r="KK23" s="19">
        <f t="shared" ca="1" si="82"/>
        <v>0</v>
      </c>
      <c r="KL23" s="19">
        <f t="shared" ca="1" si="82"/>
        <v>0</v>
      </c>
      <c r="KM23" s="19">
        <f t="shared" ca="1" si="82"/>
        <v>0</v>
      </c>
      <c r="KN23" s="19">
        <f t="shared" ca="1" si="82"/>
        <v>1</v>
      </c>
      <c r="KO23" s="19">
        <f t="shared" ca="1" si="82"/>
        <v>0</v>
      </c>
      <c r="KP23" s="19">
        <f t="shared" ca="1" si="82"/>
        <v>1</v>
      </c>
      <c r="KQ23" s="9"/>
      <c r="KR23" s="5" t="b">
        <f>INDEX(i.cropgraze_inc,$L23,KR$15)</f>
        <v>1</v>
      </c>
      <c r="KS23" s="19" t="b">
        <f t="shared" ca="1" si="82"/>
        <v>0</v>
      </c>
      <c r="KT23" s="19" t="b">
        <f t="shared" ca="1" si="82"/>
        <v>0</v>
      </c>
      <c r="KU23" s="19" t="b">
        <f t="shared" ca="1" si="82"/>
        <v>1</v>
      </c>
      <c r="KV23" s="12">
        <v>2</v>
      </c>
      <c r="KW23" s="12">
        <v>2</v>
      </c>
      <c r="KX23" s="19" t="str">
        <f t="shared" ca="1" si="82"/>
        <v>-</v>
      </c>
      <c r="KY23" s="19" t="str">
        <f ca="1">OFFSET(KY$5,$B23,0)</f>
        <v>-</v>
      </c>
      <c r="KZ23" s="19" t="str">
        <f ca="1">OFFSET(KZ$5,$B23,0)</f>
        <v>-</v>
      </c>
      <c r="LA23" s="19" t="str">
        <f t="shared" ca="1" si="82"/>
        <v>-</v>
      </c>
      <c r="LB23" s="19" t="str">
        <f t="shared" ca="1" si="82"/>
        <v>-</v>
      </c>
      <c r="LC23" s="19" t="str">
        <f t="shared" ca="1" si="82"/>
        <v>-</v>
      </c>
      <c r="LD23" s="19" t="str">
        <f t="shared" ca="1" si="82"/>
        <v>-</v>
      </c>
      <c r="LE23" s="19" t="str">
        <f t="shared" ca="1" si="82"/>
        <v>-</v>
      </c>
      <c r="LF23" s="19" t="str">
        <f t="shared" ca="1" si="82"/>
        <v>-</v>
      </c>
      <c r="LG23" s="19" t="str">
        <f t="shared" ca="1" si="82"/>
        <v>-</v>
      </c>
      <c r="LH23" s="19" t="str">
        <f t="shared" ca="1" si="82"/>
        <v>-</v>
      </c>
      <c r="LI23" s="19" t="str">
        <f t="shared" ca="1" si="82"/>
        <v>-</v>
      </c>
      <c r="LJ23" s="19" t="str">
        <f t="shared" ca="1" si="82"/>
        <v>-</v>
      </c>
      <c r="LK23" s="19" t="str">
        <f t="shared" ca="1" si="82"/>
        <v>-</v>
      </c>
      <c r="LL23" s="19" t="str">
        <f t="shared" ca="1" si="82"/>
        <v>-</v>
      </c>
      <c r="LM23" s="19" t="str">
        <f t="shared" ca="1" si="82"/>
        <v>-</v>
      </c>
      <c r="LN23" s="19" t="str">
        <f t="shared" ca="1" si="82"/>
        <v>-</v>
      </c>
      <c r="LO23" s="19" t="b">
        <f t="shared" ca="1" si="82"/>
        <v>1</v>
      </c>
      <c r="LP23" s="268">
        <v>0</v>
      </c>
      <c r="LQ23" s="268" t="s">
        <v>34</v>
      </c>
      <c r="LR23" s="268">
        <v>999999</v>
      </c>
      <c r="LS23" s="268">
        <v>999999</v>
      </c>
      <c r="LT23" s="268">
        <v>999999</v>
      </c>
      <c r="LU23" s="268">
        <v>999999</v>
      </c>
      <c r="LV23" s="268">
        <v>999999</v>
      </c>
      <c r="LW23" s="19" t="str">
        <f t="shared" ref="LW23:MB23" ca="1" si="83">OFFSET(LW$5,$B23,0)</f>
        <v>-</v>
      </c>
      <c r="LX23" s="19" t="str">
        <f t="shared" ca="1" si="83"/>
        <v>-</v>
      </c>
      <c r="LY23" s="19" t="str">
        <f t="shared" ca="1" si="83"/>
        <v>-</v>
      </c>
      <c r="LZ23" s="19" t="b">
        <f t="shared" ca="1" si="83"/>
        <v>1</v>
      </c>
      <c r="MA23" s="19">
        <f t="shared" ca="1" si="83"/>
        <v>0</v>
      </c>
      <c r="MB23" s="19" t="str">
        <f t="shared" ca="1" si="83"/>
        <v>-</v>
      </c>
      <c r="MC23" s="19" t="str">
        <f t="shared" ref="MC23:MF23" ca="1" si="84">OFFSET(MC$5,$B23,0)</f>
        <v>-</v>
      </c>
      <c r="MD23" s="19" t="str">
        <f t="shared" ca="1" si="84"/>
        <v>-</v>
      </c>
      <c r="ME23" s="19" t="str">
        <f t="shared" ca="1" si="84"/>
        <v>-</v>
      </c>
      <c r="MF23" s="19" t="str">
        <f t="shared" ca="1" si="84"/>
        <v>-</v>
      </c>
      <c r="MG23" s="19" t="str">
        <f t="shared" ca="1" si="82"/>
        <v>-</v>
      </c>
      <c r="MH23" s="19" t="str">
        <f t="shared" ca="1" si="82"/>
        <v>-</v>
      </c>
      <c r="MI23" s="19" t="str">
        <f t="shared" ca="1" si="82"/>
        <v>-</v>
      </c>
      <c r="MJ23" s="466">
        <v>0.5</v>
      </c>
      <c r="MK23" s="466">
        <v>0.5</v>
      </c>
      <c r="ML23" s="19" t="str">
        <f t="shared" ca="1" si="82"/>
        <v>-</v>
      </c>
      <c r="MM23" s="466">
        <v>0</v>
      </c>
      <c r="MN23" s="19">
        <f t="shared" ca="1" si="82"/>
        <v>500</v>
      </c>
      <c r="MO23" s="19">
        <f t="shared" ca="1" si="82"/>
        <v>500</v>
      </c>
      <c r="MP23" s="19" t="str">
        <f t="shared" ref="MP23:MR23" ca="1" si="85">OFFSET(MP$5,$B23,0)</f>
        <v>-</v>
      </c>
      <c r="MQ23" s="19" t="str">
        <f t="shared" ca="1" si="85"/>
        <v>-</v>
      </c>
      <c r="MR23" s="19" t="str">
        <f t="shared" ca="1" si="85"/>
        <v>-</v>
      </c>
      <c r="MS23" s="19">
        <f t="shared" ca="1" si="82"/>
        <v>1</v>
      </c>
      <c r="MT23" s="9"/>
      <c r="MU23" s="5">
        <f>INDEX(i.std_prices,1,MU$15)</f>
        <v>70</v>
      </c>
      <c r="MV23" s="5">
        <f>INDEX(i.std_prices,1,MV$15)</f>
        <v>50</v>
      </c>
      <c r="MW23" s="5">
        <f>INDEX(i.std_prices,1,MW$15)</f>
        <v>75</v>
      </c>
      <c r="MX23" s="5">
        <f>INDEX(i.std_prices,1,MX$15)</f>
        <v>50</v>
      </c>
      <c r="MY23" s="19">
        <f t="shared" ref="MY23:NA23" ca="1" si="86">OFFSET(MY$5,$B23,0)</f>
        <v>1</v>
      </c>
      <c r="MZ23" s="19">
        <f t="shared" ca="1" si="86"/>
        <v>1</v>
      </c>
      <c r="NA23" s="19">
        <f t="shared" ca="1" si="86"/>
        <v>1</v>
      </c>
      <c r="NB23" s="9"/>
      <c r="NC23" s="12" t="b">
        <v>0</v>
      </c>
      <c r="ND23" s="12" t="b">
        <v>0</v>
      </c>
      <c r="NE23" s="12">
        <v>2</v>
      </c>
      <c r="NF23" s="12">
        <v>1</v>
      </c>
      <c r="NG23" s="12">
        <v>2</v>
      </c>
      <c r="NH23" s="12">
        <v>0</v>
      </c>
      <c r="NI23" s="12" t="s">
        <v>34</v>
      </c>
      <c r="NJ23" s="12" t="s">
        <v>34</v>
      </c>
      <c r="NK23" s="12" t="s">
        <v>34</v>
      </c>
      <c r="NL23" s="12" t="b">
        <v>1</v>
      </c>
      <c r="NM23" s="12">
        <v>636</v>
      </c>
      <c r="NN23" s="12" t="s">
        <v>34</v>
      </c>
      <c r="NO23" s="19">
        <f t="shared" ref="NO23:QX23" ca="1" si="87">OFFSET(NO$5,$B23,0)</f>
        <v>1</v>
      </c>
      <c r="NP23" s="19">
        <f t="shared" ca="1" si="87"/>
        <v>1</v>
      </c>
      <c r="NQ23" s="19">
        <f t="shared" ca="1" si="87"/>
        <v>1</v>
      </c>
      <c r="NR23" s="19">
        <f t="shared" ca="1" si="87"/>
        <v>1</v>
      </c>
      <c r="NS23" s="19">
        <f t="shared" ca="1" si="87"/>
        <v>1</v>
      </c>
      <c r="NT23" s="19">
        <f t="shared" ca="1" si="87"/>
        <v>1</v>
      </c>
      <c r="NU23" s="19">
        <f t="shared" ca="1" si="87"/>
        <v>1</v>
      </c>
      <c r="NV23" s="19">
        <f t="shared" ca="1" si="87"/>
        <v>1</v>
      </c>
      <c r="NW23" s="19">
        <f t="shared" ca="1" si="87"/>
        <v>1</v>
      </c>
      <c r="NX23" s="9"/>
      <c r="NY23" s="12" t="str">
        <f t="shared" ref="NY23:NY29" si="88">IF($O23=NY$19,TRUE,"-")</f>
        <v>-</v>
      </c>
      <c r="NZ23" s="19" t="str">
        <f t="shared" ca="1" si="87"/>
        <v>-</v>
      </c>
      <c r="OA23" s="19" t="str">
        <f t="shared" ca="1" si="87"/>
        <v>-</v>
      </c>
      <c r="OB23" s="19" t="str">
        <f t="shared" ca="1" si="87"/>
        <v>-</v>
      </c>
      <c r="OC23" s="19" t="str">
        <f t="shared" ca="1" si="87"/>
        <v>-</v>
      </c>
      <c r="OD23" s="19" t="str">
        <f t="shared" ca="1" si="87"/>
        <v>-</v>
      </c>
      <c r="OE23" s="19" t="str">
        <f t="shared" ca="1" si="87"/>
        <v>-</v>
      </c>
      <c r="OF23" s="19" t="str">
        <f t="shared" ca="1" si="87"/>
        <v>-</v>
      </c>
      <c r="OG23" s="19" t="str">
        <f t="shared" ca="1" si="87"/>
        <v>-</v>
      </c>
      <c r="OH23" s="19" t="str">
        <f t="shared" ca="1" si="87"/>
        <v>-</v>
      </c>
      <c r="OI23" s="19" t="str">
        <f t="shared" ca="1" si="87"/>
        <v>-</v>
      </c>
      <c r="OJ23" s="19" t="str">
        <f t="shared" ca="1" si="87"/>
        <v>-</v>
      </c>
      <c r="OK23" s="19" t="str">
        <f t="shared" ca="1" si="87"/>
        <v>-</v>
      </c>
      <c r="OL23" s="19" t="str">
        <f t="shared" ca="1" si="87"/>
        <v>-</v>
      </c>
      <c r="OM23" s="19" t="str">
        <f t="shared" ca="1" si="87"/>
        <v>-</v>
      </c>
      <c r="ON23" s="19" t="str">
        <f t="shared" ca="1" si="87"/>
        <v>-</v>
      </c>
      <c r="OO23" s="19" t="str">
        <f t="shared" ca="1" si="87"/>
        <v>-</v>
      </c>
      <c r="OP23" s="19" t="str">
        <f t="shared" ca="1" si="87"/>
        <v>-</v>
      </c>
      <c r="OQ23" s="19" t="str">
        <f t="shared" ca="1" si="87"/>
        <v>-</v>
      </c>
      <c r="OR23" s="19" t="str">
        <f t="shared" ca="1" si="87"/>
        <v>-</v>
      </c>
      <c r="OS23" s="19" t="str">
        <f t="shared" ca="1" si="87"/>
        <v>-</v>
      </c>
      <c r="OT23" s="19" t="str">
        <f t="shared" ca="1" si="87"/>
        <v>-</v>
      </c>
      <c r="OU23" s="19" t="str">
        <f t="shared" ca="1" si="87"/>
        <v>-</v>
      </c>
      <c r="OV23" s="19" t="str">
        <f t="shared" ca="1" si="87"/>
        <v>-</v>
      </c>
      <c r="OW23" s="19" t="str">
        <f t="shared" ca="1" si="87"/>
        <v>-</v>
      </c>
      <c r="OX23" s="19" t="str">
        <f t="shared" ca="1" si="87"/>
        <v>-</v>
      </c>
      <c r="OY23" s="19" t="str">
        <f t="shared" ca="1" si="87"/>
        <v>-</v>
      </c>
      <c r="OZ23" s="19" t="str">
        <f t="shared" ca="1" si="87"/>
        <v>-</v>
      </c>
      <c r="PA23" s="19" t="str">
        <f t="shared" ca="1" si="87"/>
        <v>-</v>
      </c>
      <c r="PB23" s="19" t="str">
        <f t="shared" ca="1" si="87"/>
        <v>-</v>
      </c>
      <c r="PC23" s="19" t="str">
        <f t="shared" ca="1" si="87"/>
        <v>-</v>
      </c>
      <c r="PD23" s="19" t="str">
        <f t="shared" ca="1" si="87"/>
        <v>-</v>
      </c>
      <c r="PE23" s="19" t="str">
        <f t="shared" ca="1" si="87"/>
        <v>-</v>
      </c>
      <c r="PF23" s="19" t="str">
        <f t="shared" ca="1" si="87"/>
        <v>-</v>
      </c>
      <c r="PG23" s="19" t="str">
        <f t="shared" ca="1" si="87"/>
        <v>-</v>
      </c>
      <c r="PH23" s="19" t="str">
        <f t="shared" ca="1" si="87"/>
        <v>-</v>
      </c>
      <c r="PI23" s="19" t="str">
        <f t="shared" ca="1" si="87"/>
        <v>-</v>
      </c>
      <c r="PJ23" s="19" t="str">
        <f t="shared" ca="1" si="87"/>
        <v>-</v>
      </c>
      <c r="PK23" s="19" t="str">
        <f t="shared" ca="1" si="87"/>
        <v>-</v>
      </c>
      <c r="PL23" s="19" t="str">
        <f t="shared" ca="1" si="87"/>
        <v>-</v>
      </c>
      <c r="PM23" s="19" t="str">
        <f t="shared" ca="1" si="87"/>
        <v>-</v>
      </c>
      <c r="PN23" s="19" t="str">
        <f t="shared" ca="1" si="87"/>
        <v>-</v>
      </c>
      <c r="PO23" s="19" t="str">
        <f t="shared" ca="1" si="87"/>
        <v>-</v>
      </c>
      <c r="PP23" s="19" t="str">
        <f t="shared" ca="1" si="87"/>
        <v>-</v>
      </c>
      <c r="PQ23" s="19" t="str">
        <f t="shared" ca="1" si="87"/>
        <v>-</v>
      </c>
      <c r="PR23" s="19" t="str">
        <f t="shared" ca="1" si="87"/>
        <v>-</v>
      </c>
      <c r="PS23" s="19" t="str">
        <f t="shared" ca="1" si="87"/>
        <v>-</v>
      </c>
      <c r="PT23" s="19" t="str">
        <f t="shared" ca="1" si="87"/>
        <v>-</v>
      </c>
      <c r="PU23" s="19" t="str">
        <f t="shared" ca="1" si="87"/>
        <v>-</v>
      </c>
      <c r="PV23" s="19" t="str">
        <f t="shared" ca="1" si="87"/>
        <v>-</v>
      </c>
      <c r="PW23" s="19" t="str">
        <f t="shared" ca="1" si="87"/>
        <v>-</v>
      </c>
      <c r="PX23" s="19" t="str">
        <f t="shared" ca="1" si="87"/>
        <v>-</v>
      </c>
      <c r="PY23" s="19" t="str">
        <f t="shared" ca="1" si="87"/>
        <v>-</v>
      </c>
      <c r="PZ23" s="19" t="str">
        <f t="shared" ca="1" si="87"/>
        <v>-</v>
      </c>
      <c r="QA23" s="19" t="str">
        <f t="shared" ca="1" si="87"/>
        <v>-</v>
      </c>
      <c r="QB23" s="19" t="str">
        <f t="shared" ca="1" si="87"/>
        <v>-</v>
      </c>
      <c r="QC23" s="19" t="str">
        <f t="shared" ca="1" si="87"/>
        <v>-</v>
      </c>
      <c r="QD23" s="19" t="str">
        <f t="shared" ca="1" si="87"/>
        <v>-</v>
      </c>
      <c r="QE23" s="19" t="str">
        <f t="shared" ca="1" si="87"/>
        <v>-</v>
      </c>
      <c r="QF23" s="19" t="str">
        <f t="shared" ca="1" si="87"/>
        <v>-</v>
      </c>
      <c r="QG23" s="19" t="str">
        <f t="shared" ca="1" si="87"/>
        <v>-</v>
      </c>
      <c r="QH23" s="19" t="str">
        <f t="shared" ca="1" si="87"/>
        <v>-</v>
      </c>
      <c r="QI23" s="12" t="str">
        <f t="shared" ref="QI23:QI29" si="89">IF($O23=QI$19,TRUE,"-")</f>
        <v>-</v>
      </c>
      <c r="QJ23" s="19" t="str">
        <f t="shared" ca="1" si="87"/>
        <v>-</v>
      </c>
      <c r="QK23" s="19" t="str">
        <f t="shared" ca="1" si="87"/>
        <v>-</v>
      </c>
      <c r="QL23" s="19" t="str">
        <f t="shared" ca="1" si="87"/>
        <v>-</v>
      </c>
      <c r="QM23" s="19" t="str">
        <f t="shared" ca="1" si="87"/>
        <v>-</v>
      </c>
      <c r="QN23" s="19" t="str">
        <f t="shared" ca="1" si="87"/>
        <v>-</v>
      </c>
      <c r="QO23" s="19" t="str">
        <f t="shared" ca="1" si="87"/>
        <v>-</v>
      </c>
      <c r="QP23" s="19" t="str">
        <f t="shared" ca="1" si="87"/>
        <v>-</v>
      </c>
      <c r="QQ23" s="19" t="str">
        <f t="shared" ca="1" si="87"/>
        <v>-</v>
      </c>
      <c r="QR23" s="19" t="str">
        <f t="shared" ca="1" si="87"/>
        <v>-</v>
      </c>
      <c r="QS23" s="19" t="str">
        <f t="shared" ca="1" si="87"/>
        <v>-</v>
      </c>
      <c r="QT23" s="19" t="str">
        <f t="shared" ca="1" si="87"/>
        <v>-</v>
      </c>
      <c r="QU23" s="19" t="str">
        <f t="shared" ca="1" si="87"/>
        <v>-</v>
      </c>
      <c r="QV23" s="19" t="str">
        <f t="shared" ca="1" si="87"/>
        <v>-</v>
      </c>
      <c r="QW23" s="19" t="str">
        <f t="shared" ca="1" si="87"/>
        <v>-</v>
      </c>
      <c r="QX23" s="19" t="str">
        <f t="shared" ca="1" si="87"/>
        <v>-</v>
      </c>
      <c r="QY23" s="19" t="str">
        <f t="shared" ref="QY23:UH23" ca="1" si="90">OFFSET(QY$5,$B23,0)</f>
        <v>-</v>
      </c>
      <c r="QZ23" s="19" t="str">
        <f t="shared" ca="1" si="90"/>
        <v>-</v>
      </c>
      <c r="RA23" s="19" t="str">
        <f t="shared" ca="1" si="90"/>
        <v>-</v>
      </c>
      <c r="RB23" s="19" t="str">
        <f t="shared" ca="1" si="90"/>
        <v>-</v>
      </c>
      <c r="RC23" s="19" t="str">
        <f t="shared" ca="1" si="90"/>
        <v>-</v>
      </c>
      <c r="RD23" s="19" t="str">
        <f t="shared" ca="1" si="90"/>
        <v>-</v>
      </c>
      <c r="RE23" s="19" t="str">
        <f t="shared" ca="1" si="90"/>
        <v>-</v>
      </c>
      <c r="RF23" s="19" t="str">
        <f t="shared" ca="1" si="90"/>
        <v>-</v>
      </c>
      <c r="RG23" s="19" t="str">
        <f t="shared" ca="1" si="90"/>
        <v>-</v>
      </c>
      <c r="RH23" s="19" t="str">
        <f t="shared" ca="1" si="90"/>
        <v>-</v>
      </c>
      <c r="RI23" s="19" t="str">
        <f t="shared" ca="1" si="90"/>
        <v>-</v>
      </c>
      <c r="RJ23" s="19" t="str">
        <f t="shared" ca="1" si="90"/>
        <v>-</v>
      </c>
      <c r="RK23" s="19" t="str">
        <f t="shared" ca="1" si="90"/>
        <v>-</v>
      </c>
      <c r="RL23" s="19" t="str">
        <f t="shared" ca="1" si="90"/>
        <v>-</v>
      </c>
      <c r="RM23" s="19" t="str">
        <f t="shared" ca="1" si="90"/>
        <v>-</v>
      </c>
      <c r="RN23" s="19" t="str">
        <f t="shared" ca="1" si="90"/>
        <v>-</v>
      </c>
      <c r="RO23" s="19" t="str">
        <f t="shared" ca="1" si="90"/>
        <v>-</v>
      </c>
      <c r="RP23" s="19" t="str">
        <f t="shared" ca="1" si="90"/>
        <v>-</v>
      </c>
      <c r="RQ23" s="19" t="str">
        <f t="shared" ca="1" si="90"/>
        <v>-</v>
      </c>
      <c r="RR23" s="19" t="str">
        <f t="shared" ca="1" si="90"/>
        <v>-</v>
      </c>
      <c r="RS23" s="19" t="str">
        <f t="shared" ca="1" si="90"/>
        <v>-</v>
      </c>
      <c r="RT23" s="19" t="str">
        <f t="shared" ca="1" si="90"/>
        <v>-</v>
      </c>
      <c r="RU23" s="19" t="str">
        <f t="shared" ca="1" si="90"/>
        <v>-</v>
      </c>
      <c r="RV23" s="19" t="str">
        <f t="shared" ca="1" si="90"/>
        <v>-</v>
      </c>
      <c r="RW23" s="19" t="str">
        <f t="shared" ca="1" si="90"/>
        <v>-</v>
      </c>
      <c r="RX23" s="19" t="str">
        <f t="shared" ca="1" si="90"/>
        <v>-</v>
      </c>
      <c r="RY23" s="19" t="str">
        <f t="shared" ca="1" si="90"/>
        <v>-</v>
      </c>
      <c r="RZ23" s="19" t="str">
        <f t="shared" ca="1" si="90"/>
        <v>-</v>
      </c>
      <c r="SA23" s="19" t="str">
        <f t="shared" ca="1" si="90"/>
        <v>-</v>
      </c>
      <c r="SB23" s="19" t="str">
        <f t="shared" ca="1" si="90"/>
        <v>-</v>
      </c>
      <c r="SC23" s="19" t="str">
        <f t="shared" ca="1" si="90"/>
        <v>-</v>
      </c>
      <c r="SD23" s="19" t="str">
        <f t="shared" ca="1" si="90"/>
        <v>-</v>
      </c>
      <c r="SE23" s="19" t="str">
        <f t="shared" ca="1" si="90"/>
        <v>-</v>
      </c>
      <c r="SF23" s="19" t="str">
        <f t="shared" ca="1" si="90"/>
        <v>-</v>
      </c>
      <c r="SG23" s="19" t="str">
        <f t="shared" ca="1" si="90"/>
        <v>-</v>
      </c>
      <c r="SH23" s="19" t="str">
        <f t="shared" ca="1" si="90"/>
        <v>-</v>
      </c>
      <c r="SI23" s="19" t="str">
        <f t="shared" ca="1" si="90"/>
        <v>-</v>
      </c>
      <c r="SJ23" s="19" t="str">
        <f t="shared" ca="1" si="90"/>
        <v>-</v>
      </c>
      <c r="SK23" s="19" t="str">
        <f t="shared" ca="1" si="90"/>
        <v>-</v>
      </c>
      <c r="SL23" s="19" t="str">
        <f t="shared" ca="1" si="90"/>
        <v>-</v>
      </c>
      <c r="SM23" s="19" t="str">
        <f t="shared" ca="1" si="90"/>
        <v>-</v>
      </c>
      <c r="SN23" s="19" t="str">
        <f t="shared" ca="1" si="90"/>
        <v>-</v>
      </c>
      <c r="SO23" s="19" t="str">
        <f t="shared" ca="1" si="90"/>
        <v>-</v>
      </c>
      <c r="SP23" s="19" t="str">
        <f t="shared" ca="1" si="90"/>
        <v>-</v>
      </c>
      <c r="SQ23" s="19" t="str">
        <f t="shared" ca="1" si="90"/>
        <v>-</v>
      </c>
      <c r="SR23" s="19" t="str">
        <f t="shared" ca="1" si="90"/>
        <v>-</v>
      </c>
      <c r="SS23" s="12" t="b">
        <f t="shared" ref="SS23:SS29" si="91">IF($O23=SS$19,TRUE,"-")</f>
        <v>1</v>
      </c>
      <c r="ST23" s="19" t="str">
        <f t="shared" ca="1" si="90"/>
        <v>-</v>
      </c>
      <c r="SU23" s="19" t="str">
        <f t="shared" ca="1" si="90"/>
        <v>-</v>
      </c>
      <c r="SV23" s="19" t="str">
        <f t="shared" ca="1" si="90"/>
        <v>-</v>
      </c>
      <c r="SW23" s="19" t="str">
        <f t="shared" ca="1" si="90"/>
        <v>-</v>
      </c>
      <c r="SX23" s="19" t="str">
        <f t="shared" ca="1" si="90"/>
        <v>-</v>
      </c>
      <c r="SY23" s="19" t="str">
        <f t="shared" ca="1" si="90"/>
        <v>-</v>
      </c>
      <c r="SZ23" s="19" t="str">
        <f t="shared" ca="1" si="90"/>
        <v>-</v>
      </c>
      <c r="TA23" s="19" t="str">
        <f t="shared" ca="1" si="90"/>
        <v>-</v>
      </c>
      <c r="TB23" s="19" t="str">
        <f t="shared" ca="1" si="90"/>
        <v>-</v>
      </c>
      <c r="TC23" s="19" t="str">
        <f t="shared" ca="1" si="90"/>
        <v>-</v>
      </c>
      <c r="TD23" s="19" t="str">
        <f t="shared" ca="1" si="90"/>
        <v>-</v>
      </c>
      <c r="TE23" s="19" t="str">
        <f t="shared" ca="1" si="90"/>
        <v>-</v>
      </c>
      <c r="TF23" s="19" t="str">
        <f t="shared" ca="1" si="90"/>
        <v>-</v>
      </c>
      <c r="TG23" s="19" t="str">
        <f t="shared" ca="1" si="90"/>
        <v>-</v>
      </c>
      <c r="TH23" s="19" t="str">
        <f t="shared" ca="1" si="90"/>
        <v>-</v>
      </c>
      <c r="TI23" s="19" t="str">
        <f t="shared" ca="1" si="90"/>
        <v>-</v>
      </c>
      <c r="TJ23" s="19" t="str">
        <f t="shared" ca="1" si="90"/>
        <v>-</v>
      </c>
      <c r="TK23" s="19" t="str">
        <f t="shared" ca="1" si="90"/>
        <v>-</v>
      </c>
      <c r="TL23" s="19" t="str">
        <f t="shared" ca="1" si="90"/>
        <v>-</v>
      </c>
      <c r="TM23" s="19" t="str">
        <f t="shared" ca="1" si="90"/>
        <v>-</v>
      </c>
      <c r="TN23" s="19" t="str">
        <f t="shared" ca="1" si="90"/>
        <v>-</v>
      </c>
      <c r="TO23" s="19" t="str">
        <f t="shared" ca="1" si="90"/>
        <v>-</v>
      </c>
      <c r="TP23" s="19" t="str">
        <f t="shared" ca="1" si="90"/>
        <v>-</v>
      </c>
      <c r="TQ23" s="19" t="str">
        <f t="shared" ca="1" si="90"/>
        <v>-</v>
      </c>
      <c r="TR23" s="19" t="str">
        <f t="shared" ca="1" si="90"/>
        <v>-</v>
      </c>
      <c r="TS23" s="19" t="str">
        <f t="shared" ca="1" si="90"/>
        <v>-</v>
      </c>
      <c r="TT23" s="19" t="str">
        <f t="shared" ca="1" si="90"/>
        <v>-</v>
      </c>
      <c r="TU23" s="19" t="str">
        <f t="shared" ca="1" si="90"/>
        <v>-</v>
      </c>
      <c r="TV23" s="19" t="str">
        <f t="shared" ca="1" si="90"/>
        <v>-</v>
      </c>
      <c r="TW23" s="19" t="str">
        <f t="shared" ca="1" si="90"/>
        <v>-</v>
      </c>
      <c r="TX23" s="19" t="str">
        <f t="shared" ca="1" si="90"/>
        <v>-</v>
      </c>
      <c r="TY23" s="19" t="str">
        <f t="shared" ca="1" si="90"/>
        <v>-</v>
      </c>
      <c r="TZ23" s="19" t="str">
        <f t="shared" ca="1" si="90"/>
        <v>-</v>
      </c>
      <c r="UA23" s="19" t="str">
        <f t="shared" ca="1" si="90"/>
        <v>-</v>
      </c>
      <c r="UB23" s="19" t="str">
        <f t="shared" ca="1" si="90"/>
        <v>-</v>
      </c>
      <c r="UC23" s="19" t="str">
        <f t="shared" ca="1" si="90"/>
        <v>-</v>
      </c>
      <c r="UD23" s="19" t="str">
        <f t="shared" ca="1" si="90"/>
        <v>-</v>
      </c>
      <c r="UE23" s="19" t="str">
        <f t="shared" ca="1" si="90"/>
        <v>-</v>
      </c>
      <c r="UF23" s="19" t="str">
        <f t="shared" ca="1" si="90"/>
        <v>-</v>
      </c>
      <c r="UG23" s="19" t="str">
        <f t="shared" ca="1" si="90"/>
        <v>-</v>
      </c>
      <c r="UH23" s="19" t="str">
        <f t="shared" ca="1" si="90"/>
        <v>-</v>
      </c>
      <c r="UI23" s="19" t="str">
        <f t="shared" ref="UI23:VB23" ca="1" si="92">OFFSET(UI$5,$B23,0)</f>
        <v>-</v>
      </c>
      <c r="UJ23" s="19" t="str">
        <f t="shared" ca="1" si="92"/>
        <v>-</v>
      </c>
      <c r="UK23" s="19" t="str">
        <f t="shared" ca="1" si="92"/>
        <v>-</v>
      </c>
      <c r="UL23" s="19" t="str">
        <f t="shared" ca="1" si="92"/>
        <v>-</v>
      </c>
      <c r="UM23" s="19" t="str">
        <f t="shared" ca="1" si="92"/>
        <v>-</v>
      </c>
      <c r="UN23" s="19" t="str">
        <f t="shared" ca="1" si="92"/>
        <v>-</v>
      </c>
      <c r="UO23" s="19" t="str">
        <f t="shared" ca="1" si="92"/>
        <v>-</v>
      </c>
      <c r="UP23" s="19" t="str">
        <f t="shared" ca="1" si="92"/>
        <v>-</v>
      </c>
      <c r="UQ23" s="19" t="str">
        <f t="shared" ca="1" si="92"/>
        <v>-</v>
      </c>
      <c r="UR23" s="19" t="str">
        <f t="shared" ca="1" si="92"/>
        <v>-</v>
      </c>
      <c r="US23" s="19" t="str">
        <f t="shared" ca="1" si="92"/>
        <v>-</v>
      </c>
      <c r="UT23" s="19" t="str">
        <f t="shared" ca="1" si="92"/>
        <v>-</v>
      </c>
      <c r="UU23" s="19" t="str">
        <f t="shared" ca="1" si="92"/>
        <v>-</v>
      </c>
      <c r="UV23" s="19" t="str">
        <f t="shared" ca="1" si="92"/>
        <v>-</v>
      </c>
      <c r="UW23" s="19" t="str">
        <f t="shared" ca="1" si="92"/>
        <v>-</v>
      </c>
      <c r="UX23" s="19" t="str">
        <f t="shared" ca="1" si="92"/>
        <v>-</v>
      </c>
      <c r="UY23" s="19" t="str">
        <f t="shared" ca="1" si="92"/>
        <v>-</v>
      </c>
      <c r="UZ23" s="19" t="str">
        <f t="shared" ca="1" si="92"/>
        <v>-</v>
      </c>
      <c r="VA23" s="19" t="str">
        <f t="shared" ca="1" si="92"/>
        <v>-</v>
      </c>
      <c r="VB23" s="19" t="str">
        <f t="shared" ca="1" si="92"/>
        <v>-</v>
      </c>
      <c r="VC23" s="19">
        <f ca="1">OFFSET(VC$5,$B23,0)</f>
        <v>0</v>
      </c>
      <c r="VD23" s="23">
        <v>0</v>
      </c>
    </row>
    <row r="24" spans="1:576" collapsed="1">
      <c r="A24" s="21"/>
      <c r="B24" s="21"/>
      <c r="D24" s="14"/>
      <c r="E24" t="b">
        <v>0</v>
      </c>
      <c r="Y24" s="211"/>
      <c r="Z24" s="211"/>
      <c r="AA24" s="211"/>
      <c r="AB24" s="211"/>
      <c r="AD24" s="211"/>
      <c r="AE24" s="211"/>
      <c r="AF24" s="211"/>
      <c r="AG24" s="211"/>
      <c r="AH24" s="211"/>
      <c r="AI24" s="211"/>
      <c r="AJ24" s="211"/>
      <c r="AK24" s="211"/>
      <c r="AS24" s="553" t="s">
        <v>380</v>
      </c>
      <c r="AT24" s="9" t="str">
        <f>IF(COUNTIF(AS$5:AS24,AS24)=1,"-","Dup")</f>
        <v>-</v>
      </c>
      <c r="AU24" s="9"/>
      <c r="AV24" s="14"/>
      <c r="AW24" s="14"/>
      <c r="AX24" s="14"/>
      <c r="AY24" s="14"/>
      <c r="AZ24" s="14"/>
      <c r="BA24" s="14"/>
      <c r="BB24" s="14"/>
      <c r="BC24" s="14"/>
      <c r="BD24" s="9"/>
      <c r="BE24" s="14"/>
      <c r="BF24" s="14"/>
      <c r="BG24" s="14"/>
      <c r="BH24" s="14"/>
      <c r="BI24" s="14"/>
      <c r="BJ24" s="14"/>
      <c r="BK24" s="14"/>
      <c r="BL24" s="9"/>
      <c r="BM24" s="14"/>
      <c r="BN24" s="14"/>
      <c r="BO24" s="14"/>
      <c r="BP24" s="14"/>
      <c r="BQ24" s="14"/>
      <c r="BR24" s="14"/>
      <c r="BS24" s="14"/>
      <c r="BT24" s="14"/>
      <c r="BU24" s="14"/>
      <c r="BV24" s="14"/>
      <c r="BW24" s="14"/>
      <c r="BX24" s="9"/>
      <c r="BY24" s="14"/>
      <c r="BZ24" s="14"/>
      <c r="CA24" s="14"/>
      <c r="CB24" s="14"/>
      <c r="CC24" s="14"/>
      <c r="CD24" s="14"/>
      <c r="CE24" s="14"/>
      <c r="CF24" s="14"/>
      <c r="CG24" s="14"/>
      <c r="CH24" s="14"/>
      <c r="CI24" s="9"/>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9"/>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9"/>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9"/>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9"/>
      <c r="MU24" s="14"/>
      <c r="MV24" s="14"/>
      <c r="MW24" s="14"/>
      <c r="MX24" s="14"/>
      <c r="MY24" s="14"/>
      <c r="MZ24" s="14"/>
      <c r="NA24" s="14"/>
      <c r="NB24" s="9"/>
      <c r="NC24" s="14"/>
      <c r="ND24" s="14"/>
      <c r="NE24" s="14"/>
      <c r="NF24" s="14"/>
      <c r="NG24" s="14"/>
      <c r="NH24" s="14"/>
      <c r="NI24" s="14"/>
      <c r="NJ24" s="14"/>
      <c r="NK24" s="14"/>
      <c r="NL24" s="14"/>
      <c r="NM24" s="14"/>
      <c r="NN24" s="14"/>
      <c r="NO24" s="14"/>
      <c r="NP24" s="14"/>
      <c r="NQ24" s="14"/>
      <c r="NR24" s="14"/>
      <c r="NS24" s="14"/>
      <c r="NT24" s="14"/>
      <c r="NU24" s="14"/>
      <c r="NV24" s="14"/>
      <c r="NW24" s="14"/>
      <c r="NX24" s="9"/>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14"/>
      <c r="VC24" s="14"/>
      <c r="VD24" s="23">
        <v>0</v>
      </c>
    </row>
    <row r="25" spans="1:576" collapsed="1">
      <c r="A25" s="21">
        <f t="shared" ref="A25:A97" si="93">ROW(A25)-5</f>
        <v>20</v>
      </c>
      <c r="B25" s="21">
        <f>$A$5</f>
        <v>0</v>
      </c>
      <c r="C25">
        <v>1</v>
      </c>
      <c r="D25" s="19" t="str">
        <f ca="1">OFFSET(D$5,$B25,0)</f>
        <v>SNSW</v>
      </c>
      <c r="E25" t="b">
        <v>1</v>
      </c>
      <c r="F25" s="317" t="b">
        <v>1</v>
      </c>
      <c r="G25" t="b">
        <v>1</v>
      </c>
      <c r="I25" s="12"/>
      <c r="J25" s="12"/>
      <c r="K25" s="12"/>
      <c r="L25" s="12"/>
      <c r="M25" s="12">
        <v>2</v>
      </c>
      <c r="N25" s="12"/>
      <c r="O25" s="12">
        <v>3</v>
      </c>
      <c r="P25" s="12">
        <v>1</v>
      </c>
      <c r="Q25" s="12"/>
      <c r="R25" s="12"/>
      <c r="S25" s="12"/>
      <c r="T25" s="12"/>
      <c r="U25" s="12"/>
      <c r="V25" s="12"/>
      <c r="W25" s="12"/>
      <c r="X25" s="12"/>
      <c r="Y25" s="211"/>
      <c r="Z25" s="211"/>
      <c r="AA25" s="211"/>
      <c r="AB25" s="211"/>
      <c r="AC25" s="12"/>
      <c r="AD25" s="211"/>
      <c r="AE25" s="211"/>
      <c r="AF25" s="211"/>
      <c r="AG25" s="211"/>
      <c r="AH25" s="211"/>
      <c r="AI25" s="211"/>
      <c r="AJ25" s="211"/>
      <c r="AK25" s="211"/>
      <c r="AS25" s="224" t="str">
        <f>"Quick test"</f>
        <v>Quick test</v>
      </c>
      <c r="AT25" s="9" t="str">
        <f>IF(COUNTIF(AS$5:AS25,AS25)=1,"-","Dup")</f>
        <v>-</v>
      </c>
      <c r="AU25" s="9"/>
      <c r="AV25" s="12" t="b">
        <v>1</v>
      </c>
      <c r="AW25" s="12" t="b">
        <v>1</v>
      </c>
      <c r="AX25" s="12" t="b">
        <v>1</v>
      </c>
      <c r="AY25" s="12" t="b">
        <v>1</v>
      </c>
      <c r="AZ25" s="12" t="b">
        <v>1</v>
      </c>
      <c r="BA25" s="12" t="b">
        <v>1</v>
      </c>
      <c r="BB25" s="12" t="b">
        <v>1</v>
      </c>
      <c r="BC25" s="12" t="b">
        <v>1</v>
      </c>
      <c r="BD25" s="9"/>
      <c r="BE25" s="12" t="b">
        <v>0</v>
      </c>
      <c r="BF25" s="13" t="str">
        <f t="shared" ref="BF25:BH25" si="94">BF$22</f>
        <v>-</v>
      </c>
      <c r="BG25" s="13" t="str">
        <f t="shared" si="94"/>
        <v>-</v>
      </c>
      <c r="BH25" s="13" t="str">
        <f t="shared" si="94"/>
        <v>-</v>
      </c>
      <c r="BI25" s="12" t="b">
        <v>0</v>
      </c>
      <c r="BJ25" s="13" t="str">
        <f>BJ$22</f>
        <v>-</v>
      </c>
      <c r="BK25" s="19" t="str">
        <f ca="1">OFFSET(BK$5,$B25,0)</f>
        <v>-</v>
      </c>
      <c r="BL25" s="9"/>
      <c r="BM25" s="13" t="str">
        <f t="shared" ref="BM25:CH25" si="95">BM$22</f>
        <v>-</v>
      </c>
      <c r="BN25" s="13" t="str">
        <f t="shared" si="95"/>
        <v>-</v>
      </c>
      <c r="BO25" s="13" t="str">
        <f t="shared" si="95"/>
        <v>-</v>
      </c>
      <c r="BP25" s="13" t="str">
        <f t="shared" si="95"/>
        <v>-</v>
      </c>
      <c r="BQ25" s="13" t="str">
        <f t="shared" si="95"/>
        <v>-</v>
      </c>
      <c r="BR25" s="13" t="str">
        <f t="shared" si="95"/>
        <v>-</v>
      </c>
      <c r="BS25" s="13" t="str">
        <f t="shared" si="95"/>
        <v>-</v>
      </c>
      <c r="BT25" s="13" t="str">
        <f t="shared" si="95"/>
        <v>-</v>
      </c>
      <c r="BU25" s="13" t="str">
        <f t="shared" si="95"/>
        <v>-</v>
      </c>
      <c r="BV25" s="13" t="str">
        <f t="shared" si="95"/>
        <v>-</v>
      </c>
      <c r="BW25" s="13" t="str">
        <f t="shared" si="95"/>
        <v>-</v>
      </c>
      <c r="BX25" s="9"/>
      <c r="BY25" s="13" t="str">
        <f t="shared" si="95"/>
        <v>-</v>
      </c>
      <c r="BZ25" s="13" t="str">
        <f t="shared" si="95"/>
        <v>-</v>
      </c>
      <c r="CA25" s="13" t="str">
        <f t="shared" si="95"/>
        <v>-</v>
      </c>
      <c r="CB25" s="13" t="str">
        <f t="shared" si="95"/>
        <v>-</v>
      </c>
      <c r="CC25" s="13" t="str">
        <f t="shared" si="95"/>
        <v>-</v>
      </c>
      <c r="CD25" s="13" t="str">
        <f t="shared" si="95"/>
        <v>-</v>
      </c>
      <c r="CE25" s="13" t="str">
        <f t="shared" si="95"/>
        <v>-</v>
      </c>
      <c r="CF25" s="13" t="str">
        <f t="shared" si="95"/>
        <v>-</v>
      </c>
      <c r="CG25" s="13" t="str">
        <f t="shared" si="95"/>
        <v>-</v>
      </c>
      <c r="CH25" s="13" t="str">
        <f t="shared" si="95"/>
        <v>-</v>
      </c>
      <c r="CI25" s="9"/>
      <c r="CJ25" s="12" t="b">
        <v>0</v>
      </c>
      <c r="CK25" s="12" t="b">
        <v>0</v>
      </c>
      <c r="CL25" s="12" t="b">
        <v>0</v>
      </c>
      <c r="CM25" s="12">
        <v>0</v>
      </c>
      <c r="CN25" s="12" t="b">
        <v>1</v>
      </c>
      <c r="CO25" s="13" t="str">
        <f t="shared" si="76"/>
        <v>-</v>
      </c>
      <c r="CP25" s="12" t="b">
        <v>1</v>
      </c>
      <c r="CQ25" s="136">
        <f>$O25</f>
        <v>3</v>
      </c>
      <c r="CR25" s="19" t="str">
        <f t="shared" ref="CR25:CX29" ca="1" si="96">OFFSET(CR$5,$B25,0)</f>
        <v>-</v>
      </c>
      <c r="CS25" s="19" t="str">
        <f t="shared" ca="1" si="96"/>
        <v>-</v>
      </c>
      <c r="CT25" s="19" t="str">
        <f t="shared" ca="1" si="96"/>
        <v>-</v>
      </c>
      <c r="CU25" s="19" t="str">
        <f t="shared" ca="1" si="96"/>
        <v>-</v>
      </c>
      <c r="CV25" s="19" t="str">
        <f t="shared" ca="1" si="96"/>
        <v>-</v>
      </c>
      <c r="CW25" s="19" t="str">
        <f t="shared" ca="1" si="96"/>
        <v>-</v>
      </c>
      <c r="CX25" s="19" t="str">
        <f t="shared" ca="1" si="96"/>
        <v>-</v>
      </c>
      <c r="CY25" s="13" t="str">
        <f>CY$22</f>
        <v>-</v>
      </c>
      <c r="CZ25" s="13" t="str">
        <f>CZ$22</f>
        <v>-</v>
      </c>
      <c r="DA25" s="13" t="str">
        <f>DA$22</f>
        <v>-</v>
      </c>
      <c r="DB25" s="13" t="str">
        <f>DB$22</f>
        <v>-</v>
      </c>
      <c r="DC25" s="13" t="str">
        <f>DC$22</f>
        <v>-</v>
      </c>
      <c r="DD25" s="12">
        <v>1</v>
      </c>
      <c r="DE25" s="12">
        <v>1</v>
      </c>
      <c r="DF25" s="13" t="str">
        <f t="shared" ref="DF25:DN25" si="97">DF$22</f>
        <v>-</v>
      </c>
      <c r="DG25" s="13" t="str">
        <f t="shared" si="97"/>
        <v>-</v>
      </c>
      <c r="DH25" s="13" t="str">
        <f t="shared" si="97"/>
        <v>-</v>
      </c>
      <c r="DI25" s="13" t="str">
        <f t="shared" si="97"/>
        <v>-</v>
      </c>
      <c r="DJ25" s="13" t="str">
        <f t="shared" si="97"/>
        <v>-</v>
      </c>
      <c r="DK25" s="13" t="str">
        <f t="shared" si="97"/>
        <v>-</v>
      </c>
      <c r="DL25" s="13" t="str">
        <f t="shared" si="97"/>
        <v>-</v>
      </c>
      <c r="DM25" s="13" t="str">
        <f t="shared" si="97"/>
        <v>-</v>
      </c>
      <c r="DN25" s="13" t="str">
        <f t="shared" si="97"/>
        <v>-</v>
      </c>
      <c r="DO25" s="13" t="str">
        <f t="shared" ref="DO25:DQ25" si="98">DO$22</f>
        <v>-</v>
      </c>
      <c r="DP25" s="13">
        <f t="shared" si="98"/>
        <v>1</v>
      </c>
      <c r="DQ25" s="13">
        <f t="shared" si="98"/>
        <v>1</v>
      </c>
      <c r="DR25" s="9"/>
      <c r="DS25" s="115">
        <v>0.125</v>
      </c>
      <c r="DT25" s="115">
        <v>0.3</v>
      </c>
      <c r="DU25" s="115">
        <v>-0.05</v>
      </c>
      <c r="DV25" s="115">
        <v>0.1</v>
      </c>
      <c r="DW25" s="115">
        <v>0.25</v>
      </c>
      <c r="DX25" s="115">
        <v>-0.05</v>
      </c>
      <c r="DY25" s="115">
        <v>0.05</v>
      </c>
      <c r="DZ25" s="115">
        <v>0.1</v>
      </c>
      <c r="EA25" s="115">
        <v>-0.02</v>
      </c>
      <c r="EB25" s="115">
        <v>0.1</v>
      </c>
      <c r="EC25" s="115">
        <v>0.25</v>
      </c>
      <c r="ED25" s="115">
        <v>-0.05</v>
      </c>
      <c r="EE25" s="13">
        <f t="shared" ref="EE25:IY25" si="99">EE$22</f>
        <v>0</v>
      </c>
      <c r="EF25" s="13">
        <f t="shared" si="99"/>
        <v>0</v>
      </c>
      <c r="EG25" s="13">
        <f t="shared" si="99"/>
        <v>0</v>
      </c>
      <c r="EH25" s="13">
        <f t="shared" si="99"/>
        <v>0</v>
      </c>
      <c r="EI25" s="13">
        <f t="shared" si="99"/>
        <v>0</v>
      </c>
      <c r="EJ25" s="13">
        <f t="shared" si="99"/>
        <v>0</v>
      </c>
      <c r="EK25" s="13">
        <f t="shared" si="99"/>
        <v>0</v>
      </c>
      <c r="EL25" s="13">
        <f t="shared" si="99"/>
        <v>0</v>
      </c>
      <c r="EM25" s="13">
        <f t="shared" si="99"/>
        <v>0</v>
      </c>
      <c r="EN25" s="13">
        <f t="shared" si="99"/>
        <v>0</v>
      </c>
      <c r="EO25" s="13">
        <f t="shared" si="99"/>
        <v>0</v>
      </c>
      <c r="EP25" s="13">
        <f t="shared" si="99"/>
        <v>0</v>
      </c>
      <c r="EQ25" s="13">
        <f t="shared" si="99"/>
        <v>0</v>
      </c>
      <c r="ER25" s="13">
        <f t="shared" si="99"/>
        <v>0</v>
      </c>
      <c r="ES25" s="13">
        <f t="shared" si="99"/>
        <v>0</v>
      </c>
      <c r="ET25" s="13">
        <f t="shared" si="99"/>
        <v>0</v>
      </c>
      <c r="EU25" s="13">
        <f t="shared" si="99"/>
        <v>0</v>
      </c>
      <c r="EV25" s="13">
        <f t="shared" si="99"/>
        <v>0</v>
      </c>
      <c r="EW25" s="13">
        <f t="shared" si="99"/>
        <v>0</v>
      </c>
      <c r="EX25" s="13">
        <f t="shared" si="99"/>
        <v>0</v>
      </c>
      <c r="EY25" s="13">
        <f t="shared" si="99"/>
        <v>0</v>
      </c>
      <c r="EZ25" s="13">
        <f t="shared" si="99"/>
        <v>0</v>
      </c>
      <c r="FA25" s="13">
        <f t="shared" si="99"/>
        <v>0</v>
      </c>
      <c r="FB25" s="13">
        <f t="shared" si="99"/>
        <v>0</v>
      </c>
      <c r="FC25" s="13">
        <f t="shared" si="99"/>
        <v>0</v>
      </c>
      <c r="FD25" s="13">
        <f t="shared" si="99"/>
        <v>0</v>
      </c>
      <c r="FE25" s="13">
        <f t="shared" si="99"/>
        <v>0</v>
      </c>
      <c r="FF25" s="13">
        <f t="shared" si="99"/>
        <v>0</v>
      </c>
      <c r="FG25" s="13">
        <f t="shared" si="99"/>
        <v>0</v>
      </c>
      <c r="FH25" s="13">
        <f t="shared" si="99"/>
        <v>0</v>
      </c>
      <c r="FI25" s="13">
        <f t="shared" si="99"/>
        <v>0</v>
      </c>
      <c r="FJ25" s="13">
        <f t="shared" si="99"/>
        <v>0</v>
      </c>
      <c r="FK25" s="13">
        <f t="shared" si="99"/>
        <v>0</v>
      </c>
      <c r="FL25" s="13">
        <f t="shared" si="99"/>
        <v>0</v>
      </c>
      <c r="FM25" s="13">
        <f t="shared" si="99"/>
        <v>0</v>
      </c>
      <c r="FN25" s="13">
        <f t="shared" si="99"/>
        <v>0</v>
      </c>
      <c r="FO25" s="13">
        <f t="shared" si="99"/>
        <v>0</v>
      </c>
      <c r="FP25" s="13">
        <f t="shared" si="99"/>
        <v>0</v>
      </c>
      <c r="FQ25" s="13">
        <f t="shared" si="99"/>
        <v>0</v>
      </c>
      <c r="FR25" s="13">
        <f t="shared" si="99"/>
        <v>0</v>
      </c>
      <c r="FS25" s="13">
        <f t="shared" si="99"/>
        <v>0</v>
      </c>
      <c r="FT25" s="13">
        <f t="shared" si="99"/>
        <v>0</v>
      </c>
      <c r="FU25" s="13">
        <f t="shared" si="99"/>
        <v>0</v>
      </c>
      <c r="FV25" s="13">
        <f t="shared" si="99"/>
        <v>0</v>
      </c>
      <c r="FW25" s="13">
        <f t="shared" si="99"/>
        <v>0</v>
      </c>
      <c r="FX25" s="13">
        <f t="shared" si="99"/>
        <v>0</v>
      </c>
      <c r="FY25" s="13">
        <f t="shared" si="99"/>
        <v>0</v>
      </c>
      <c r="FZ25" s="13">
        <f t="shared" si="99"/>
        <v>0</v>
      </c>
      <c r="GA25" s="13">
        <f t="shared" si="99"/>
        <v>0</v>
      </c>
      <c r="GB25" s="13">
        <f t="shared" si="99"/>
        <v>0</v>
      </c>
      <c r="GC25" s="13">
        <f t="shared" si="99"/>
        <v>0</v>
      </c>
      <c r="GD25" s="13">
        <f t="shared" si="99"/>
        <v>0</v>
      </c>
      <c r="GE25" s="13">
        <f t="shared" si="99"/>
        <v>0</v>
      </c>
      <c r="GF25" s="13">
        <f t="shared" si="99"/>
        <v>0</v>
      </c>
      <c r="GG25" s="13">
        <f t="shared" si="99"/>
        <v>0</v>
      </c>
      <c r="GH25" s="13">
        <f t="shared" si="99"/>
        <v>0</v>
      </c>
      <c r="GI25" s="13">
        <f t="shared" si="99"/>
        <v>0</v>
      </c>
      <c r="GJ25" s="13">
        <f t="shared" si="99"/>
        <v>0</v>
      </c>
      <c r="GK25" s="13">
        <f t="shared" si="99"/>
        <v>0</v>
      </c>
      <c r="GL25" s="13">
        <f t="shared" si="99"/>
        <v>0</v>
      </c>
      <c r="GM25" s="13">
        <f t="shared" si="99"/>
        <v>0</v>
      </c>
      <c r="GN25" s="13">
        <f t="shared" si="99"/>
        <v>0</v>
      </c>
      <c r="GO25" s="13">
        <f t="shared" si="99"/>
        <v>0</v>
      </c>
      <c r="GP25" s="13">
        <f t="shared" si="99"/>
        <v>0</v>
      </c>
      <c r="GQ25" s="13">
        <f t="shared" si="99"/>
        <v>0</v>
      </c>
      <c r="GR25" s="13">
        <f t="shared" si="99"/>
        <v>0</v>
      </c>
      <c r="GS25" s="13">
        <f t="shared" si="99"/>
        <v>0</v>
      </c>
      <c r="GT25" s="13">
        <f t="shared" si="99"/>
        <v>0</v>
      </c>
      <c r="GU25" s="13">
        <f t="shared" si="99"/>
        <v>0</v>
      </c>
      <c r="GV25" s="13">
        <f t="shared" si="99"/>
        <v>0</v>
      </c>
      <c r="GW25" s="13">
        <f t="shared" si="99"/>
        <v>0</v>
      </c>
      <c r="GX25" s="13">
        <f t="shared" si="99"/>
        <v>0</v>
      </c>
      <c r="GY25" s="13">
        <f t="shared" si="99"/>
        <v>0</v>
      </c>
      <c r="GZ25" s="13">
        <f t="shared" si="99"/>
        <v>0</v>
      </c>
      <c r="HA25" s="13">
        <f t="shared" si="99"/>
        <v>0</v>
      </c>
      <c r="HB25" s="13">
        <f t="shared" si="99"/>
        <v>0</v>
      </c>
      <c r="HC25" s="13">
        <f t="shared" si="99"/>
        <v>0</v>
      </c>
      <c r="HD25" s="13">
        <f t="shared" si="99"/>
        <v>0</v>
      </c>
      <c r="HE25" s="13">
        <f t="shared" si="99"/>
        <v>0</v>
      </c>
      <c r="HF25" s="13">
        <f t="shared" si="99"/>
        <v>0</v>
      </c>
      <c r="HG25" s="13">
        <f t="shared" si="99"/>
        <v>0</v>
      </c>
      <c r="HH25" s="13">
        <f t="shared" si="99"/>
        <v>0</v>
      </c>
      <c r="HI25" s="13">
        <f t="shared" si="99"/>
        <v>0</v>
      </c>
      <c r="HJ25" s="13">
        <f t="shared" si="99"/>
        <v>0</v>
      </c>
      <c r="HK25" s="13">
        <f t="shared" si="99"/>
        <v>0</v>
      </c>
      <c r="HL25" s="13">
        <f t="shared" si="99"/>
        <v>0</v>
      </c>
      <c r="HM25" s="13">
        <f t="shared" si="99"/>
        <v>0</v>
      </c>
      <c r="HN25" s="13">
        <f t="shared" si="99"/>
        <v>0</v>
      </c>
      <c r="HO25" s="13">
        <f t="shared" si="99"/>
        <v>0</v>
      </c>
      <c r="HP25" s="13">
        <f t="shared" si="99"/>
        <v>0</v>
      </c>
      <c r="HQ25" s="13">
        <f t="shared" si="99"/>
        <v>0</v>
      </c>
      <c r="HR25" s="13">
        <f t="shared" si="99"/>
        <v>0</v>
      </c>
      <c r="HS25" s="13">
        <f t="shared" si="99"/>
        <v>0</v>
      </c>
      <c r="HT25" s="13">
        <f t="shared" si="99"/>
        <v>0</v>
      </c>
      <c r="HU25" s="13">
        <f t="shared" si="99"/>
        <v>0</v>
      </c>
      <c r="HV25" s="13">
        <f t="shared" si="99"/>
        <v>0</v>
      </c>
      <c r="HW25" s="13">
        <f t="shared" si="99"/>
        <v>0</v>
      </c>
      <c r="HX25" s="13">
        <f t="shared" si="99"/>
        <v>0</v>
      </c>
      <c r="HY25" s="13">
        <f t="shared" si="99"/>
        <v>0</v>
      </c>
      <c r="HZ25" s="13">
        <f t="shared" si="99"/>
        <v>0</v>
      </c>
      <c r="IA25" s="13">
        <f t="shared" si="99"/>
        <v>0</v>
      </c>
      <c r="IB25" s="13">
        <f t="shared" si="99"/>
        <v>0</v>
      </c>
      <c r="IC25" s="13">
        <f t="shared" si="99"/>
        <v>0</v>
      </c>
      <c r="ID25" s="13">
        <f t="shared" si="99"/>
        <v>0</v>
      </c>
      <c r="IE25" s="13">
        <f t="shared" si="99"/>
        <v>0</v>
      </c>
      <c r="IF25" s="13">
        <f t="shared" si="99"/>
        <v>0</v>
      </c>
      <c r="IG25" s="13">
        <f t="shared" si="99"/>
        <v>0</v>
      </c>
      <c r="IH25" s="13">
        <f t="shared" si="99"/>
        <v>0</v>
      </c>
      <c r="II25" s="13">
        <f t="shared" si="99"/>
        <v>0</v>
      </c>
      <c r="IJ25" s="13">
        <f t="shared" si="99"/>
        <v>0</v>
      </c>
      <c r="IK25" s="13">
        <f t="shared" si="99"/>
        <v>0</v>
      </c>
      <c r="IL25" s="13">
        <f t="shared" si="99"/>
        <v>0</v>
      </c>
      <c r="IM25" s="13">
        <f t="shared" si="99"/>
        <v>0</v>
      </c>
      <c r="IN25" s="13">
        <f t="shared" si="99"/>
        <v>0</v>
      </c>
      <c r="IO25" s="13">
        <f t="shared" si="99"/>
        <v>0</v>
      </c>
      <c r="IP25" s="13">
        <f t="shared" si="99"/>
        <v>0</v>
      </c>
      <c r="IQ25" s="13">
        <f t="shared" si="99"/>
        <v>0</v>
      </c>
      <c r="IR25" s="13">
        <f t="shared" si="99"/>
        <v>0</v>
      </c>
      <c r="IS25" s="13">
        <f t="shared" si="99"/>
        <v>0</v>
      </c>
      <c r="IT25" s="13">
        <f t="shared" si="99"/>
        <v>0</v>
      </c>
      <c r="IU25" s="13">
        <f t="shared" si="99"/>
        <v>0</v>
      </c>
      <c r="IV25" s="13">
        <f t="shared" si="99"/>
        <v>0</v>
      </c>
      <c r="IW25" s="13">
        <f t="shared" si="99"/>
        <v>0</v>
      </c>
      <c r="IX25" s="13">
        <f t="shared" si="99"/>
        <v>0</v>
      </c>
      <c r="IY25" s="13">
        <f t="shared" si="99"/>
        <v>0</v>
      </c>
      <c r="IZ25" s="13" t="str">
        <f t="shared" ref="IZ25:JB25" si="100">IZ$22</f>
        <v>-</v>
      </c>
      <c r="JA25" s="9"/>
      <c r="JB25" s="13">
        <f t="shared" si="100"/>
        <v>1</v>
      </c>
      <c r="JC25" s="12" t="s">
        <v>34</v>
      </c>
      <c r="JD25" s="13">
        <f t="shared" ref="JD25:KP25" si="101">JD$22</f>
        <v>0</v>
      </c>
      <c r="JE25" s="13">
        <f>JE$22</f>
        <v>0</v>
      </c>
      <c r="JF25" s="13">
        <f>JF$22</f>
        <v>0</v>
      </c>
      <c r="JG25" s="13">
        <f>JG$22</f>
        <v>0</v>
      </c>
      <c r="JH25" s="13">
        <f>JH$22</f>
        <v>0</v>
      </c>
      <c r="JI25" s="13" t="str">
        <f t="shared" si="101"/>
        <v>-</v>
      </c>
      <c r="JJ25" s="13">
        <f t="shared" si="101"/>
        <v>1</v>
      </c>
      <c r="JK25" s="13">
        <f t="shared" si="101"/>
        <v>0</v>
      </c>
      <c r="JL25" s="13">
        <f t="shared" si="101"/>
        <v>0</v>
      </c>
      <c r="JM25" s="13">
        <f t="shared" si="101"/>
        <v>0</v>
      </c>
      <c r="JN25" s="13">
        <f>JN$22</f>
        <v>0</v>
      </c>
      <c r="JO25" s="13">
        <f>JO$22</f>
        <v>0</v>
      </c>
      <c r="JP25" s="13">
        <f t="shared" si="101"/>
        <v>0</v>
      </c>
      <c r="JQ25" s="13">
        <f t="shared" si="101"/>
        <v>0</v>
      </c>
      <c r="JR25" s="13">
        <f t="shared" si="101"/>
        <v>0</v>
      </c>
      <c r="JS25" s="13">
        <f t="shared" si="101"/>
        <v>0</v>
      </c>
      <c r="JT25" s="13">
        <f t="shared" si="101"/>
        <v>0</v>
      </c>
      <c r="JU25" s="13">
        <f t="shared" si="101"/>
        <v>0</v>
      </c>
      <c r="JV25" s="13">
        <f t="shared" si="101"/>
        <v>0</v>
      </c>
      <c r="JW25" s="13">
        <f t="shared" si="101"/>
        <v>0</v>
      </c>
      <c r="JX25" s="13">
        <f t="shared" si="101"/>
        <v>0</v>
      </c>
      <c r="JY25" s="13">
        <f t="shared" si="101"/>
        <v>0</v>
      </c>
      <c r="JZ25" s="13">
        <f t="shared" si="101"/>
        <v>0</v>
      </c>
      <c r="KA25" s="13">
        <f t="shared" si="101"/>
        <v>0</v>
      </c>
      <c r="KB25" s="13">
        <f t="shared" si="101"/>
        <v>0</v>
      </c>
      <c r="KC25" s="13">
        <f t="shared" si="101"/>
        <v>0</v>
      </c>
      <c r="KD25" s="13">
        <f t="shared" si="101"/>
        <v>0</v>
      </c>
      <c r="KE25" s="13">
        <f t="shared" si="101"/>
        <v>0</v>
      </c>
      <c r="KF25" s="13">
        <f t="shared" si="101"/>
        <v>0</v>
      </c>
      <c r="KG25" s="13">
        <f t="shared" si="101"/>
        <v>0</v>
      </c>
      <c r="KH25" s="13">
        <f t="shared" si="101"/>
        <v>0</v>
      </c>
      <c r="KI25" s="13">
        <f t="shared" si="101"/>
        <v>0</v>
      </c>
      <c r="KJ25" s="13">
        <f t="shared" si="101"/>
        <v>0</v>
      </c>
      <c r="KK25" s="13">
        <f t="shared" si="101"/>
        <v>0</v>
      </c>
      <c r="KL25" s="13">
        <f t="shared" si="101"/>
        <v>0</v>
      </c>
      <c r="KM25" s="13">
        <f t="shared" si="101"/>
        <v>0</v>
      </c>
      <c r="KN25" s="13">
        <f t="shared" si="101"/>
        <v>1</v>
      </c>
      <c r="KO25" s="13">
        <f t="shared" si="101"/>
        <v>0</v>
      </c>
      <c r="KP25" s="13">
        <f t="shared" si="101"/>
        <v>1</v>
      </c>
      <c r="KQ25" s="9"/>
      <c r="KR25" s="13" t="str">
        <f>KR$22</f>
        <v>-</v>
      </c>
      <c r="KS25" s="5" t="b">
        <f t="shared" ref="KS25:KU29" si="102">($O25=KS$19)</f>
        <v>0</v>
      </c>
      <c r="KT25" s="5" t="b">
        <f t="shared" si="102"/>
        <v>0</v>
      </c>
      <c r="KU25" s="5" t="b">
        <f t="shared" si="102"/>
        <v>1</v>
      </c>
      <c r="KV25" s="136">
        <f>$P25</f>
        <v>1</v>
      </c>
      <c r="KW25" s="136">
        <f t="shared" ref="KW25:KW29" si="103">$P25</f>
        <v>1</v>
      </c>
      <c r="KX25" s="13" t="str">
        <f t="shared" ref="KX25:VC25" si="104">KX$22</f>
        <v>-</v>
      </c>
      <c r="KY25" s="13" t="str">
        <f>KY$22</f>
        <v>-</v>
      </c>
      <c r="KZ25" s="13" t="str">
        <f>KZ$22</f>
        <v>-</v>
      </c>
      <c r="LA25" s="13" t="str">
        <f t="shared" si="104"/>
        <v>-</v>
      </c>
      <c r="LB25" s="12">
        <v>1</v>
      </c>
      <c r="LC25" s="13" t="str">
        <f>LC$22</f>
        <v>-</v>
      </c>
      <c r="LD25" s="13" t="str">
        <f t="shared" si="104"/>
        <v>-</v>
      </c>
      <c r="LE25" s="13" t="str">
        <f t="shared" si="104"/>
        <v>-</v>
      </c>
      <c r="LF25" s="13" t="str">
        <f t="shared" si="104"/>
        <v>-</v>
      </c>
      <c r="LG25" s="13" t="str">
        <f t="shared" si="104"/>
        <v>-</v>
      </c>
      <c r="LH25" s="13" t="str">
        <f t="shared" si="104"/>
        <v>-</v>
      </c>
      <c r="LI25" s="13" t="str">
        <f t="shared" si="104"/>
        <v>-</v>
      </c>
      <c r="LJ25" s="13" t="str">
        <f t="shared" si="104"/>
        <v>-</v>
      </c>
      <c r="LK25" s="13" t="str">
        <f t="shared" si="104"/>
        <v>-</v>
      </c>
      <c r="LL25" s="13" t="str">
        <f t="shared" si="104"/>
        <v>-</v>
      </c>
      <c r="LM25" s="13" t="str">
        <f t="shared" si="104"/>
        <v>-</v>
      </c>
      <c r="LN25" s="13" t="str">
        <f t="shared" si="104"/>
        <v>-</v>
      </c>
      <c r="LO25" s="13" t="b">
        <f t="shared" si="104"/>
        <v>1</v>
      </c>
      <c r="LP25" s="12">
        <v>0</v>
      </c>
      <c r="LQ25" s="13" t="str">
        <f t="shared" si="104"/>
        <v>-</v>
      </c>
      <c r="LR25" s="268">
        <v>999999</v>
      </c>
      <c r="LS25" s="268">
        <v>999999</v>
      </c>
      <c r="LT25" s="268">
        <v>999999</v>
      </c>
      <c r="LU25" s="268">
        <v>999999</v>
      </c>
      <c r="LV25" s="268">
        <v>999999</v>
      </c>
      <c r="LW25" s="13" t="str">
        <f t="shared" ref="LW25:MB25" si="105">LW$22</f>
        <v>-</v>
      </c>
      <c r="LX25" s="13" t="str">
        <f t="shared" si="105"/>
        <v>-</v>
      </c>
      <c r="LY25" s="13" t="str">
        <f t="shared" si="105"/>
        <v>-</v>
      </c>
      <c r="LZ25" s="13" t="b">
        <f t="shared" si="105"/>
        <v>1</v>
      </c>
      <c r="MA25" s="13">
        <f t="shared" si="105"/>
        <v>0</v>
      </c>
      <c r="MB25" s="13" t="str">
        <f t="shared" si="105"/>
        <v>-</v>
      </c>
      <c r="MC25" s="13" t="str">
        <f t="shared" ref="MC25:ME25" si="106">MC$22</f>
        <v>-</v>
      </c>
      <c r="MD25" s="13" t="str">
        <f t="shared" si="106"/>
        <v>-</v>
      </c>
      <c r="ME25" s="13" t="str">
        <f t="shared" si="106"/>
        <v>-</v>
      </c>
      <c r="MF25" s="13" t="str">
        <f>MF$22</f>
        <v>-</v>
      </c>
      <c r="MG25" s="13" t="str">
        <f>MG$22</f>
        <v>-</v>
      </c>
      <c r="MH25" s="13" t="str">
        <f>MH$22</f>
        <v>-</v>
      </c>
      <c r="MI25" s="13" t="str">
        <f t="shared" si="104"/>
        <v>-</v>
      </c>
      <c r="MJ25" s="13" t="str">
        <f t="shared" si="104"/>
        <v>-</v>
      </c>
      <c r="MK25" s="13" t="str">
        <f t="shared" si="104"/>
        <v>-</v>
      </c>
      <c r="ML25" s="13" t="str">
        <f t="shared" si="104"/>
        <v>-</v>
      </c>
      <c r="MM25" s="13" t="str">
        <f t="shared" si="104"/>
        <v>-</v>
      </c>
      <c r="MN25" s="13">
        <f t="shared" si="104"/>
        <v>500</v>
      </c>
      <c r="MO25" s="13">
        <f t="shared" si="104"/>
        <v>500</v>
      </c>
      <c r="MP25" s="13" t="str">
        <f t="shared" ref="MP25:MR25" si="107">MP$22</f>
        <v>-</v>
      </c>
      <c r="MQ25" s="13" t="str">
        <f t="shared" si="107"/>
        <v>-</v>
      </c>
      <c r="MR25" s="13" t="str">
        <f t="shared" si="107"/>
        <v>-</v>
      </c>
      <c r="MS25" s="13">
        <f t="shared" si="104"/>
        <v>1</v>
      </c>
      <c r="MT25" s="9"/>
      <c r="MU25" s="13" t="str">
        <f t="shared" si="104"/>
        <v>-</v>
      </c>
      <c r="MV25" s="13" t="str">
        <f t="shared" si="104"/>
        <v>-</v>
      </c>
      <c r="MW25" s="13" t="str">
        <f t="shared" si="104"/>
        <v>-</v>
      </c>
      <c r="MX25" s="13" t="str">
        <f t="shared" si="104"/>
        <v>-</v>
      </c>
      <c r="MY25" s="13">
        <f t="shared" si="104"/>
        <v>1</v>
      </c>
      <c r="MZ25" s="13">
        <f t="shared" si="104"/>
        <v>1</v>
      </c>
      <c r="NA25" s="13">
        <f t="shared" si="104"/>
        <v>1</v>
      </c>
      <c r="NB25" s="9"/>
      <c r="NC25" s="13" t="str">
        <f t="shared" si="104"/>
        <v>-</v>
      </c>
      <c r="ND25" s="13" t="str">
        <f t="shared" si="104"/>
        <v>-</v>
      </c>
      <c r="NE25" s="13" t="str">
        <f t="shared" si="104"/>
        <v>-</v>
      </c>
      <c r="NF25" s="13" t="str">
        <f t="shared" si="104"/>
        <v>-</v>
      </c>
      <c r="NG25" s="13" t="str">
        <f t="shared" si="104"/>
        <v>-</v>
      </c>
      <c r="NH25" s="13" t="str">
        <f t="shared" si="104"/>
        <v>-</v>
      </c>
      <c r="NI25" s="13" t="str">
        <f t="shared" si="104"/>
        <v>-</v>
      </c>
      <c r="NJ25" s="13" t="str">
        <f t="shared" si="104"/>
        <v>-</v>
      </c>
      <c r="NK25" s="13" t="str">
        <f t="shared" si="104"/>
        <v>-</v>
      </c>
      <c r="NL25" s="13" t="str">
        <f t="shared" si="104"/>
        <v>-</v>
      </c>
      <c r="NM25" s="13" t="str">
        <f t="shared" si="104"/>
        <v>-</v>
      </c>
      <c r="NN25" s="13" t="str">
        <f t="shared" si="104"/>
        <v>-</v>
      </c>
      <c r="NO25" s="13">
        <f t="shared" si="104"/>
        <v>1</v>
      </c>
      <c r="NP25" s="13">
        <f t="shared" si="104"/>
        <v>1</v>
      </c>
      <c r="NQ25" s="13">
        <f t="shared" si="104"/>
        <v>1</v>
      </c>
      <c r="NR25" s="13">
        <f t="shared" si="104"/>
        <v>1</v>
      </c>
      <c r="NS25" s="13">
        <f t="shared" si="104"/>
        <v>1</v>
      </c>
      <c r="NT25" s="13">
        <f t="shared" si="104"/>
        <v>1</v>
      </c>
      <c r="NU25" s="13">
        <f t="shared" si="104"/>
        <v>1</v>
      </c>
      <c r="NV25" s="13">
        <f t="shared" si="104"/>
        <v>1</v>
      </c>
      <c r="NW25" s="13">
        <f t="shared" si="104"/>
        <v>1</v>
      </c>
      <c r="NX25" s="9"/>
      <c r="NY25" s="12" t="str">
        <f t="shared" si="88"/>
        <v>-</v>
      </c>
      <c r="NZ25" s="13" t="str">
        <f t="shared" si="104"/>
        <v>-</v>
      </c>
      <c r="OA25" s="13" t="str">
        <f t="shared" si="104"/>
        <v>-</v>
      </c>
      <c r="OB25" s="13" t="str">
        <f t="shared" si="104"/>
        <v>-</v>
      </c>
      <c r="OC25" s="13" t="str">
        <f t="shared" si="104"/>
        <v>-</v>
      </c>
      <c r="OD25" s="13" t="str">
        <f t="shared" si="104"/>
        <v>-</v>
      </c>
      <c r="OE25" s="13" t="str">
        <f t="shared" si="104"/>
        <v>-</v>
      </c>
      <c r="OF25" s="13" t="str">
        <f t="shared" si="104"/>
        <v>-</v>
      </c>
      <c r="OG25" s="13" t="str">
        <f t="shared" si="104"/>
        <v>-</v>
      </c>
      <c r="OH25" s="13" t="str">
        <f t="shared" si="104"/>
        <v>-</v>
      </c>
      <c r="OI25" s="13" t="str">
        <f t="shared" si="104"/>
        <v>-</v>
      </c>
      <c r="OJ25" s="13" t="str">
        <f t="shared" si="104"/>
        <v>-</v>
      </c>
      <c r="OK25" s="13" t="str">
        <f t="shared" si="104"/>
        <v>-</v>
      </c>
      <c r="OL25" s="13" t="str">
        <f t="shared" si="104"/>
        <v>-</v>
      </c>
      <c r="OM25" s="13" t="str">
        <f t="shared" si="104"/>
        <v>-</v>
      </c>
      <c r="ON25" s="13" t="str">
        <f t="shared" si="104"/>
        <v>-</v>
      </c>
      <c r="OO25" s="13" t="str">
        <f t="shared" si="104"/>
        <v>-</v>
      </c>
      <c r="OP25" s="13" t="str">
        <f t="shared" si="104"/>
        <v>-</v>
      </c>
      <c r="OQ25" s="13" t="str">
        <f t="shared" si="104"/>
        <v>-</v>
      </c>
      <c r="OR25" s="13" t="str">
        <f t="shared" si="104"/>
        <v>-</v>
      </c>
      <c r="OS25" s="13" t="str">
        <f t="shared" si="104"/>
        <v>-</v>
      </c>
      <c r="OT25" s="13" t="str">
        <f t="shared" si="104"/>
        <v>-</v>
      </c>
      <c r="OU25" s="13" t="str">
        <f t="shared" si="104"/>
        <v>-</v>
      </c>
      <c r="OV25" s="13" t="str">
        <f t="shared" si="104"/>
        <v>-</v>
      </c>
      <c r="OW25" s="13" t="str">
        <f t="shared" si="104"/>
        <v>-</v>
      </c>
      <c r="OX25" s="13" t="str">
        <f t="shared" si="104"/>
        <v>-</v>
      </c>
      <c r="OY25" s="13" t="str">
        <f t="shared" si="104"/>
        <v>-</v>
      </c>
      <c r="OZ25" s="13" t="str">
        <f t="shared" si="104"/>
        <v>-</v>
      </c>
      <c r="PA25" s="13" t="str">
        <f t="shared" si="104"/>
        <v>-</v>
      </c>
      <c r="PB25" s="13" t="str">
        <f t="shared" si="104"/>
        <v>-</v>
      </c>
      <c r="PC25" s="13" t="str">
        <f t="shared" si="104"/>
        <v>-</v>
      </c>
      <c r="PD25" s="13" t="str">
        <f t="shared" si="104"/>
        <v>-</v>
      </c>
      <c r="PE25" s="13" t="str">
        <f t="shared" si="104"/>
        <v>-</v>
      </c>
      <c r="PF25" s="13" t="str">
        <f t="shared" si="104"/>
        <v>-</v>
      </c>
      <c r="PG25" s="13" t="str">
        <f t="shared" si="104"/>
        <v>-</v>
      </c>
      <c r="PH25" s="13" t="str">
        <f t="shared" si="104"/>
        <v>-</v>
      </c>
      <c r="PI25" s="13" t="str">
        <f t="shared" si="104"/>
        <v>-</v>
      </c>
      <c r="PJ25" s="13" t="str">
        <f t="shared" si="104"/>
        <v>-</v>
      </c>
      <c r="PK25" s="13" t="str">
        <f t="shared" si="104"/>
        <v>-</v>
      </c>
      <c r="PL25" s="13" t="str">
        <f t="shared" si="104"/>
        <v>-</v>
      </c>
      <c r="PM25" s="13" t="str">
        <f t="shared" si="104"/>
        <v>-</v>
      </c>
      <c r="PN25" s="13" t="str">
        <f t="shared" si="104"/>
        <v>-</v>
      </c>
      <c r="PO25" s="13" t="str">
        <f t="shared" si="104"/>
        <v>-</v>
      </c>
      <c r="PP25" s="13" t="str">
        <f t="shared" si="104"/>
        <v>-</v>
      </c>
      <c r="PQ25" s="13" t="str">
        <f t="shared" si="104"/>
        <v>-</v>
      </c>
      <c r="PR25" s="13" t="str">
        <f t="shared" si="104"/>
        <v>-</v>
      </c>
      <c r="PS25" s="13" t="str">
        <f t="shared" si="104"/>
        <v>-</v>
      </c>
      <c r="PT25" s="13" t="str">
        <f t="shared" si="104"/>
        <v>-</v>
      </c>
      <c r="PU25" s="13" t="str">
        <f t="shared" si="104"/>
        <v>-</v>
      </c>
      <c r="PV25" s="13" t="str">
        <f t="shared" si="104"/>
        <v>-</v>
      </c>
      <c r="PW25" s="13" t="str">
        <f t="shared" si="104"/>
        <v>-</v>
      </c>
      <c r="PX25" s="13" t="str">
        <f t="shared" si="104"/>
        <v>-</v>
      </c>
      <c r="PY25" s="13" t="str">
        <f t="shared" si="104"/>
        <v>-</v>
      </c>
      <c r="PZ25" s="13" t="str">
        <f t="shared" si="104"/>
        <v>-</v>
      </c>
      <c r="QA25" s="13" t="str">
        <f t="shared" si="104"/>
        <v>-</v>
      </c>
      <c r="QB25" s="13" t="str">
        <f t="shared" si="104"/>
        <v>-</v>
      </c>
      <c r="QC25" s="13" t="str">
        <f t="shared" si="104"/>
        <v>-</v>
      </c>
      <c r="QD25" s="13" t="str">
        <f t="shared" si="104"/>
        <v>-</v>
      </c>
      <c r="QE25" s="13" t="str">
        <f t="shared" si="104"/>
        <v>-</v>
      </c>
      <c r="QF25" s="13" t="str">
        <f t="shared" si="104"/>
        <v>-</v>
      </c>
      <c r="QG25" s="13" t="str">
        <f t="shared" si="104"/>
        <v>-</v>
      </c>
      <c r="QH25" s="13" t="str">
        <f t="shared" si="104"/>
        <v>-</v>
      </c>
      <c r="QI25" s="12" t="str">
        <f t="shared" si="89"/>
        <v>-</v>
      </c>
      <c r="QJ25" s="13" t="str">
        <f t="shared" si="104"/>
        <v>-</v>
      </c>
      <c r="QK25" s="13" t="str">
        <f t="shared" si="104"/>
        <v>-</v>
      </c>
      <c r="QL25" s="13" t="str">
        <f t="shared" si="104"/>
        <v>-</v>
      </c>
      <c r="QM25" s="13" t="str">
        <f t="shared" si="104"/>
        <v>-</v>
      </c>
      <c r="QN25" s="13" t="str">
        <f t="shared" si="104"/>
        <v>-</v>
      </c>
      <c r="QO25" s="13" t="str">
        <f t="shared" si="104"/>
        <v>-</v>
      </c>
      <c r="QP25" s="13" t="str">
        <f t="shared" si="104"/>
        <v>-</v>
      </c>
      <c r="QQ25" s="13" t="str">
        <f t="shared" si="104"/>
        <v>-</v>
      </c>
      <c r="QR25" s="13" t="str">
        <f t="shared" si="104"/>
        <v>-</v>
      </c>
      <c r="QS25" s="13" t="str">
        <f t="shared" si="104"/>
        <v>-</v>
      </c>
      <c r="QT25" s="13" t="str">
        <f t="shared" si="104"/>
        <v>-</v>
      </c>
      <c r="QU25" s="13" t="str">
        <f t="shared" si="104"/>
        <v>-</v>
      </c>
      <c r="QV25" s="13" t="str">
        <f t="shared" si="104"/>
        <v>-</v>
      </c>
      <c r="QW25" s="13" t="str">
        <f t="shared" si="104"/>
        <v>-</v>
      </c>
      <c r="QX25" s="13" t="str">
        <f t="shared" si="104"/>
        <v>-</v>
      </c>
      <c r="QY25" s="13" t="str">
        <f t="shared" si="104"/>
        <v>-</v>
      </c>
      <c r="QZ25" s="13" t="str">
        <f t="shared" si="104"/>
        <v>-</v>
      </c>
      <c r="RA25" s="13" t="str">
        <f t="shared" si="104"/>
        <v>-</v>
      </c>
      <c r="RB25" s="13" t="str">
        <f t="shared" si="104"/>
        <v>-</v>
      </c>
      <c r="RC25" s="13" t="str">
        <f t="shared" si="104"/>
        <v>-</v>
      </c>
      <c r="RD25" s="13" t="str">
        <f t="shared" si="104"/>
        <v>-</v>
      </c>
      <c r="RE25" s="13" t="str">
        <f t="shared" si="104"/>
        <v>-</v>
      </c>
      <c r="RF25" s="13" t="str">
        <f t="shared" si="104"/>
        <v>-</v>
      </c>
      <c r="RG25" s="13" t="str">
        <f t="shared" si="104"/>
        <v>-</v>
      </c>
      <c r="RH25" s="13" t="str">
        <f t="shared" si="104"/>
        <v>-</v>
      </c>
      <c r="RI25" s="13" t="str">
        <f t="shared" si="104"/>
        <v>-</v>
      </c>
      <c r="RJ25" s="13" t="str">
        <f t="shared" si="104"/>
        <v>-</v>
      </c>
      <c r="RK25" s="13" t="str">
        <f t="shared" si="104"/>
        <v>-</v>
      </c>
      <c r="RL25" s="13" t="str">
        <f t="shared" si="104"/>
        <v>-</v>
      </c>
      <c r="RM25" s="13" t="str">
        <f t="shared" si="104"/>
        <v>-</v>
      </c>
      <c r="RN25" s="13" t="str">
        <f t="shared" si="104"/>
        <v>-</v>
      </c>
      <c r="RO25" s="13" t="str">
        <f t="shared" si="104"/>
        <v>-</v>
      </c>
      <c r="RP25" s="13" t="str">
        <f t="shared" si="104"/>
        <v>-</v>
      </c>
      <c r="RQ25" s="13" t="str">
        <f t="shared" si="104"/>
        <v>-</v>
      </c>
      <c r="RR25" s="13" t="str">
        <f t="shared" si="104"/>
        <v>-</v>
      </c>
      <c r="RS25" s="13" t="str">
        <f t="shared" si="104"/>
        <v>-</v>
      </c>
      <c r="RT25" s="13" t="str">
        <f t="shared" si="104"/>
        <v>-</v>
      </c>
      <c r="RU25" s="13" t="str">
        <f t="shared" si="104"/>
        <v>-</v>
      </c>
      <c r="RV25" s="13" t="str">
        <f t="shared" si="104"/>
        <v>-</v>
      </c>
      <c r="RW25" s="13" t="str">
        <f t="shared" si="104"/>
        <v>-</v>
      </c>
      <c r="RX25" s="13" t="str">
        <f t="shared" si="104"/>
        <v>-</v>
      </c>
      <c r="RY25" s="13" t="str">
        <f t="shared" si="104"/>
        <v>-</v>
      </c>
      <c r="RZ25" s="13" t="str">
        <f t="shared" si="104"/>
        <v>-</v>
      </c>
      <c r="SA25" s="13" t="str">
        <f t="shared" si="104"/>
        <v>-</v>
      </c>
      <c r="SB25" s="13" t="str">
        <f t="shared" si="104"/>
        <v>-</v>
      </c>
      <c r="SC25" s="13" t="str">
        <f t="shared" si="104"/>
        <v>-</v>
      </c>
      <c r="SD25" s="13" t="str">
        <f t="shared" si="104"/>
        <v>-</v>
      </c>
      <c r="SE25" s="13" t="str">
        <f t="shared" si="104"/>
        <v>-</v>
      </c>
      <c r="SF25" s="13" t="str">
        <f t="shared" si="104"/>
        <v>-</v>
      </c>
      <c r="SG25" s="13" t="str">
        <f t="shared" si="104"/>
        <v>-</v>
      </c>
      <c r="SH25" s="13" t="str">
        <f t="shared" si="104"/>
        <v>-</v>
      </c>
      <c r="SI25" s="13" t="str">
        <f t="shared" si="104"/>
        <v>-</v>
      </c>
      <c r="SJ25" s="13" t="str">
        <f t="shared" si="104"/>
        <v>-</v>
      </c>
      <c r="SK25" s="13" t="str">
        <f t="shared" si="104"/>
        <v>-</v>
      </c>
      <c r="SL25" s="13" t="str">
        <f t="shared" si="104"/>
        <v>-</v>
      </c>
      <c r="SM25" s="13" t="str">
        <f t="shared" si="104"/>
        <v>-</v>
      </c>
      <c r="SN25" s="13" t="str">
        <f t="shared" si="104"/>
        <v>-</v>
      </c>
      <c r="SO25" s="13" t="str">
        <f t="shared" si="104"/>
        <v>-</v>
      </c>
      <c r="SP25" s="13" t="str">
        <f t="shared" si="104"/>
        <v>-</v>
      </c>
      <c r="SQ25" s="13" t="str">
        <f t="shared" si="104"/>
        <v>-</v>
      </c>
      <c r="SR25" s="13" t="str">
        <f t="shared" si="104"/>
        <v>-</v>
      </c>
      <c r="SS25" s="12" t="b">
        <f t="shared" si="91"/>
        <v>1</v>
      </c>
      <c r="ST25" s="13" t="str">
        <f t="shared" si="104"/>
        <v>-</v>
      </c>
      <c r="SU25" s="13" t="str">
        <f t="shared" si="104"/>
        <v>-</v>
      </c>
      <c r="SV25" s="13" t="str">
        <f t="shared" si="104"/>
        <v>-</v>
      </c>
      <c r="SW25" s="13" t="str">
        <f t="shared" si="104"/>
        <v>-</v>
      </c>
      <c r="SX25" s="13" t="str">
        <f t="shared" si="104"/>
        <v>-</v>
      </c>
      <c r="SY25" s="13" t="str">
        <f t="shared" si="104"/>
        <v>-</v>
      </c>
      <c r="SZ25" s="13" t="str">
        <f t="shared" si="104"/>
        <v>-</v>
      </c>
      <c r="TA25" s="13" t="str">
        <f t="shared" si="104"/>
        <v>-</v>
      </c>
      <c r="TB25" s="13" t="str">
        <f t="shared" si="104"/>
        <v>-</v>
      </c>
      <c r="TC25" s="13" t="str">
        <f t="shared" si="104"/>
        <v>-</v>
      </c>
      <c r="TD25" s="13" t="str">
        <f t="shared" si="104"/>
        <v>-</v>
      </c>
      <c r="TE25" s="13" t="str">
        <f t="shared" si="104"/>
        <v>-</v>
      </c>
      <c r="TF25" s="13" t="str">
        <f t="shared" si="104"/>
        <v>-</v>
      </c>
      <c r="TG25" s="13" t="str">
        <f t="shared" si="104"/>
        <v>-</v>
      </c>
      <c r="TH25" s="13" t="str">
        <f t="shared" si="104"/>
        <v>-</v>
      </c>
      <c r="TI25" s="13" t="str">
        <f t="shared" si="104"/>
        <v>-</v>
      </c>
      <c r="TJ25" s="13" t="str">
        <f t="shared" si="104"/>
        <v>-</v>
      </c>
      <c r="TK25" s="13" t="str">
        <f t="shared" si="104"/>
        <v>-</v>
      </c>
      <c r="TL25" s="13" t="str">
        <f t="shared" si="104"/>
        <v>-</v>
      </c>
      <c r="TM25" s="13" t="str">
        <f t="shared" si="104"/>
        <v>-</v>
      </c>
      <c r="TN25" s="13" t="str">
        <f t="shared" si="104"/>
        <v>-</v>
      </c>
      <c r="TO25" s="13" t="str">
        <f t="shared" si="104"/>
        <v>-</v>
      </c>
      <c r="TP25" s="13" t="str">
        <f t="shared" si="104"/>
        <v>-</v>
      </c>
      <c r="TQ25" s="13" t="str">
        <f t="shared" si="104"/>
        <v>-</v>
      </c>
      <c r="TR25" s="13" t="str">
        <f t="shared" si="104"/>
        <v>-</v>
      </c>
      <c r="TS25" s="13" t="str">
        <f t="shared" si="104"/>
        <v>-</v>
      </c>
      <c r="TT25" s="13" t="str">
        <f t="shared" si="104"/>
        <v>-</v>
      </c>
      <c r="TU25" s="13" t="str">
        <f t="shared" si="104"/>
        <v>-</v>
      </c>
      <c r="TV25" s="13" t="str">
        <f t="shared" si="104"/>
        <v>-</v>
      </c>
      <c r="TW25" s="13" t="str">
        <f t="shared" si="104"/>
        <v>-</v>
      </c>
      <c r="TX25" s="13" t="str">
        <f t="shared" si="104"/>
        <v>-</v>
      </c>
      <c r="TY25" s="13" t="str">
        <f t="shared" si="104"/>
        <v>-</v>
      </c>
      <c r="TZ25" s="13" t="str">
        <f t="shared" si="104"/>
        <v>-</v>
      </c>
      <c r="UA25" s="13" t="str">
        <f t="shared" si="104"/>
        <v>-</v>
      </c>
      <c r="UB25" s="13" t="str">
        <f t="shared" si="104"/>
        <v>-</v>
      </c>
      <c r="UC25" s="13" t="str">
        <f t="shared" si="104"/>
        <v>-</v>
      </c>
      <c r="UD25" s="13" t="str">
        <f t="shared" si="104"/>
        <v>-</v>
      </c>
      <c r="UE25" s="13" t="str">
        <f t="shared" si="104"/>
        <v>-</v>
      </c>
      <c r="UF25" s="13" t="str">
        <f t="shared" si="104"/>
        <v>-</v>
      </c>
      <c r="UG25" s="13" t="str">
        <f t="shared" si="104"/>
        <v>-</v>
      </c>
      <c r="UH25" s="13" t="str">
        <f t="shared" si="104"/>
        <v>-</v>
      </c>
      <c r="UI25" s="13" t="str">
        <f t="shared" si="104"/>
        <v>-</v>
      </c>
      <c r="UJ25" s="13" t="str">
        <f t="shared" si="104"/>
        <v>-</v>
      </c>
      <c r="UK25" s="13" t="str">
        <f t="shared" si="104"/>
        <v>-</v>
      </c>
      <c r="UL25" s="13" t="str">
        <f t="shared" si="104"/>
        <v>-</v>
      </c>
      <c r="UM25" s="13" t="str">
        <f t="shared" si="104"/>
        <v>-</v>
      </c>
      <c r="UN25" s="13" t="str">
        <f t="shared" si="104"/>
        <v>-</v>
      </c>
      <c r="UO25" s="13" t="str">
        <f t="shared" si="104"/>
        <v>-</v>
      </c>
      <c r="UP25" s="13" t="str">
        <f t="shared" si="104"/>
        <v>-</v>
      </c>
      <c r="UQ25" s="13" t="str">
        <f t="shared" si="104"/>
        <v>-</v>
      </c>
      <c r="UR25" s="13" t="str">
        <f t="shared" si="104"/>
        <v>-</v>
      </c>
      <c r="US25" s="13" t="str">
        <f t="shared" si="104"/>
        <v>-</v>
      </c>
      <c r="UT25" s="13" t="str">
        <f t="shared" si="104"/>
        <v>-</v>
      </c>
      <c r="UU25" s="13" t="str">
        <f t="shared" si="104"/>
        <v>-</v>
      </c>
      <c r="UV25" s="13" t="str">
        <f t="shared" si="104"/>
        <v>-</v>
      </c>
      <c r="UW25" s="13" t="str">
        <f t="shared" si="104"/>
        <v>-</v>
      </c>
      <c r="UX25" s="13" t="str">
        <f t="shared" si="104"/>
        <v>-</v>
      </c>
      <c r="UY25" s="13" t="str">
        <f t="shared" si="104"/>
        <v>-</v>
      </c>
      <c r="UZ25" s="13" t="str">
        <f t="shared" si="104"/>
        <v>-</v>
      </c>
      <c r="VA25" s="13" t="str">
        <f t="shared" si="104"/>
        <v>-</v>
      </c>
      <c r="VB25" s="13" t="str">
        <f t="shared" si="104"/>
        <v>-</v>
      </c>
      <c r="VC25" s="13">
        <f t="shared" si="104"/>
        <v>0</v>
      </c>
      <c r="VD25" s="23">
        <v>0</v>
      </c>
    </row>
    <row r="26" spans="1:576" hidden="1" outlineLevel="1">
      <c r="A26" s="21">
        <f t="shared" si="93"/>
        <v>21</v>
      </c>
      <c r="B26" s="21">
        <f>$A$25</f>
        <v>20</v>
      </c>
      <c r="C26">
        <v>1</v>
      </c>
      <c r="D26" s="19" t="str">
        <f t="shared" ref="D26:D27" ca="1" si="108">OFFSET(D$5,$B26,0)</f>
        <v>SNSW</v>
      </c>
      <c r="E26" t="b">
        <v>0</v>
      </c>
      <c r="F26" t="b">
        <v>0</v>
      </c>
      <c r="G26" t="b">
        <v>0</v>
      </c>
      <c r="M26" s="12">
        <v>2</v>
      </c>
      <c r="O26" s="12">
        <v>2</v>
      </c>
      <c r="P26" s="12">
        <v>1</v>
      </c>
      <c r="Y26" s="211"/>
      <c r="Z26" s="211"/>
      <c r="AA26" s="211"/>
      <c r="AB26" s="211"/>
      <c r="AD26" s="211"/>
      <c r="AE26" s="211"/>
      <c r="AF26" s="211"/>
      <c r="AG26" s="211"/>
      <c r="AH26" s="211"/>
      <c r="AI26" s="211"/>
      <c r="AJ26" s="211"/>
      <c r="AK26" s="211"/>
      <c r="AS26" s="224" t="s">
        <v>1262</v>
      </c>
      <c r="AT26" s="9" t="str">
        <f>IF(COUNTIF(AS$5:AS26,AS26)=1,"-","Dup")</f>
        <v>-</v>
      </c>
      <c r="AU26" s="9"/>
      <c r="AV26" s="19" t="b">
        <f ca="1">OFFSET(AV$5,$B26,0)</f>
        <v>1</v>
      </c>
      <c r="AW26" s="19" t="b">
        <f t="shared" ref="AV26:BC29" ca="1" si="109">OFFSET(AW$5,$B26,0)</f>
        <v>1</v>
      </c>
      <c r="AX26" s="19" t="b">
        <f t="shared" ca="1" si="109"/>
        <v>1</v>
      </c>
      <c r="AY26" s="19" t="b">
        <f t="shared" ca="1" si="109"/>
        <v>1</v>
      </c>
      <c r="AZ26" s="19" t="b">
        <f t="shared" ca="1" si="109"/>
        <v>1</v>
      </c>
      <c r="BA26" s="19" t="b">
        <f t="shared" ca="1" si="109"/>
        <v>1</v>
      </c>
      <c r="BB26" s="19" t="b">
        <f t="shared" ca="1" si="109"/>
        <v>1</v>
      </c>
      <c r="BC26" s="19" t="b">
        <f t="shared" ca="1" si="109"/>
        <v>1</v>
      </c>
      <c r="BD26" s="9"/>
      <c r="BE26" s="19" t="b">
        <f t="shared" ref="BE26:DQ33" ca="1" si="110">OFFSET(BE$5,$B26,0)</f>
        <v>0</v>
      </c>
      <c r="BF26" s="19" t="str">
        <f t="shared" ca="1" si="110"/>
        <v>-</v>
      </c>
      <c r="BG26" s="19" t="str">
        <f t="shared" ca="1" si="110"/>
        <v>-</v>
      </c>
      <c r="BH26" s="19" t="str">
        <f t="shared" ca="1" si="110"/>
        <v>-</v>
      </c>
      <c r="BI26" s="19" t="b">
        <f t="shared" ca="1" si="110"/>
        <v>0</v>
      </c>
      <c r="BJ26" s="19" t="str">
        <f ca="1">OFFSET(BJ$5,$B26,0)</f>
        <v>-</v>
      </c>
      <c r="BK26" s="19" t="str">
        <f ca="1">OFFSET(BK$5,$B26,0)</f>
        <v>-</v>
      </c>
      <c r="BL26" s="9"/>
      <c r="BM26" s="19" t="str">
        <f t="shared" ref="BM26:CB29" ca="1" si="111">OFFSET(BM$5,$B26,0)</f>
        <v>-</v>
      </c>
      <c r="BN26" s="19" t="str">
        <f t="shared" ca="1" si="111"/>
        <v>-</v>
      </c>
      <c r="BO26" s="19" t="str">
        <f t="shared" ca="1" si="111"/>
        <v>-</v>
      </c>
      <c r="BP26" s="19" t="str">
        <f t="shared" ca="1" si="111"/>
        <v>-</v>
      </c>
      <c r="BQ26" s="19" t="str">
        <f t="shared" ca="1" si="111"/>
        <v>-</v>
      </c>
      <c r="BR26" s="19" t="str">
        <f t="shared" ca="1" si="111"/>
        <v>-</v>
      </c>
      <c r="BS26" s="19" t="str">
        <f t="shared" ca="1" si="111"/>
        <v>-</v>
      </c>
      <c r="BT26" s="19" t="str">
        <f t="shared" ca="1" si="111"/>
        <v>-</v>
      </c>
      <c r="BU26" s="19" t="str">
        <f t="shared" ca="1" si="111"/>
        <v>-</v>
      </c>
      <c r="BV26" s="19" t="str">
        <f t="shared" ca="1" si="111"/>
        <v>-</v>
      </c>
      <c r="BW26" s="19" t="str">
        <f t="shared" ca="1" si="111"/>
        <v>-</v>
      </c>
      <c r="BX26" s="9"/>
      <c r="BY26" s="19" t="str">
        <f t="shared" ca="1" si="111"/>
        <v>-</v>
      </c>
      <c r="BZ26" s="19" t="str">
        <f t="shared" ca="1" si="111"/>
        <v>-</v>
      </c>
      <c r="CA26" s="19" t="str">
        <f t="shared" ca="1" si="111"/>
        <v>-</v>
      </c>
      <c r="CB26" s="19" t="str">
        <f t="shared" ca="1" si="111"/>
        <v>-</v>
      </c>
      <c r="CC26" s="19" t="str">
        <f t="shared" ref="BY26:CH29" ca="1" si="112">OFFSET(CC$5,$B26,0)</f>
        <v>-</v>
      </c>
      <c r="CD26" s="19" t="str">
        <f t="shared" ca="1" si="112"/>
        <v>-</v>
      </c>
      <c r="CE26" s="19" t="str">
        <f t="shared" ca="1" si="112"/>
        <v>-</v>
      </c>
      <c r="CF26" s="19" t="str">
        <f t="shared" ca="1" si="112"/>
        <v>-</v>
      </c>
      <c r="CG26" s="19" t="str">
        <f t="shared" ca="1" si="112"/>
        <v>-</v>
      </c>
      <c r="CH26" s="19" t="str">
        <f t="shared" ca="1" si="112"/>
        <v>-</v>
      </c>
      <c r="CI26" s="9"/>
      <c r="CJ26" s="19" t="b">
        <f t="shared" ref="CJ26:DQ29" ca="1" si="113">OFFSET(CJ$5,$B26,0)</f>
        <v>0</v>
      </c>
      <c r="CK26" s="19" t="b">
        <f t="shared" ca="1" si="113"/>
        <v>0</v>
      </c>
      <c r="CL26" s="19" t="b">
        <f t="shared" ca="1" si="113"/>
        <v>0</v>
      </c>
      <c r="CM26" s="19">
        <f t="shared" ca="1" si="113"/>
        <v>0</v>
      </c>
      <c r="CN26" s="19" t="b">
        <f t="shared" ca="1" si="113"/>
        <v>1</v>
      </c>
      <c r="CO26" s="19" t="str">
        <f t="shared" ca="1" si="113"/>
        <v>-</v>
      </c>
      <c r="CP26" s="19" t="b">
        <f t="shared" ca="1" si="113"/>
        <v>1</v>
      </c>
      <c r="CQ26" s="136">
        <f t="shared" ref="CQ26:CQ27" si="114">$O26</f>
        <v>2</v>
      </c>
      <c r="CR26" s="19" t="str">
        <f t="shared" ca="1" si="96"/>
        <v>-</v>
      </c>
      <c r="CS26" s="19" t="str">
        <f t="shared" ca="1" si="96"/>
        <v>-</v>
      </c>
      <c r="CT26" s="19" t="str">
        <f t="shared" ca="1" si="96"/>
        <v>-</v>
      </c>
      <c r="CU26" s="19" t="str">
        <f t="shared" ca="1" si="96"/>
        <v>-</v>
      </c>
      <c r="CV26" s="19" t="str">
        <f t="shared" ca="1" si="96"/>
        <v>-</v>
      </c>
      <c r="CW26" s="19" t="str">
        <f t="shared" ca="1" si="96"/>
        <v>-</v>
      </c>
      <c r="CX26" s="19" t="str">
        <f t="shared" ca="1" si="96"/>
        <v>-</v>
      </c>
      <c r="CY26" s="19" t="str">
        <f t="shared" ref="CY26:DN29" ca="1" si="115">OFFSET(CY$5,$B26,0)</f>
        <v>-</v>
      </c>
      <c r="CZ26" s="19" t="str">
        <f t="shared" ca="1" si="115"/>
        <v>-</v>
      </c>
      <c r="DA26" s="19" t="str">
        <f t="shared" ca="1" si="115"/>
        <v>-</v>
      </c>
      <c r="DB26" s="19" t="str">
        <f t="shared" ca="1" si="115"/>
        <v>-</v>
      </c>
      <c r="DC26" s="19" t="str">
        <f t="shared" ca="1" si="115"/>
        <v>-</v>
      </c>
      <c r="DD26" s="19">
        <f t="shared" ca="1" si="115"/>
        <v>1</v>
      </c>
      <c r="DE26" s="19">
        <f t="shared" ca="1" si="115"/>
        <v>1</v>
      </c>
      <c r="DF26" s="19" t="str">
        <f t="shared" ca="1" si="115"/>
        <v>-</v>
      </c>
      <c r="DG26" s="19" t="str">
        <f t="shared" ca="1" si="115"/>
        <v>-</v>
      </c>
      <c r="DH26" s="19" t="str">
        <f t="shared" ca="1" si="115"/>
        <v>-</v>
      </c>
      <c r="DI26" s="19" t="str">
        <f t="shared" ca="1" si="115"/>
        <v>-</v>
      </c>
      <c r="DJ26" s="19" t="str">
        <f t="shared" ca="1" si="115"/>
        <v>-</v>
      </c>
      <c r="DK26" s="19" t="str">
        <f t="shared" ca="1" si="115"/>
        <v>-</v>
      </c>
      <c r="DL26" s="19" t="str">
        <f t="shared" ca="1" si="115"/>
        <v>-</v>
      </c>
      <c r="DM26" s="19" t="str">
        <f t="shared" ca="1" si="115"/>
        <v>-</v>
      </c>
      <c r="DN26" s="19" t="str">
        <f t="shared" ca="1" si="115"/>
        <v>-</v>
      </c>
      <c r="DO26" s="19" t="str">
        <f t="shared" ca="1" si="113"/>
        <v>-</v>
      </c>
      <c r="DP26" s="19">
        <f t="shared" ca="1" si="113"/>
        <v>1</v>
      </c>
      <c r="DQ26" s="19">
        <f t="shared" ca="1" si="113"/>
        <v>1</v>
      </c>
      <c r="DR26" s="9"/>
      <c r="DS26" s="19">
        <f t="shared" ref="DS26:EK27" ca="1" si="116">OFFSET(DS$5,$B26,0)</f>
        <v>0.125</v>
      </c>
      <c r="DT26" s="19">
        <f t="shared" ca="1" si="116"/>
        <v>0.3</v>
      </c>
      <c r="DU26" s="19">
        <f t="shared" ca="1" si="116"/>
        <v>-0.05</v>
      </c>
      <c r="DV26" s="19">
        <f t="shared" ca="1" si="116"/>
        <v>0.1</v>
      </c>
      <c r="DW26" s="19">
        <f t="shared" ca="1" si="116"/>
        <v>0.25</v>
      </c>
      <c r="DX26" s="19">
        <f t="shared" ca="1" si="116"/>
        <v>-0.05</v>
      </c>
      <c r="DY26" s="19">
        <f t="shared" ca="1" si="116"/>
        <v>0.05</v>
      </c>
      <c r="DZ26" s="19">
        <f t="shared" ca="1" si="116"/>
        <v>0.1</v>
      </c>
      <c r="EA26" s="19">
        <f t="shared" ca="1" si="116"/>
        <v>-0.02</v>
      </c>
      <c r="EB26" s="19">
        <f t="shared" ca="1" si="116"/>
        <v>0.1</v>
      </c>
      <c r="EC26" s="19">
        <f t="shared" ca="1" si="116"/>
        <v>0.25</v>
      </c>
      <c r="ED26" s="19">
        <f t="shared" ca="1" si="116"/>
        <v>-0.05</v>
      </c>
      <c r="EE26" s="19">
        <f t="shared" ca="1" si="116"/>
        <v>0</v>
      </c>
      <c r="EF26" s="19">
        <f t="shared" ca="1" si="116"/>
        <v>0</v>
      </c>
      <c r="EG26" s="19">
        <f t="shared" ca="1" si="116"/>
        <v>0</v>
      </c>
      <c r="EH26" s="19">
        <f t="shared" ca="1" si="116"/>
        <v>0</v>
      </c>
      <c r="EI26" s="19">
        <f t="shared" ca="1" si="116"/>
        <v>0</v>
      </c>
      <c r="EJ26" s="19">
        <f t="shared" ref="EI26:GP29" ca="1" si="117">OFFSET(EJ$5,$B26,0)</f>
        <v>0</v>
      </c>
      <c r="EK26" s="19">
        <f t="shared" ca="1" si="116"/>
        <v>0</v>
      </c>
      <c r="EL26" s="19">
        <f t="shared" ca="1" si="117"/>
        <v>0</v>
      </c>
      <c r="EM26" s="19">
        <f t="shared" ca="1" si="117"/>
        <v>0</v>
      </c>
      <c r="EN26" s="19">
        <f t="shared" ca="1" si="117"/>
        <v>0</v>
      </c>
      <c r="EO26" s="19">
        <f t="shared" ca="1" si="117"/>
        <v>0</v>
      </c>
      <c r="EP26" s="19">
        <f t="shared" ca="1" si="117"/>
        <v>0</v>
      </c>
      <c r="EQ26" s="19">
        <f t="shared" ca="1" si="117"/>
        <v>0</v>
      </c>
      <c r="ER26" s="19">
        <f t="shared" ca="1" si="117"/>
        <v>0</v>
      </c>
      <c r="ES26" s="19">
        <f t="shared" ca="1" si="117"/>
        <v>0</v>
      </c>
      <c r="ET26" s="19">
        <f t="shared" ca="1" si="117"/>
        <v>0</v>
      </c>
      <c r="EU26" s="19">
        <f t="shared" ca="1" si="117"/>
        <v>0</v>
      </c>
      <c r="EV26" s="19">
        <f t="shared" ca="1" si="117"/>
        <v>0</v>
      </c>
      <c r="EW26" s="19">
        <f t="shared" ca="1" si="117"/>
        <v>0</v>
      </c>
      <c r="EX26" s="19">
        <f t="shared" ca="1" si="117"/>
        <v>0</v>
      </c>
      <c r="EY26" s="19">
        <f t="shared" ca="1" si="117"/>
        <v>0</v>
      </c>
      <c r="EZ26" s="19">
        <f t="shared" ca="1" si="117"/>
        <v>0</v>
      </c>
      <c r="FA26" s="19">
        <f t="shared" ca="1" si="117"/>
        <v>0</v>
      </c>
      <c r="FB26" s="19">
        <f t="shared" ca="1" si="117"/>
        <v>0</v>
      </c>
      <c r="FC26" s="19">
        <f t="shared" ca="1" si="117"/>
        <v>0</v>
      </c>
      <c r="FD26" s="19">
        <f t="shared" ca="1" si="117"/>
        <v>0</v>
      </c>
      <c r="FE26" s="19">
        <f t="shared" ca="1" si="117"/>
        <v>0</v>
      </c>
      <c r="FF26" s="19">
        <f t="shared" ca="1" si="117"/>
        <v>0</v>
      </c>
      <c r="FG26" s="19">
        <f t="shared" ca="1" si="117"/>
        <v>0</v>
      </c>
      <c r="FH26" s="19">
        <f t="shared" ca="1" si="117"/>
        <v>0</v>
      </c>
      <c r="FI26" s="19">
        <f t="shared" ca="1" si="117"/>
        <v>0</v>
      </c>
      <c r="FJ26" s="19">
        <f t="shared" ca="1" si="117"/>
        <v>0</v>
      </c>
      <c r="FK26" s="19">
        <f t="shared" ca="1" si="117"/>
        <v>0</v>
      </c>
      <c r="FL26" s="19">
        <f t="shared" ca="1" si="117"/>
        <v>0</v>
      </c>
      <c r="FM26" s="19">
        <f t="shared" ca="1" si="117"/>
        <v>0</v>
      </c>
      <c r="FN26" s="19">
        <f t="shared" ca="1" si="117"/>
        <v>0</v>
      </c>
      <c r="FO26" s="19">
        <f t="shared" ca="1" si="117"/>
        <v>0</v>
      </c>
      <c r="FP26" s="19">
        <f t="shared" ca="1" si="117"/>
        <v>0</v>
      </c>
      <c r="FQ26" s="19">
        <f t="shared" ca="1" si="117"/>
        <v>0</v>
      </c>
      <c r="FR26" s="19">
        <f t="shared" ca="1" si="117"/>
        <v>0</v>
      </c>
      <c r="FS26" s="19">
        <f t="shared" ca="1" si="117"/>
        <v>0</v>
      </c>
      <c r="FT26" s="19">
        <f t="shared" ca="1" si="117"/>
        <v>0</v>
      </c>
      <c r="FU26" s="19">
        <f t="shared" ca="1" si="117"/>
        <v>0</v>
      </c>
      <c r="FV26" s="19">
        <f t="shared" ca="1" si="117"/>
        <v>0</v>
      </c>
      <c r="FW26" s="19">
        <f t="shared" ca="1" si="117"/>
        <v>0</v>
      </c>
      <c r="FX26" s="19">
        <f t="shared" ca="1" si="117"/>
        <v>0</v>
      </c>
      <c r="FY26" s="19">
        <f t="shared" ca="1" si="117"/>
        <v>0</v>
      </c>
      <c r="FZ26" s="19">
        <f t="shared" ca="1" si="117"/>
        <v>0</v>
      </c>
      <c r="GA26" s="19">
        <f t="shared" ca="1" si="117"/>
        <v>0</v>
      </c>
      <c r="GB26" s="19">
        <f t="shared" ca="1" si="117"/>
        <v>0</v>
      </c>
      <c r="GC26" s="19">
        <f t="shared" ca="1" si="117"/>
        <v>0</v>
      </c>
      <c r="GD26" s="19">
        <f t="shared" ca="1" si="117"/>
        <v>0</v>
      </c>
      <c r="GE26" s="19">
        <f t="shared" ca="1" si="117"/>
        <v>0</v>
      </c>
      <c r="GF26" s="19">
        <f t="shared" ca="1" si="117"/>
        <v>0</v>
      </c>
      <c r="GG26" s="19">
        <f t="shared" ca="1" si="117"/>
        <v>0</v>
      </c>
      <c r="GH26" s="19">
        <f t="shared" ca="1" si="117"/>
        <v>0</v>
      </c>
      <c r="GI26" s="19">
        <f t="shared" ca="1" si="117"/>
        <v>0</v>
      </c>
      <c r="GJ26" s="19">
        <f t="shared" ca="1" si="117"/>
        <v>0</v>
      </c>
      <c r="GK26" s="19">
        <f t="shared" ca="1" si="117"/>
        <v>0</v>
      </c>
      <c r="GL26" s="19">
        <f t="shared" ca="1" si="117"/>
        <v>0</v>
      </c>
      <c r="GM26" s="19">
        <f t="shared" ca="1" si="117"/>
        <v>0</v>
      </c>
      <c r="GN26" s="19">
        <f t="shared" ca="1" si="117"/>
        <v>0</v>
      </c>
      <c r="GO26" s="19">
        <f t="shared" ca="1" si="117"/>
        <v>0</v>
      </c>
      <c r="GP26" s="19">
        <f t="shared" ca="1" si="117"/>
        <v>0</v>
      </c>
      <c r="GQ26" s="19">
        <f t="shared" ref="GQ26:HJ29" ca="1" si="118">OFFSET(GQ$5,$B26,0)</f>
        <v>0</v>
      </c>
      <c r="GR26" s="19">
        <f t="shared" ca="1" si="118"/>
        <v>0</v>
      </c>
      <c r="GS26" s="19">
        <f t="shared" ca="1" si="118"/>
        <v>0</v>
      </c>
      <c r="GT26" s="19">
        <f t="shared" ca="1" si="118"/>
        <v>0</v>
      </c>
      <c r="GU26" s="19">
        <f t="shared" ca="1" si="118"/>
        <v>0</v>
      </c>
      <c r="GV26" s="19">
        <f t="shared" ca="1" si="118"/>
        <v>0</v>
      </c>
      <c r="GW26" s="19">
        <f t="shared" ca="1" si="118"/>
        <v>0</v>
      </c>
      <c r="GX26" s="19">
        <f t="shared" ca="1" si="118"/>
        <v>0</v>
      </c>
      <c r="GY26" s="19">
        <f t="shared" ca="1" si="118"/>
        <v>0</v>
      </c>
      <c r="GZ26" s="19">
        <f t="shared" ca="1" si="118"/>
        <v>0</v>
      </c>
      <c r="HA26" s="19">
        <f t="shared" ca="1" si="118"/>
        <v>0</v>
      </c>
      <c r="HB26" s="19">
        <f t="shared" ca="1" si="118"/>
        <v>0</v>
      </c>
      <c r="HC26" s="19">
        <f t="shared" ca="1" si="118"/>
        <v>0</v>
      </c>
      <c r="HD26" s="19">
        <f t="shared" ca="1" si="118"/>
        <v>0</v>
      </c>
      <c r="HE26" s="19">
        <f t="shared" ca="1" si="118"/>
        <v>0</v>
      </c>
      <c r="HF26" s="19">
        <f t="shared" ca="1" si="118"/>
        <v>0</v>
      </c>
      <c r="HG26" s="19">
        <f t="shared" ca="1" si="118"/>
        <v>0</v>
      </c>
      <c r="HH26" s="19">
        <f t="shared" ca="1" si="118"/>
        <v>0</v>
      </c>
      <c r="HI26" s="19">
        <f t="shared" ca="1" si="118"/>
        <v>0</v>
      </c>
      <c r="HJ26" s="19">
        <f t="shared" ca="1" si="118"/>
        <v>0</v>
      </c>
      <c r="HK26" s="19">
        <f t="shared" ref="HK26:IY29" ca="1" si="119">OFFSET(HK$5,$B26,0)</f>
        <v>0</v>
      </c>
      <c r="HL26" s="19">
        <f t="shared" ca="1" si="119"/>
        <v>0</v>
      </c>
      <c r="HM26" s="19">
        <f t="shared" ca="1" si="119"/>
        <v>0</v>
      </c>
      <c r="HN26" s="19">
        <f t="shared" ca="1" si="119"/>
        <v>0</v>
      </c>
      <c r="HO26" s="19">
        <f t="shared" ca="1" si="119"/>
        <v>0</v>
      </c>
      <c r="HP26" s="19">
        <f t="shared" ca="1" si="119"/>
        <v>0</v>
      </c>
      <c r="HQ26" s="19">
        <f t="shared" ca="1" si="119"/>
        <v>0</v>
      </c>
      <c r="HR26" s="19">
        <f t="shared" ca="1" si="119"/>
        <v>0</v>
      </c>
      <c r="HS26" s="19">
        <f t="shared" ca="1" si="119"/>
        <v>0</v>
      </c>
      <c r="HT26" s="19">
        <f t="shared" ca="1" si="119"/>
        <v>0</v>
      </c>
      <c r="HU26" s="19">
        <f t="shared" ca="1" si="119"/>
        <v>0</v>
      </c>
      <c r="HV26" s="19">
        <f t="shared" ca="1" si="119"/>
        <v>0</v>
      </c>
      <c r="HW26" s="19">
        <f t="shared" ca="1" si="119"/>
        <v>0</v>
      </c>
      <c r="HX26" s="19">
        <f t="shared" ca="1" si="119"/>
        <v>0</v>
      </c>
      <c r="HY26" s="19">
        <f t="shared" ca="1" si="119"/>
        <v>0</v>
      </c>
      <c r="HZ26" s="19">
        <f t="shared" ca="1" si="119"/>
        <v>0</v>
      </c>
      <c r="IA26" s="19">
        <f t="shared" ca="1" si="119"/>
        <v>0</v>
      </c>
      <c r="IB26" s="19">
        <f t="shared" ca="1" si="119"/>
        <v>0</v>
      </c>
      <c r="IC26" s="19">
        <f t="shared" ca="1" si="119"/>
        <v>0</v>
      </c>
      <c r="ID26" s="19">
        <f t="shared" ca="1" si="119"/>
        <v>0</v>
      </c>
      <c r="IE26" s="19">
        <f t="shared" ca="1" si="119"/>
        <v>0</v>
      </c>
      <c r="IF26" s="19">
        <f t="shared" ca="1" si="119"/>
        <v>0</v>
      </c>
      <c r="IG26" s="19">
        <f t="shared" ca="1" si="119"/>
        <v>0</v>
      </c>
      <c r="IH26" s="19">
        <f t="shared" ca="1" si="119"/>
        <v>0</v>
      </c>
      <c r="II26" s="19">
        <f t="shared" ca="1" si="119"/>
        <v>0</v>
      </c>
      <c r="IJ26" s="19">
        <f t="shared" ca="1" si="119"/>
        <v>0</v>
      </c>
      <c r="IK26" s="19">
        <f t="shared" ca="1" si="119"/>
        <v>0</v>
      </c>
      <c r="IL26" s="19">
        <f t="shared" ca="1" si="119"/>
        <v>0</v>
      </c>
      <c r="IM26" s="19">
        <f t="shared" ca="1" si="119"/>
        <v>0</v>
      </c>
      <c r="IN26" s="19">
        <f t="shared" ca="1" si="119"/>
        <v>0</v>
      </c>
      <c r="IO26" s="19">
        <f t="shared" ca="1" si="119"/>
        <v>0</v>
      </c>
      <c r="IP26" s="19">
        <f t="shared" ca="1" si="119"/>
        <v>0</v>
      </c>
      <c r="IQ26" s="19">
        <f t="shared" ca="1" si="119"/>
        <v>0</v>
      </c>
      <c r="IR26" s="19">
        <f t="shared" ca="1" si="119"/>
        <v>0</v>
      </c>
      <c r="IS26" s="19">
        <f t="shared" ca="1" si="119"/>
        <v>0</v>
      </c>
      <c r="IT26" s="19">
        <f t="shared" ca="1" si="119"/>
        <v>0</v>
      </c>
      <c r="IU26" s="19">
        <f t="shared" ca="1" si="119"/>
        <v>0</v>
      </c>
      <c r="IV26" s="19">
        <f t="shared" ca="1" si="119"/>
        <v>0</v>
      </c>
      <c r="IW26" s="19">
        <f t="shared" ca="1" si="119"/>
        <v>0</v>
      </c>
      <c r="IX26" s="19">
        <f t="shared" ca="1" si="119"/>
        <v>0</v>
      </c>
      <c r="IY26" s="19">
        <f t="shared" ca="1" si="119"/>
        <v>0</v>
      </c>
      <c r="IZ26" s="19" t="str">
        <f t="shared" ref="IZ26:IZ27" ca="1" si="120">OFFSET(IZ$5,$B26,0)</f>
        <v>-</v>
      </c>
      <c r="JA26" s="9"/>
      <c r="JB26" s="19">
        <f t="shared" ref="JB26:KB29" ca="1" si="121">OFFSET(JB$5,$B26,0)</f>
        <v>1</v>
      </c>
      <c r="JC26" s="19" t="str">
        <f t="shared" ca="1" si="121"/>
        <v>-</v>
      </c>
      <c r="JD26" s="19">
        <f t="shared" ca="1" si="121"/>
        <v>0</v>
      </c>
      <c r="JE26" s="19">
        <f t="shared" ref="JE26:JH29" ca="1" si="122">OFFSET(JE$5,$B26,0)</f>
        <v>0</v>
      </c>
      <c r="JF26" s="19">
        <f t="shared" ca="1" si="122"/>
        <v>0</v>
      </c>
      <c r="JG26" s="19">
        <f t="shared" ca="1" si="122"/>
        <v>0</v>
      </c>
      <c r="JH26" s="19">
        <f t="shared" ca="1" si="122"/>
        <v>0</v>
      </c>
      <c r="JI26" s="19" t="str">
        <f t="shared" ca="1" si="121"/>
        <v>-</v>
      </c>
      <c r="JJ26" s="19">
        <f t="shared" ca="1" si="121"/>
        <v>1</v>
      </c>
      <c r="JK26" s="19">
        <f t="shared" ca="1" si="121"/>
        <v>0</v>
      </c>
      <c r="JL26" s="19">
        <f t="shared" ca="1" si="121"/>
        <v>0</v>
      </c>
      <c r="JM26" s="19">
        <f t="shared" ca="1" si="121"/>
        <v>0</v>
      </c>
      <c r="JN26" s="19">
        <f t="shared" ca="1" si="121"/>
        <v>0</v>
      </c>
      <c r="JO26" s="19">
        <f t="shared" ca="1" si="121"/>
        <v>0</v>
      </c>
      <c r="JP26" s="19">
        <f t="shared" ca="1" si="121"/>
        <v>0</v>
      </c>
      <c r="JQ26" s="19">
        <f t="shared" ca="1" si="121"/>
        <v>0</v>
      </c>
      <c r="JR26" s="19">
        <f t="shared" ca="1" si="121"/>
        <v>0</v>
      </c>
      <c r="JS26" s="19">
        <f t="shared" ca="1" si="121"/>
        <v>0</v>
      </c>
      <c r="JT26" s="19">
        <f t="shared" ca="1" si="121"/>
        <v>0</v>
      </c>
      <c r="JU26" s="19">
        <f t="shared" ca="1" si="121"/>
        <v>0</v>
      </c>
      <c r="JV26" s="19">
        <f t="shared" ca="1" si="121"/>
        <v>0</v>
      </c>
      <c r="JW26" s="19">
        <f t="shared" ca="1" si="121"/>
        <v>0</v>
      </c>
      <c r="JX26" s="19">
        <f t="shared" ca="1" si="121"/>
        <v>0</v>
      </c>
      <c r="JY26" s="19">
        <f t="shared" ca="1" si="121"/>
        <v>0</v>
      </c>
      <c r="JZ26" s="19">
        <f t="shared" ca="1" si="121"/>
        <v>0</v>
      </c>
      <c r="KA26" s="19">
        <f t="shared" ca="1" si="121"/>
        <v>0</v>
      </c>
      <c r="KB26" s="19">
        <f t="shared" ca="1" si="121"/>
        <v>0</v>
      </c>
      <c r="KC26" s="19">
        <f t="shared" ref="KC26:KP27" ca="1" si="123">OFFSET(KC$5,$B26,0)</f>
        <v>0</v>
      </c>
      <c r="KD26" s="19">
        <f t="shared" ca="1" si="123"/>
        <v>0</v>
      </c>
      <c r="KE26" s="19">
        <f t="shared" ca="1" si="123"/>
        <v>0</v>
      </c>
      <c r="KF26" s="19">
        <f t="shared" ca="1" si="123"/>
        <v>0</v>
      </c>
      <c r="KG26" s="19">
        <f t="shared" ca="1" si="123"/>
        <v>0</v>
      </c>
      <c r="KH26" s="19">
        <f t="shared" ca="1" si="123"/>
        <v>0</v>
      </c>
      <c r="KI26" s="19">
        <f t="shared" ca="1" si="123"/>
        <v>0</v>
      </c>
      <c r="KJ26" s="19">
        <f t="shared" ca="1" si="123"/>
        <v>0</v>
      </c>
      <c r="KK26" s="19">
        <f t="shared" ca="1" si="123"/>
        <v>0</v>
      </c>
      <c r="KL26" s="19">
        <f t="shared" ca="1" si="123"/>
        <v>0</v>
      </c>
      <c r="KM26" s="19">
        <f t="shared" ca="1" si="123"/>
        <v>0</v>
      </c>
      <c r="KN26" s="19">
        <f t="shared" ca="1" si="123"/>
        <v>1</v>
      </c>
      <c r="KO26" s="19">
        <f t="shared" ca="1" si="123"/>
        <v>0</v>
      </c>
      <c r="KP26" s="19">
        <f t="shared" ca="1" si="123"/>
        <v>1</v>
      </c>
      <c r="KQ26" s="9"/>
      <c r="KR26" s="19" t="str">
        <f ca="1">OFFSET(KR$5,$B26,0)</f>
        <v>-</v>
      </c>
      <c r="KS26" s="5" t="b">
        <f t="shared" si="102"/>
        <v>0</v>
      </c>
      <c r="KT26" s="5" t="b">
        <f t="shared" si="102"/>
        <v>1</v>
      </c>
      <c r="KU26" s="5" t="b">
        <f t="shared" si="102"/>
        <v>0</v>
      </c>
      <c r="KV26" s="136">
        <f t="shared" ref="KV26:KV29" si="124">$P26</f>
        <v>1</v>
      </c>
      <c r="KW26" s="136">
        <f t="shared" si="103"/>
        <v>1</v>
      </c>
      <c r="KX26" s="19" t="str">
        <f t="shared" ref="KX26:LY27" ca="1" si="125">OFFSET(KX$5,$B26,0)</f>
        <v>-</v>
      </c>
      <c r="KY26" s="19" t="str">
        <f ca="1">OFFSET(KY$5,$B26,0)</f>
        <v>-</v>
      </c>
      <c r="KZ26" s="19" t="str">
        <f t="shared" ca="1" si="125"/>
        <v>-</v>
      </c>
      <c r="LA26" s="19" t="str">
        <f t="shared" ca="1" si="125"/>
        <v>-</v>
      </c>
      <c r="LB26" s="19">
        <f t="shared" ca="1" si="125"/>
        <v>1</v>
      </c>
      <c r="LC26" s="19" t="str">
        <f t="shared" ca="1" si="125"/>
        <v>-</v>
      </c>
      <c r="LD26" s="19" t="str">
        <f t="shared" ca="1" si="125"/>
        <v>-</v>
      </c>
      <c r="LE26" s="19" t="str">
        <f t="shared" ca="1" si="125"/>
        <v>-</v>
      </c>
      <c r="LF26" s="19" t="str">
        <f t="shared" ca="1" si="125"/>
        <v>-</v>
      </c>
      <c r="LG26" s="19" t="str">
        <f t="shared" ca="1" si="125"/>
        <v>-</v>
      </c>
      <c r="LH26" s="19" t="str">
        <f t="shared" ca="1" si="125"/>
        <v>-</v>
      </c>
      <c r="LI26" s="19" t="str">
        <f t="shared" ca="1" si="125"/>
        <v>-</v>
      </c>
      <c r="LJ26" s="19" t="str">
        <f t="shared" ca="1" si="125"/>
        <v>-</v>
      </c>
      <c r="LK26" s="19" t="str">
        <f t="shared" ca="1" si="125"/>
        <v>-</v>
      </c>
      <c r="LL26" s="19" t="str">
        <f t="shared" ca="1" si="125"/>
        <v>-</v>
      </c>
      <c r="LM26" s="19" t="str">
        <f t="shared" ca="1" si="125"/>
        <v>-</v>
      </c>
      <c r="LN26" s="19" t="str">
        <f t="shared" ca="1" si="125"/>
        <v>-</v>
      </c>
      <c r="LO26" s="19" t="b">
        <f t="shared" ca="1" si="125"/>
        <v>1</v>
      </c>
      <c r="LP26" s="19">
        <f t="shared" ca="1" si="125"/>
        <v>0</v>
      </c>
      <c r="LQ26" s="19" t="str">
        <f t="shared" ca="1" si="125"/>
        <v>-</v>
      </c>
      <c r="LR26" s="19">
        <f t="shared" ca="1" si="125"/>
        <v>999999</v>
      </c>
      <c r="LS26" s="19">
        <f t="shared" ca="1" si="125"/>
        <v>999999</v>
      </c>
      <c r="LT26" s="19">
        <f t="shared" ca="1" si="125"/>
        <v>999999</v>
      </c>
      <c r="LU26" s="19">
        <f t="shared" ca="1" si="125"/>
        <v>999999</v>
      </c>
      <c r="LV26" s="19">
        <f t="shared" ca="1" si="125"/>
        <v>999999</v>
      </c>
      <c r="LW26" s="19" t="str">
        <f t="shared" ca="1" si="125"/>
        <v>-</v>
      </c>
      <c r="LX26" s="19" t="str">
        <f t="shared" ca="1" si="125"/>
        <v>-</v>
      </c>
      <c r="LY26" s="19" t="str">
        <f t="shared" ca="1" si="125"/>
        <v>-</v>
      </c>
      <c r="LZ26" s="19" t="b">
        <f t="shared" ref="LZ26:MR27" ca="1" si="126">OFFSET(LZ$5,$B26,0)</f>
        <v>1</v>
      </c>
      <c r="MA26" s="19">
        <f t="shared" ca="1" si="126"/>
        <v>0</v>
      </c>
      <c r="MB26" s="19" t="str">
        <f t="shared" ca="1" si="126"/>
        <v>-</v>
      </c>
      <c r="MC26" s="19" t="str">
        <f t="shared" ca="1" si="126"/>
        <v>-</v>
      </c>
      <c r="MD26" s="19" t="str">
        <f t="shared" ca="1" si="126"/>
        <v>-</v>
      </c>
      <c r="ME26" s="19" t="str">
        <f t="shared" ca="1" si="126"/>
        <v>-</v>
      </c>
      <c r="MF26" s="19" t="str">
        <f t="shared" ca="1" si="126"/>
        <v>-</v>
      </c>
      <c r="MG26" s="19" t="str">
        <f t="shared" ref="MG26:MH29" ca="1" si="127">OFFSET(MG$5,$B26,0)</f>
        <v>-</v>
      </c>
      <c r="MH26" s="19" t="str">
        <f t="shared" ca="1" si="127"/>
        <v>-</v>
      </c>
      <c r="MI26" s="19" t="str">
        <f t="shared" ca="1" si="126"/>
        <v>-</v>
      </c>
      <c r="MJ26" s="19" t="str">
        <f t="shared" ca="1" si="126"/>
        <v>-</v>
      </c>
      <c r="MK26" s="19" t="str">
        <f t="shared" ca="1" si="126"/>
        <v>-</v>
      </c>
      <c r="ML26" s="19" t="str">
        <f t="shared" ca="1" si="126"/>
        <v>-</v>
      </c>
      <c r="MM26" s="19" t="str">
        <f t="shared" ca="1" si="126"/>
        <v>-</v>
      </c>
      <c r="MN26" s="19">
        <f t="shared" ca="1" si="126"/>
        <v>500</v>
      </c>
      <c r="MO26" s="19">
        <f t="shared" ca="1" si="126"/>
        <v>500</v>
      </c>
      <c r="MP26" s="19" t="str">
        <f t="shared" ca="1" si="126"/>
        <v>-</v>
      </c>
      <c r="MQ26" s="19" t="str">
        <f t="shared" ca="1" si="126"/>
        <v>-</v>
      </c>
      <c r="MR26" s="19" t="str">
        <f t="shared" ca="1" si="126"/>
        <v>-</v>
      </c>
      <c r="MS26" s="19">
        <f t="shared" ref="MS26:MS27" ca="1" si="128">OFFSET(MS$5,$B26,0)</f>
        <v>1</v>
      </c>
      <c r="MT26" s="9"/>
      <c r="MU26" s="19" t="str">
        <f t="shared" ref="MU26:NA27" ca="1" si="129">OFFSET(MU$5,$B26,0)</f>
        <v>-</v>
      </c>
      <c r="MV26" s="19" t="str">
        <f t="shared" ca="1" si="129"/>
        <v>-</v>
      </c>
      <c r="MW26" s="19" t="str">
        <f t="shared" ca="1" si="129"/>
        <v>-</v>
      </c>
      <c r="MX26" s="19" t="str">
        <f t="shared" ca="1" si="129"/>
        <v>-</v>
      </c>
      <c r="MY26" s="19">
        <f t="shared" ca="1" si="129"/>
        <v>1</v>
      </c>
      <c r="MZ26" s="19">
        <f t="shared" ca="1" si="129"/>
        <v>1</v>
      </c>
      <c r="NA26" s="19">
        <f t="shared" ca="1" si="129"/>
        <v>1</v>
      </c>
      <c r="NB26" s="9"/>
      <c r="NC26" s="19" t="str">
        <f t="shared" ref="NC26:OD29" ca="1" si="130">OFFSET(NC$5,$B26,0)</f>
        <v>-</v>
      </c>
      <c r="ND26" s="19" t="str">
        <f t="shared" ca="1" si="130"/>
        <v>-</v>
      </c>
      <c r="NE26" s="19" t="str">
        <f t="shared" ca="1" si="130"/>
        <v>-</v>
      </c>
      <c r="NF26" s="19" t="str">
        <f t="shared" ca="1" si="130"/>
        <v>-</v>
      </c>
      <c r="NG26" s="19" t="str">
        <f t="shared" ca="1" si="130"/>
        <v>-</v>
      </c>
      <c r="NH26" s="19" t="str">
        <f t="shared" ca="1" si="130"/>
        <v>-</v>
      </c>
      <c r="NI26" s="19" t="str">
        <f t="shared" ca="1" si="130"/>
        <v>-</v>
      </c>
      <c r="NJ26" s="19" t="str">
        <f t="shared" ca="1" si="130"/>
        <v>-</v>
      </c>
      <c r="NK26" s="19" t="str">
        <f t="shared" ca="1" si="130"/>
        <v>-</v>
      </c>
      <c r="NL26" s="19" t="str">
        <f t="shared" ca="1" si="130"/>
        <v>-</v>
      </c>
      <c r="NM26" s="19" t="str">
        <f t="shared" ca="1" si="130"/>
        <v>-</v>
      </c>
      <c r="NN26" s="19" t="str">
        <f t="shared" ca="1" si="130"/>
        <v>-</v>
      </c>
      <c r="NO26" s="19">
        <f t="shared" ca="1" si="130"/>
        <v>1</v>
      </c>
      <c r="NP26" s="136">
        <f t="shared" ref="NP26:NW29" si="131">INDEX(i.PGRscalar,1,($M26-1)*10+NP$15)</f>
        <v>0.75</v>
      </c>
      <c r="NQ26" s="136">
        <f t="shared" si="131"/>
        <v>0.75</v>
      </c>
      <c r="NR26" s="136">
        <f t="shared" si="131"/>
        <v>0.8</v>
      </c>
      <c r="NS26" s="136">
        <f t="shared" si="131"/>
        <v>0.82499999999999996</v>
      </c>
      <c r="NT26" s="136">
        <f t="shared" si="131"/>
        <v>0.875</v>
      </c>
      <c r="NU26" s="136">
        <f t="shared" si="131"/>
        <v>0.9</v>
      </c>
      <c r="NV26" s="136">
        <f t="shared" si="131"/>
        <v>1</v>
      </c>
      <c r="NW26" s="136">
        <f t="shared" si="131"/>
        <v>0.875</v>
      </c>
      <c r="NX26" s="9"/>
      <c r="NY26" s="12" t="str">
        <f t="shared" si="88"/>
        <v>-</v>
      </c>
      <c r="NZ26" s="19" t="str">
        <f t="shared" ca="1" si="130"/>
        <v>-</v>
      </c>
      <c r="OA26" s="19" t="str">
        <f t="shared" ca="1" si="130"/>
        <v>-</v>
      </c>
      <c r="OB26" s="19" t="str">
        <f t="shared" ca="1" si="130"/>
        <v>-</v>
      </c>
      <c r="OC26" s="19" t="str">
        <f t="shared" ca="1" si="130"/>
        <v>-</v>
      </c>
      <c r="OD26" s="19" t="str">
        <f t="shared" ca="1" si="130"/>
        <v>-</v>
      </c>
      <c r="OE26" s="19" t="str">
        <f t="shared" ref="OE26:RM29" ca="1" si="132">OFFSET(OE$5,$B26,0)</f>
        <v>-</v>
      </c>
      <c r="OF26" s="19" t="str">
        <f t="shared" ca="1" si="132"/>
        <v>-</v>
      </c>
      <c r="OG26" s="19" t="str">
        <f t="shared" ca="1" si="132"/>
        <v>-</v>
      </c>
      <c r="OH26" s="19" t="str">
        <f t="shared" ca="1" si="132"/>
        <v>-</v>
      </c>
      <c r="OI26" s="19" t="str">
        <f t="shared" ca="1" si="132"/>
        <v>-</v>
      </c>
      <c r="OJ26" s="19" t="str">
        <f t="shared" ca="1" si="132"/>
        <v>-</v>
      </c>
      <c r="OK26" s="19" t="str">
        <f t="shared" ca="1" si="132"/>
        <v>-</v>
      </c>
      <c r="OL26" s="19" t="str">
        <f t="shared" ca="1" si="132"/>
        <v>-</v>
      </c>
      <c r="OM26" s="19" t="str">
        <f t="shared" ca="1" si="132"/>
        <v>-</v>
      </c>
      <c r="ON26" s="19" t="str">
        <f t="shared" ca="1" si="132"/>
        <v>-</v>
      </c>
      <c r="OO26" s="19" t="str">
        <f t="shared" ca="1" si="132"/>
        <v>-</v>
      </c>
      <c r="OP26" s="19" t="str">
        <f t="shared" ca="1" si="132"/>
        <v>-</v>
      </c>
      <c r="OQ26" s="19" t="str">
        <f t="shared" ca="1" si="132"/>
        <v>-</v>
      </c>
      <c r="OR26" s="19" t="str">
        <f t="shared" ca="1" si="132"/>
        <v>-</v>
      </c>
      <c r="OS26" s="19" t="str">
        <f t="shared" ca="1" si="132"/>
        <v>-</v>
      </c>
      <c r="OT26" s="19" t="str">
        <f t="shared" ca="1" si="132"/>
        <v>-</v>
      </c>
      <c r="OU26" s="19" t="str">
        <f t="shared" ca="1" si="132"/>
        <v>-</v>
      </c>
      <c r="OV26" s="19" t="str">
        <f t="shared" ca="1" si="132"/>
        <v>-</v>
      </c>
      <c r="OW26" s="19" t="str">
        <f t="shared" ca="1" si="132"/>
        <v>-</v>
      </c>
      <c r="OX26" s="19" t="str">
        <f t="shared" ca="1" si="132"/>
        <v>-</v>
      </c>
      <c r="OY26" s="19" t="str">
        <f t="shared" ca="1" si="132"/>
        <v>-</v>
      </c>
      <c r="OZ26" s="19" t="str">
        <f t="shared" ca="1" si="132"/>
        <v>-</v>
      </c>
      <c r="PA26" s="19" t="str">
        <f t="shared" ca="1" si="132"/>
        <v>-</v>
      </c>
      <c r="PB26" s="19" t="str">
        <f t="shared" ca="1" si="132"/>
        <v>-</v>
      </c>
      <c r="PC26" s="19" t="str">
        <f t="shared" ca="1" si="132"/>
        <v>-</v>
      </c>
      <c r="PD26" s="19" t="str">
        <f t="shared" ca="1" si="132"/>
        <v>-</v>
      </c>
      <c r="PE26" s="19" t="str">
        <f t="shared" ca="1" si="132"/>
        <v>-</v>
      </c>
      <c r="PF26" s="19" t="str">
        <f t="shared" ca="1" si="132"/>
        <v>-</v>
      </c>
      <c r="PG26" s="19" t="str">
        <f t="shared" ca="1" si="132"/>
        <v>-</v>
      </c>
      <c r="PH26" s="19" t="str">
        <f t="shared" ca="1" si="132"/>
        <v>-</v>
      </c>
      <c r="PI26" s="19" t="str">
        <f t="shared" ca="1" si="132"/>
        <v>-</v>
      </c>
      <c r="PJ26" s="19" t="str">
        <f t="shared" ca="1" si="132"/>
        <v>-</v>
      </c>
      <c r="PK26" s="19" t="str">
        <f t="shared" ca="1" si="132"/>
        <v>-</v>
      </c>
      <c r="PL26" s="19" t="str">
        <f t="shared" ca="1" si="132"/>
        <v>-</v>
      </c>
      <c r="PM26" s="19" t="str">
        <f t="shared" ca="1" si="132"/>
        <v>-</v>
      </c>
      <c r="PN26" s="19" t="str">
        <f t="shared" ca="1" si="132"/>
        <v>-</v>
      </c>
      <c r="PO26" s="19" t="str">
        <f t="shared" ca="1" si="132"/>
        <v>-</v>
      </c>
      <c r="PP26" s="19" t="str">
        <f t="shared" ca="1" si="132"/>
        <v>-</v>
      </c>
      <c r="PQ26" s="19" t="str">
        <f t="shared" ca="1" si="132"/>
        <v>-</v>
      </c>
      <c r="PR26" s="19" t="str">
        <f t="shared" ca="1" si="132"/>
        <v>-</v>
      </c>
      <c r="PS26" s="19" t="str">
        <f t="shared" ca="1" si="132"/>
        <v>-</v>
      </c>
      <c r="PT26" s="19" t="str">
        <f t="shared" ca="1" si="132"/>
        <v>-</v>
      </c>
      <c r="PU26" s="19" t="str">
        <f t="shared" ca="1" si="132"/>
        <v>-</v>
      </c>
      <c r="PV26" s="19" t="str">
        <f t="shared" ca="1" si="132"/>
        <v>-</v>
      </c>
      <c r="PW26" s="19" t="str">
        <f t="shared" ca="1" si="132"/>
        <v>-</v>
      </c>
      <c r="PX26" s="19" t="str">
        <f t="shared" ca="1" si="132"/>
        <v>-</v>
      </c>
      <c r="PY26" s="19" t="str">
        <f t="shared" ca="1" si="132"/>
        <v>-</v>
      </c>
      <c r="PZ26" s="19" t="str">
        <f t="shared" ca="1" si="132"/>
        <v>-</v>
      </c>
      <c r="QA26" s="19" t="str">
        <f t="shared" ca="1" si="132"/>
        <v>-</v>
      </c>
      <c r="QB26" s="19" t="str">
        <f t="shared" ca="1" si="132"/>
        <v>-</v>
      </c>
      <c r="QC26" s="19" t="str">
        <f t="shared" ca="1" si="132"/>
        <v>-</v>
      </c>
      <c r="QD26" s="19" t="str">
        <f t="shared" ca="1" si="132"/>
        <v>-</v>
      </c>
      <c r="QE26" s="19" t="str">
        <f t="shared" ca="1" si="132"/>
        <v>-</v>
      </c>
      <c r="QF26" s="19" t="str">
        <f t="shared" ca="1" si="132"/>
        <v>-</v>
      </c>
      <c r="QG26" s="19" t="str">
        <f t="shared" ca="1" si="132"/>
        <v>-</v>
      </c>
      <c r="QH26" s="19" t="str">
        <f t="shared" ca="1" si="132"/>
        <v>-</v>
      </c>
      <c r="QI26" s="12" t="b">
        <f t="shared" si="89"/>
        <v>1</v>
      </c>
      <c r="QJ26" s="19" t="str">
        <f t="shared" ca="1" si="132"/>
        <v>-</v>
      </c>
      <c r="QK26" s="19" t="str">
        <f t="shared" ca="1" si="132"/>
        <v>-</v>
      </c>
      <c r="QL26" s="19" t="str">
        <f t="shared" ca="1" si="132"/>
        <v>-</v>
      </c>
      <c r="QM26" s="19" t="str">
        <f t="shared" ca="1" si="132"/>
        <v>-</v>
      </c>
      <c r="QN26" s="19" t="str">
        <f t="shared" ca="1" si="132"/>
        <v>-</v>
      </c>
      <c r="QO26" s="19" t="str">
        <f t="shared" ca="1" si="132"/>
        <v>-</v>
      </c>
      <c r="QP26" s="19" t="str">
        <f t="shared" ca="1" si="132"/>
        <v>-</v>
      </c>
      <c r="QQ26" s="19" t="str">
        <f t="shared" ca="1" si="132"/>
        <v>-</v>
      </c>
      <c r="QR26" s="19" t="str">
        <f t="shared" ca="1" si="132"/>
        <v>-</v>
      </c>
      <c r="QS26" s="19" t="str">
        <f t="shared" ca="1" si="132"/>
        <v>-</v>
      </c>
      <c r="QT26" s="19" t="str">
        <f t="shared" ca="1" si="132"/>
        <v>-</v>
      </c>
      <c r="QU26" s="19" t="str">
        <f t="shared" ca="1" si="132"/>
        <v>-</v>
      </c>
      <c r="QV26" s="19" t="str">
        <f t="shared" ca="1" si="132"/>
        <v>-</v>
      </c>
      <c r="QW26" s="19" t="str">
        <f t="shared" ca="1" si="132"/>
        <v>-</v>
      </c>
      <c r="QX26" s="19" t="str">
        <f t="shared" ca="1" si="132"/>
        <v>-</v>
      </c>
      <c r="QY26" s="19" t="str">
        <f t="shared" ca="1" si="132"/>
        <v>-</v>
      </c>
      <c r="QZ26" s="19" t="str">
        <f t="shared" ca="1" si="132"/>
        <v>-</v>
      </c>
      <c r="RA26" s="19" t="str">
        <f t="shared" ca="1" si="132"/>
        <v>-</v>
      </c>
      <c r="RB26" s="19" t="str">
        <f t="shared" ca="1" si="132"/>
        <v>-</v>
      </c>
      <c r="RC26" s="19" t="str">
        <f t="shared" ca="1" si="132"/>
        <v>-</v>
      </c>
      <c r="RD26" s="19" t="str">
        <f t="shared" ca="1" si="132"/>
        <v>-</v>
      </c>
      <c r="RE26" s="19" t="str">
        <f t="shared" ca="1" si="132"/>
        <v>-</v>
      </c>
      <c r="RF26" s="19" t="str">
        <f t="shared" ca="1" si="132"/>
        <v>-</v>
      </c>
      <c r="RG26" s="19" t="str">
        <f t="shared" ca="1" si="132"/>
        <v>-</v>
      </c>
      <c r="RH26" s="19" t="str">
        <f t="shared" ca="1" si="132"/>
        <v>-</v>
      </c>
      <c r="RI26" s="19" t="str">
        <f t="shared" ca="1" si="132"/>
        <v>-</v>
      </c>
      <c r="RJ26" s="19" t="str">
        <f t="shared" ca="1" si="132"/>
        <v>-</v>
      </c>
      <c r="RK26" s="19" t="str">
        <f t="shared" ca="1" si="132"/>
        <v>-</v>
      </c>
      <c r="RL26" s="19" t="str">
        <f t="shared" ca="1" si="132"/>
        <v>-</v>
      </c>
      <c r="RM26" s="19" t="str">
        <f t="shared" ca="1" si="132"/>
        <v>-</v>
      </c>
      <c r="RN26" s="19" t="str">
        <f t="shared" ref="RM26:RR29" ca="1" si="133">OFFSET(RN$5,$B26,0)</f>
        <v>-</v>
      </c>
      <c r="RO26" s="19" t="str">
        <f t="shared" ca="1" si="133"/>
        <v>-</v>
      </c>
      <c r="RP26" s="19" t="str">
        <f t="shared" ca="1" si="133"/>
        <v>-</v>
      </c>
      <c r="RQ26" s="19" t="str">
        <f t="shared" ca="1" si="133"/>
        <v>-</v>
      </c>
      <c r="RR26" s="19" t="str">
        <f t="shared" ca="1" si="133"/>
        <v>-</v>
      </c>
      <c r="RS26" s="19" t="str">
        <f t="shared" ref="RS26:UV29" ca="1" si="134">OFFSET(RS$5,$B26,0)</f>
        <v>-</v>
      </c>
      <c r="RT26" s="19" t="str">
        <f t="shared" ca="1" si="134"/>
        <v>-</v>
      </c>
      <c r="RU26" s="19" t="str">
        <f t="shared" ca="1" si="134"/>
        <v>-</v>
      </c>
      <c r="RV26" s="19" t="str">
        <f t="shared" ca="1" si="134"/>
        <v>-</v>
      </c>
      <c r="RW26" s="19" t="str">
        <f t="shared" ca="1" si="134"/>
        <v>-</v>
      </c>
      <c r="RX26" s="19" t="str">
        <f t="shared" ca="1" si="134"/>
        <v>-</v>
      </c>
      <c r="RY26" s="19" t="str">
        <f t="shared" ca="1" si="134"/>
        <v>-</v>
      </c>
      <c r="RZ26" s="19" t="str">
        <f t="shared" ca="1" si="134"/>
        <v>-</v>
      </c>
      <c r="SA26" s="19" t="str">
        <f t="shared" ca="1" si="134"/>
        <v>-</v>
      </c>
      <c r="SB26" s="19" t="str">
        <f t="shared" ca="1" si="134"/>
        <v>-</v>
      </c>
      <c r="SC26" s="19" t="str">
        <f t="shared" ca="1" si="134"/>
        <v>-</v>
      </c>
      <c r="SD26" s="19" t="str">
        <f t="shared" ca="1" si="134"/>
        <v>-</v>
      </c>
      <c r="SE26" s="19" t="str">
        <f t="shared" ca="1" si="134"/>
        <v>-</v>
      </c>
      <c r="SF26" s="19" t="str">
        <f t="shared" ca="1" si="134"/>
        <v>-</v>
      </c>
      <c r="SG26" s="19" t="str">
        <f t="shared" ca="1" si="134"/>
        <v>-</v>
      </c>
      <c r="SH26" s="19" t="str">
        <f t="shared" ca="1" si="134"/>
        <v>-</v>
      </c>
      <c r="SI26" s="19" t="str">
        <f t="shared" ca="1" si="134"/>
        <v>-</v>
      </c>
      <c r="SJ26" s="19" t="str">
        <f t="shared" ca="1" si="134"/>
        <v>-</v>
      </c>
      <c r="SK26" s="19" t="str">
        <f t="shared" ca="1" si="134"/>
        <v>-</v>
      </c>
      <c r="SL26" s="19" t="str">
        <f t="shared" ca="1" si="134"/>
        <v>-</v>
      </c>
      <c r="SM26" s="19" t="str">
        <f t="shared" ref="SM26:SR29" ca="1" si="135">OFFSET(SM$5,$B26,0)</f>
        <v>-</v>
      </c>
      <c r="SN26" s="19" t="str">
        <f t="shared" ca="1" si="135"/>
        <v>-</v>
      </c>
      <c r="SO26" s="19" t="str">
        <f t="shared" ca="1" si="135"/>
        <v>-</v>
      </c>
      <c r="SP26" s="19" t="str">
        <f t="shared" ca="1" si="135"/>
        <v>-</v>
      </c>
      <c r="SQ26" s="19" t="str">
        <f t="shared" ca="1" si="135"/>
        <v>-</v>
      </c>
      <c r="SR26" s="19" t="str">
        <f t="shared" ca="1" si="135"/>
        <v>-</v>
      </c>
      <c r="SS26" s="12" t="str">
        <f t="shared" si="91"/>
        <v>-</v>
      </c>
      <c r="ST26" s="19" t="str">
        <f t="shared" ca="1" si="134"/>
        <v>-</v>
      </c>
      <c r="SU26" s="19" t="str">
        <f t="shared" ca="1" si="134"/>
        <v>-</v>
      </c>
      <c r="SV26" s="19" t="str">
        <f t="shared" ca="1" si="134"/>
        <v>-</v>
      </c>
      <c r="SW26" s="19" t="str">
        <f t="shared" ca="1" si="134"/>
        <v>-</v>
      </c>
      <c r="SX26" s="19" t="str">
        <f t="shared" ca="1" si="134"/>
        <v>-</v>
      </c>
      <c r="SY26" s="19" t="str">
        <f t="shared" ca="1" si="134"/>
        <v>-</v>
      </c>
      <c r="SZ26" s="19" t="str">
        <f t="shared" ca="1" si="134"/>
        <v>-</v>
      </c>
      <c r="TA26" s="19" t="str">
        <f t="shared" ref="SW26:TB29" ca="1" si="136">OFFSET(TA$5,$B26,0)</f>
        <v>-</v>
      </c>
      <c r="TB26" s="19" t="str">
        <f t="shared" ca="1" si="136"/>
        <v>-</v>
      </c>
      <c r="TC26" s="19" t="str">
        <f t="shared" ca="1" si="134"/>
        <v>-</v>
      </c>
      <c r="TD26" s="19" t="str">
        <f t="shared" ca="1" si="134"/>
        <v>-</v>
      </c>
      <c r="TE26" s="19" t="str">
        <f t="shared" ca="1" si="134"/>
        <v>-</v>
      </c>
      <c r="TF26" s="19" t="str">
        <f t="shared" ca="1" si="134"/>
        <v>-</v>
      </c>
      <c r="TG26" s="19" t="str">
        <f t="shared" ca="1" si="134"/>
        <v>-</v>
      </c>
      <c r="TH26" s="19" t="str">
        <f t="shared" ca="1" si="134"/>
        <v>-</v>
      </c>
      <c r="TI26" s="19" t="str">
        <f t="shared" ca="1" si="134"/>
        <v>-</v>
      </c>
      <c r="TJ26" s="19" t="str">
        <f t="shared" ca="1" si="134"/>
        <v>-</v>
      </c>
      <c r="TK26" s="19" t="str">
        <f t="shared" ca="1" si="134"/>
        <v>-</v>
      </c>
      <c r="TL26" s="19" t="str">
        <f t="shared" ca="1" si="134"/>
        <v>-</v>
      </c>
      <c r="TM26" s="19" t="str">
        <f t="shared" ca="1" si="134"/>
        <v>-</v>
      </c>
      <c r="TN26" s="19" t="str">
        <f t="shared" ca="1" si="134"/>
        <v>-</v>
      </c>
      <c r="TO26" s="19" t="str">
        <f t="shared" ca="1" si="134"/>
        <v>-</v>
      </c>
      <c r="TP26" s="19" t="str">
        <f t="shared" ca="1" si="134"/>
        <v>-</v>
      </c>
      <c r="TQ26" s="19" t="str">
        <f t="shared" ca="1" si="134"/>
        <v>-</v>
      </c>
      <c r="TR26" s="19" t="str">
        <f t="shared" ca="1" si="134"/>
        <v>-</v>
      </c>
      <c r="TS26" s="19" t="str">
        <f t="shared" ca="1" si="134"/>
        <v>-</v>
      </c>
      <c r="TT26" s="19" t="str">
        <f t="shared" ca="1" si="134"/>
        <v>-</v>
      </c>
      <c r="TU26" s="19" t="str">
        <f t="shared" ca="1" si="134"/>
        <v>-</v>
      </c>
      <c r="TV26" s="19" t="str">
        <f t="shared" ca="1" si="134"/>
        <v>-</v>
      </c>
      <c r="TW26" s="19" t="str">
        <f t="shared" ref="TW26:UB29" ca="1" si="137">OFFSET(TW$5,$B26,0)</f>
        <v>-</v>
      </c>
      <c r="TX26" s="19" t="str">
        <f t="shared" ca="1" si="137"/>
        <v>-</v>
      </c>
      <c r="TY26" s="19" t="str">
        <f t="shared" ca="1" si="137"/>
        <v>-</v>
      </c>
      <c r="TZ26" s="19" t="str">
        <f t="shared" ca="1" si="137"/>
        <v>-</v>
      </c>
      <c r="UA26" s="19" t="str">
        <f t="shared" ca="1" si="137"/>
        <v>-</v>
      </c>
      <c r="UB26" s="19" t="str">
        <f t="shared" ca="1" si="137"/>
        <v>-</v>
      </c>
      <c r="UC26" s="19" t="str">
        <f t="shared" ca="1" si="134"/>
        <v>-</v>
      </c>
      <c r="UD26" s="19" t="str">
        <f t="shared" ca="1" si="134"/>
        <v>-</v>
      </c>
      <c r="UE26" s="19" t="str">
        <f t="shared" ca="1" si="134"/>
        <v>-</v>
      </c>
      <c r="UF26" s="19" t="str">
        <f t="shared" ca="1" si="134"/>
        <v>-</v>
      </c>
      <c r="UG26" s="19" t="str">
        <f t="shared" ca="1" si="134"/>
        <v>-</v>
      </c>
      <c r="UH26" s="19" t="str">
        <f t="shared" ca="1" si="134"/>
        <v>-</v>
      </c>
      <c r="UI26" s="19" t="str">
        <f t="shared" ca="1" si="134"/>
        <v>-</v>
      </c>
      <c r="UJ26" s="19" t="str">
        <f t="shared" ca="1" si="134"/>
        <v>-</v>
      </c>
      <c r="UK26" s="19" t="str">
        <f t="shared" ca="1" si="134"/>
        <v>-</v>
      </c>
      <c r="UL26" s="19" t="str">
        <f t="shared" ca="1" si="134"/>
        <v>-</v>
      </c>
      <c r="UM26" s="19" t="str">
        <f t="shared" ca="1" si="134"/>
        <v>-</v>
      </c>
      <c r="UN26" s="19" t="str">
        <f t="shared" ca="1" si="134"/>
        <v>-</v>
      </c>
      <c r="UO26" s="19" t="str">
        <f t="shared" ca="1" si="134"/>
        <v>-</v>
      </c>
      <c r="UP26" s="19" t="str">
        <f t="shared" ca="1" si="134"/>
        <v>-</v>
      </c>
      <c r="UQ26" s="19" t="str">
        <f t="shared" ca="1" si="134"/>
        <v>-</v>
      </c>
      <c r="UR26" s="19" t="str">
        <f t="shared" ca="1" si="134"/>
        <v>-</v>
      </c>
      <c r="US26" s="19" t="str">
        <f t="shared" ca="1" si="134"/>
        <v>-</v>
      </c>
      <c r="UT26" s="19" t="str">
        <f t="shared" ca="1" si="134"/>
        <v>-</v>
      </c>
      <c r="UU26" s="19" t="str">
        <f t="shared" ca="1" si="134"/>
        <v>-</v>
      </c>
      <c r="UV26" s="19" t="str">
        <f t="shared" ca="1" si="134"/>
        <v>-</v>
      </c>
      <c r="UW26" s="19" t="str">
        <f t="shared" ref="UW26:VB29" ca="1" si="138">OFFSET(UW$5,$B26,0)</f>
        <v>-</v>
      </c>
      <c r="UX26" s="19" t="str">
        <f t="shared" ca="1" si="138"/>
        <v>-</v>
      </c>
      <c r="UY26" s="19" t="str">
        <f t="shared" ca="1" si="138"/>
        <v>-</v>
      </c>
      <c r="UZ26" s="19" t="str">
        <f t="shared" ca="1" si="138"/>
        <v>-</v>
      </c>
      <c r="VA26" s="19" t="str">
        <f t="shared" ca="1" si="138"/>
        <v>-</v>
      </c>
      <c r="VB26" s="19" t="str">
        <f t="shared" ca="1" si="138"/>
        <v>-</v>
      </c>
      <c r="VC26" s="19">
        <f t="shared" ref="VC26:VC27" ca="1" si="139">OFFSET(VC$5,$B26,0)</f>
        <v>0</v>
      </c>
      <c r="VD26" s="23">
        <v>0</v>
      </c>
    </row>
    <row r="27" spans="1:576" hidden="1" outlineLevel="1">
      <c r="A27" s="21">
        <f t="shared" si="93"/>
        <v>22</v>
      </c>
      <c r="B27" s="21">
        <f t="shared" ref="B27:B29" si="140">$A$25</f>
        <v>20</v>
      </c>
      <c r="C27">
        <v>1</v>
      </c>
      <c r="D27" s="19" t="str">
        <f t="shared" ca="1" si="108"/>
        <v>SNSW</v>
      </c>
      <c r="E27" t="b">
        <v>0</v>
      </c>
      <c r="F27" t="b">
        <v>0</v>
      </c>
      <c r="G27" t="b">
        <v>0</v>
      </c>
      <c r="M27" s="12">
        <v>2</v>
      </c>
      <c r="O27" s="12">
        <v>1</v>
      </c>
      <c r="P27" s="12">
        <v>1</v>
      </c>
      <c r="Y27" s="211"/>
      <c r="Z27" s="211"/>
      <c r="AA27" s="211"/>
      <c r="AB27" s="211"/>
      <c r="AD27" s="211"/>
      <c r="AE27" s="211"/>
      <c r="AF27" s="211"/>
      <c r="AG27" s="211"/>
      <c r="AH27" s="211"/>
      <c r="AI27" s="211"/>
      <c r="AJ27" s="211"/>
      <c r="AK27" s="211"/>
      <c r="AS27" s="224" t="s">
        <v>1263</v>
      </c>
      <c r="AT27" s="9" t="str">
        <f>IF(COUNTIF(AS$5:AS27,AS27)=1,"-","Dup")</f>
        <v>-</v>
      </c>
      <c r="AU27" s="9"/>
      <c r="AV27" s="19" t="b">
        <f t="shared" ca="1" si="109"/>
        <v>1</v>
      </c>
      <c r="AW27" s="19" t="b">
        <f t="shared" ca="1" si="109"/>
        <v>1</v>
      </c>
      <c r="AX27" s="19" t="b">
        <f t="shared" ca="1" si="109"/>
        <v>1</v>
      </c>
      <c r="AY27" s="19" t="b">
        <f t="shared" ca="1" si="109"/>
        <v>1</v>
      </c>
      <c r="AZ27" s="19" t="b">
        <f t="shared" ca="1" si="109"/>
        <v>1</v>
      </c>
      <c r="BA27" s="19" t="b">
        <f t="shared" ca="1" si="109"/>
        <v>1</v>
      </c>
      <c r="BB27" s="19" t="b">
        <f t="shared" ca="1" si="109"/>
        <v>1</v>
      </c>
      <c r="BC27" s="19" t="b">
        <f t="shared" ca="1" si="109"/>
        <v>1</v>
      </c>
      <c r="BD27" s="9"/>
      <c r="BE27" s="19" t="b">
        <f t="shared" ca="1" si="110"/>
        <v>0</v>
      </c>
      <c r="BF27" s="19" t="str">
        <f t="shared" ca="1" si="110"/>
        <v>-</v>
      </c>
      <c r="BG27" s="19" t="str">
        <f t="shared" ca="1" si="110"/>
        <v>-</v>
      </c>
      <c r="BH27" s="19" t="str">
        <f t="shared" ca="1" si="110"/>
        <v>-</v>
      </c>
      <c r="BI27" s="19" t="b">
        <f t="shared" ca="1" si="110"/>
        <v>0</v>
      </c>
      <c r="BJ27" s="19" t="str">
        <f ca="1">OFFSET(BJ$5,$B27,0)</f>
        <v>-</v>
      </c>
      <c r="BK27" s="19" t="str">
        <f ca="1">OFFSET(BK$5,$B27,0)</f>
        <v>-</v>
      </c>
      <c r="BL27" s="9"/>
      <c r="BM27" s="19" t="str">
        <f t="shared" ca="1" si="111"/>
        <v>-</v>
      </c>
      <c r="BN27" s="19" t="str">
        <f t="shared" ca="1" si="111"/>
        <v>-</v>
      </c>
      <c r="BO27" s="19" t="str">
        <f t="shared" ca="1" si="111"/>
        <v>-</v>
      </c>
      <c r="BP27" s="19" t="str">
        <f t="shared" ca="1" si="111"/>
        <v>-</v>
      </c>
      <c r="BQ27" s="19" t="str">
        <f t="shared" ca="1" si="111"/>
        <v>-</v>
      </c>
      <c r="BR27" s="19" t="str">
        <f t="shared" ca="1" si="111"/>
        <v>-</v>
      </c>
      <c r="BS27" s="19" t="str">
        <f t="shared" ca="1" si="111"/>
        <v>-</v>
      </c>
      <c r="BT27" s="19" t="str">
        <f t="shared" ca="1" si="111"/>
        <v>-</v>
      </c>
      <c r="BU27" s="19" t="str">
        <f t="shared" ca="1" si="111"/>
        <v>-</v>
      </c>
      <c r="BV27" s="19" t="str">
        <f t="shared" ca="1" si="111"/>
        <v>-</v>
      </c>
      <c r="BW27" s="19" t="str">
        <f t="shared" ca="1" si="111"/>
        <v>-</v>
      </c>
      <c r="BX27" s="9"/>
      <c r="BY27" s="19" t="str">
        <f t="shared" ca="1" si="112"/>
        <v>-</v>
      </c>
      <c r="BZ27" s="19" t="str">
        <f t="shared" ca="1" si="112"/>
        <v>-</v>
      </c>
      <c r="CA27" s="19" t="str">
        <f t="shared" ca="1" si="112"/>
        <v>-</v>
      </c>
      <c r="CB27" s="19" t="str">
        <f t="shared" ca="1" si="112"/>
        <v>-</v>
      </c>
      <c r="CC27" s="19" t="str">
        <f t="shared" ca="1" si="112"/>
        <v>-</v>
      </c>
      <c r="CD27" s="19" t="str">
        <f t="shared" ca="1" si="112"/>
        <v>-</v>
      </c>
      <c r="CE27" s="19" t="str">
        <f t="shared" ca="1" si="112"/>
        <v>-</v>
      </c>
      <c r="CF27" s="19" t="str">
        <f t="shared" ca="1" si="112"/>
        <v>-</v>
      </c>
      <c r="CG27" s="19" t="str">
        <f t="shared" ca="1" si="112"/>
        <v>-</v>
      </c>
      <c r="CH27" s="19" t="str">
        <f t="shared" ca="1" si="112"/>
        <v>-</v>
      </c>
      <c r="CI27" s="9"/>
      <c r="CJ27" s="19" t="b">
        <f t="shared" ca="1" si="113"/>
        <v>0</v>
      </c>
      <c r="CK27" s="19" t="b">
        <v>1</v>
      </c>
      <c r="CL27" s="19" t="b">
        <f t="shared" ca="1" si="113"/>
        <v>0</v>
      </c>
      <c r="CM27" s="19">
        <f t="shared" ca="1" si="113"/>
        <v>0</v>
      </c>
      <c r="CN27" s="19" t="b">
        <f t="shared" ca="1" si="113"/>
        <v>1</v>
      </c>
      <c r="CO27" s="19" t="str">
        <f t="shared" ca="1" si="113"/>
        <v>-</v>
      </c>
      <c r="CP27" s="19" t="b">
        <f t="shared" ca="1" si="113"/>
        <v>1</v>
      </c>
      <c r="CQ27" s="136">
        <f t="shared" si="114"/>
        <v>1</v>
      </c>
      <c r="CR27" s="19" t="str">
        <f t="shared" ca="1" si="96"/>
        <v>-</v>
      </c>
      <c r="CS27" s="19" t="str">
        <f t="shared" ca="1" si="96"/>
        <v>-</v>
      </c>
      <c r="CT27" s="19" t="str">
        <f t="shared" ca="1" si="96"/>
        <v>-</v>
      </c>
      <c r="CU27" s="19" t="str">
        <f t="shared" ca="1" si="96"/>
        <v>-</v>
      </c>
      <c r="CV27" s="19" t="str">
        <f t="shared" ca="1" si="96"/>
        <v>-</v>
      </c>
      <c r="CW27" s="19" t="str">
        <f t="shared" ca="1" si="96"/>
        <v>-</v>
      </c>
      <c r="CX27" s="19" t="str">
        <f t="shared" ca="1" si="96"/>
        <v>-</v>
      </c>
      <c r="CY27" s="19" t="str">
        <f t="shared" ca="1" si="115"/>
        <v>-</v>
      </c>
      <c r="CZ27" s="19" t="str">
        <f t="shared" ca="1" si="115"/>
        <v>-</v>
      </c>
      <c r="DA27" s="19" t="str">
        <f t="shared" ca="1" si="115"/>
        <v>-</v>
      </c>
      <c r="DB27" s="19" t="str">
        <f t="shared" ca="1" si="115"/>
        <v>-</v>
      </c>
      <c r="DC27" s="19" t="str">
        <f t="shared" ca="1" si="115"/>
        <v>-</v>
      </c>
      <c r="DD27" s="19">
        <f t="shared" ca="1" si="115"/>
        <v>1</v>
      </c>
      <c r="DE27" s="19">
        <f t="shared" ca="1" si="115"/>
        <v>1</v>
      </c>
      <c r="DF27" s="19" t="str">
        <f t="shared" ca="1" si="115"/>
        <v>-</v>
      </c>
      <c r="DG27" s="19" t="str">
        <f t="shared" ca="1" si="115"/>
        <v>-</v>
      </c>
      <c r="DH27" s="19" t="str">
        <f t="shared" ca="1" si="115"/>
        <v>-</v>
      </c>
      <c r="DI27" s="19" t="str">
        <f t="shared" ca="1" si="115"/>
        <v>-</v>
      </c>
      <c r="DJ27" s="19" t="str">
        <f t="shared" ca="1" si="115"/>
        <v>-</v>
      </c>
      <c r="DK27" s="19" t="str">
        <f t="shared" ca="1" si="115"/>
        <v>-</v>
      </c>
      <c r="DL27" s="19" t="str">
        <f t="shared" ca="1" si="115"/>
        <v>-</v>
      </c>
      <c r="DM27" s="19" t="str">
        <f t="shared" ca="1" si="115"/>
        <v>-</v>
      </c>
      <c r="DN27" s="19" t="str">
        <f t="shared" ca="1" si="115"/>
        <v>-</v>
      </c>
      <c r="DO27" s="19" t="str">
        <f t="shared" ca="1" si="113"/>
        <v>-</v>
      </c>
      <c r="DP27" s="19">
        <f t="shared" ca="1" si="113"/>
        <v>1</v>
      </c>
      <c r="DQ27" s="19">
        <f t="shared" ca="1" si="113"/>
        <v>1</v>
      </c>
      <c r="DR27" s="9"/>
      <c r="DS27" s="19">
        <f t="shared" ca="1" si="116"/>
        <v>0.125</v>
      </c>
      <c r="DT27" s="19">
        <f t="shared" ca="1" si="116"/>
        <v>0.3</v>
      </c>
      <c r="DU27" s="19">
        <f t="shared" ca="1" si="116"/>
        <v>-0.05</v>
      </c>
      <c r="DV27" s="19">
        <f t="shared" ca="1" si="116"/>
        <v>0.1</v>
      </c>
      <c r="DW27" s="19">
        <f t="shared" ca="1" si="116"/>
        <v>0.25</v>
      </c>
      <c r="DX27" s="19">
        <f t="shared" ca="1" si="116"/>
        <v>-0.05</v>
      </c>
      <c r="DY27" s="19">
        <f t="shared" ca="1" si="116"/>
        <v>0.05</v>
      </c>
      <c r="DZ27" s="19">
        <f t="shared" ca="1" si="116"/>
        <v>0.1</v>
      </c>
      <c r="EA27" s="19">
        <f t="shared" ca="1" si="116"/>
        <v>-0.02</v>
      </c>
      <c r="EB27" s="19">
        <f t="shared" ca="1" si="116"/>
        <v>0.1</v>
      </c>
      <c r="EC27" s="19">
        <f t="shared" ca="1" si="116"/>
        <v>0.25</v>
      </c>
      <c r="ED27" s="19">
        <f t="shared" ca="1" si="116"/>
        <v>-0.05</v>
      </c>
      <c r="EE27" s="19">
        <f t="shared" ca="1" si="116"/>
        <v>0</v>
      </c>
      <c r="EF27" s="19">
        <f t="shared" ca="1" si="116"/>
        <v>0</v>
      </c>
      <c r="EG27" s="19">
        <f t="shared" ca="1" si="116"/>
        <v>0</v>
      </c>
      <c r="EH27" s="19">
        <f t="shared" ca="1" si="116"/>
        <v>0</v>
      </c>
      <c r="EI27" s="19">
        <f t="shared" ca="1" si="117"/>
        <v>0</v>
      </c>
      <c r="EJ27" s="19">
        <f t="shared" ca="1" si="117"/>
        <v>0</v>
      </c>
      <c r="EK27" s="19">
        <f t="shared" ca="1" si="117"/>
        <v>0</v>
      </c>
      <c r="EL27" s="19">
        <f t="shared" ca="1" si="117"/>
        <v>0</v>
      </c>
      <c r="EM27" s="19">
        <f t="shared" ca="1" si="117"/>
        <v>0</v>
      </c>
      <c r="EN27" s="19">
        <f t="shared" ca="1" si="117"/>
        <v>0</v>
      </c>
      <c r="EO27" s="19">
        <f t="shared" ca="1" si="117"/>
        <v>0</v>
      </c>
      <c r="EP27" s="19">
        <f t="shared" ca="1" si="117"/>
        <v>0</v>
      </c>
      <c r="EQ27" s="19">
        <f t="shared" ca="1" si="117"/>
        <v>0</v>
      </c>
      <c r="ER27" s="19">
        <f t="shared" ca="1" si="117"/>
        <v>0</v>
      </c>
      <c r="ES27" s="19">
        <f t="shared" ca="1" si="117"/>
        <v>0</v>
      </c>
      <c r="ET27" s="19">
        <f t="shared" ca="1" si="117"/>
        <v>0</v>
      </c>
      <c r="EU27" s="19">
        <f t="shared" ca="1" si="117"/>
        <v>0</v>
      </c>
      <c r="EV27" s="19">
        <f t="shared" ca="1" si="117"/>
        <v>0</v>
      </c>
      <c r="EW27" s="19">
        <f t="shared" ca="1" si="117"/>
        <v>0</v>
      </c>
      <c r="EX27" s="19">
        <f t="shared" ca="1" si="117"/>
        <v>0</v>
      </c>
      <c r="EY27" s="19">
        <f t="shared" ca="1" si="117"/>
        <v>0</v>
      </c>
      <c r="EZ27" s="19">
        <f t="shared" ca="1" si="117"/>
        <v>0</v>
      </c>
      <c r="FA27" s="19">
        <f t="shared" ca="1" si="117"/>
        <v>0</v>
      </c>
      <c r="FB27" s="19">
        <f t="shared" ca="1" si="117"/>
        <v>0</v>
      </c>
      <c r="FC27" s="19">
        <f t="shared" ca="1" si="117"/>
        <v>0</v>
      </c>
      <c r="FD27" s="19">
        <f t="shared" ca="1" si="117"/>
        <v>0</v>
      </c>
      <c r="FE27" s="19">
        <f t="shared" ca="1" si="117"/>
        <v>0</v>
      </c>
      <c r="FF27" s="19">
        <f t="shared" ca="1" si="117"/>
        <v>0</v>
      </c>
      <c r="FG27" s="19">
        <f t="shared" ca="1" si="117"/>
        <v>0</v>
      </c>
      <c r="FH27" s="19">
        <f t="shared" ca="1" si="117"/>
        <v>0</v>
      </c>
      <c r="FI27" s="19">
        <f t="shared" ca="1" si="117"/>
        <v>0</v>
      </c>
      <c r="FJ27" s="19">
        <f t="shared" ca="1" si="117"/>
        <v>0</v>
      </c>
      <c r="FK27" s="19">
        <f t="shared" ca="1" si="117"/>
        <v>0</v>
      </c>
      <c r="FL27" s="19">
        <f t="shared" ca="1" si="117"/>
        <v>0</v>
      </c>
      <c r="FM27" s="19">
        <f t="shared" ca="1" si="117"/>
        <v>0</v>
      </c>
      <c r="FN27" s="19">
        <f t="shared" ca="1" si="117"/>
        <v>0</v>
      </c>
      <c r="FO27" s="19">
        <f t="shared" ca="1" si="117"/>
        <v>0</v>
      </c>
      <c r="FP27" s="19">
        <f t="shared" ca="1" si="117"/>
        <v>0</v>
      </c>
      <c r="FQ27" s="19">
        <f t="shared" ca="1" si="117"/>
        <v>0</v>
      </c>
      <c r="FR27" s="19">
        <f t="shared" ca="1" si="117"/>
        <v>0</v>
      </c>
      <c r="FS27" s="19">
        <f t="shared" ca="1" si="117"/>
        <v>0</v>
      </c>
      <c r="FT27" s="19">
        <f t="shared" ca="1" si="117"/>
        <v>0</v>
      </c>
      <c r="FU27" s="19">
        <f t="shared" ca="1" si="117"/>
        <v>0</v>
      </c>
      <c r="FV27" s="19">
        <f t="shared" ca="1" si="117"/>
        <v>0</v>
      </c>
      <c r="FW27" s="19">
        <f t="shared" ca="1" si="117"/>
        <v>0</v>
      </c>
      <c r="FX27" s="19">
        <f t="shared" ca="1" si="117"/>
        <v>0</v>
      </c>
      <c r="FY27" s="19">
        <f t="shared" ca="1" si="117"/>
        <v>0</v>
      </c>
      <c r="FZ27" s="19">
        <f t="shared" ca="1" si="117"/>
        <v>0</v>
      </c>
      <c r="GA27" s="19">
        <f t="shared" ca="1" si="117"/>
        <v>0</v>
      </c>
      <c r="GB27" s="19">
        <f t="shared" ca="1" si="117"/>
        <v>0</v>
      </c>
      <c r="GC27" s="19">
        <f t="shared" ca="1" si="117"/>
        <v>0</v>
      </c>
      <c r="GD27" s="19">
        <f t="shared" ca="1" si="117"/>
        <v>0</v>
      </c>
      <c r="GE27" s="19">
        <f t="shared" ca="1" si="117"/>
        <v>0</v>
      </c>
      <c r="GF27" s="19">
        <f t="shared" ca="1" si="117"/>
        <v>0</v>
      </c>
      <c r="GG27" s="19">
        <f t="shared" ca="1" si="117"/>
        <v>0</v>
      </c>
      <c r="GH27" s="19">
        <f t="shared" ca="1" si="117"/>
        <v>0</v>
      </c>
      <c r="GI27" s="19">
        <f t="shared" ca="1" si="117"/>
        <v>0</v>
      </c>
      <c r="GJ27" s="19">
        <f t="shared" ca="1" si="117"/>
        <v>0</v>
      </c>
      <c r="GK27" s="19">
        <f t="shared" ca="1" si="117"/>
        <v>0</v>
      </c>
      <c r="GL27" s="19">
        <f t="shared" ca="1" si="117"/>
        <v>0</v>
      </c>
      <c r="GM27" s="19">
        <f t="shared" ca="1" si="117"/>
        <v>0</v>
      </c>
      <c r="GN27" s="19">
        <f t="shared" ca="1" si="117"/>
        <v>0</v>
      </c>
      <c r="GO27" s="19">
        <f t="shared" ca="1" si="117"/>
        <v>0</v>
      </c>
      <c r="GP27" s="19">
        <f t="shared" ca="1" si="117"/>
        <v>0</v>
      </c>
      <c r="GQ27" s="19">
        <f t="shared" ca="1" si="118"/>
        <v>0</v>
      </c>
      <c r="GR27" s="19">
        <f t="shared" ca="1" si="118"/>
        <v>0</v>
      </c>
      <c r="GS27" s="19">
        <f t="shared" ca="1" si="118"/>
        <v>0</v>
      </c>
      <c r="GT27" s="19">
        <f t="shared" ca="1" si="118"/>
        <v>0</v>
      </c>
      <c r="GU27" s="19">
        <f t="shared" ca="1" si="118"/>
        <v>0</v>
      </c>
      <c r="GV27" s="19">
        <f t="shared" ca="1" si="118"/>
        <v>0</v>
      </c>
      <c r="GW27" s="19">
        <f t="shared" ca="1" si="118"/>
        <v>0</v>
      </c>
      <c r="GX27" s="19">
        <f t="shared" ca="1" si="118"/>
        <v>0</v>
      </c>
      <c r="GY27" s="19">
        <f t="shared" ca="1" si="118"/>
        <v>0</v>
      </c>
      <c r="GZ27" s="19">
        <f t="shared" ca="1" si="118"/>
        <v>0</v>
      </c>
      <c r="HA27" s="19">
        <f t="shared" ca="1" si="118"/>
        <v>0</v>
      </c>
      <c r="HB27" s="19">
        <f t="shared" ca="1" si="118"/>
        <v>0</v>
      </c>
      <c r="HC27" s="19">
        <f t="shared" ca="1" si="118"/>
        <v>0</v>
      </c>
      <c r="HD27" s="19">
        <f t="shared" ca="1" si="118"/>
        <v>0</v>
      </c>
      <c r="HE27" s="19">
        <f t="shared" ca="1" si="118"/>
        <v>0</v>
      </c>
      <c r="HF27" s="19">
        <f t="shared" ca="1" si="118"/>
        <v>0</v>
      </c>
      <c r="HG27" s="19">
        <f t="shared" ca="1" si="118"/>
        <v>0</v>
      </c>
      <c r="HH27" s="19">
        <f t="shared" ca="1" si="118"/>
        <v>0</v>
      </c>
      <c r="HI27" s="19">
        <f t="shared" ca="1" si="118"/>
        <v>0</v>
      </c>
      <c r="HJ27" s="19">
        <f t="shared" ca="1" si="118"/>
        <v>0</v>
      </c>
      <c r="HK27" s="19">
        <f t="shared" ca="1" si="119"/>
        <v>0</v>
      </c>
      <c r="HL27" s="19">
        <f t="shared" ca="1" si="119"/>
        <v>0</v>
      </c>
      <c r="HM27" s="19">
        <f t="shared" ca="1" si="119"/>
        <v>0</v>
      </c>
      <c r="HN27" s="19">
        <f t="shared" ca="1" si="119"/>
        <v>0</v>
      </c>
      <c r="HO27" s="19">
        <f t="shared" ca="1" si="119"/>
        <v>0</v>
      </c>
      <c r="HP27" s="19">
        <f t="shared" ca="1" si="119"/>
        <v>0</v>
      </c>
      <c r="HQ27" s="19">
        <f t="shared" ca="1" si="119"/>
        <v>0</v>
      </c>
      <c r="HR27" s="19">
        <f t="shared" ca="1" si="119"/>
        <v>0</v>
      </c>
      <c r="HS27" s="19">
        <f t="shared" ca="1" si="119"/>
        <v>0</v>
      </c>
      <c r="HT27" s="19">
        <f t="shared" ca="1" si="119"/>
        <v>0</v>
      </c>
      <c r="HU27" s="19">
        <f t="shared" ca="1" si="119"/>
        <v>0</v>
      </c>
      <c r="HV27" s="19">
        <f t="shared" ca="1" si="119"/>
        <v>0</v>
      </c>
      <c r="HW27" s="19">
        <f t="shared" ca="1" si="119"/>
        <v>0</v>
      </c>
      <c r="HX27" s="19">
        <f t="shared" ca="1" si="119"/>
        <v>0</v>
      </c>
      <c r="HY27" s="19">
        <f t="shared" ca="1" si="119"/>
        <v>0</v>
      </c>
      <c r="HZ27" s="19">
        <f t="shared" ca="1" si="119"/>
        <v>0</v>
      </c>
      <c r="IA27" s="19">
        <f t="shared" ca="1" si="119"/>
        <v>0</v>
      </c>
      <c r="IB27" s="19">
        <f t="shared" ca="1" si="119"/>
        <v>0</v>
      </c>
      <c r="IC27" s="19">
        <f t="shared" ca="1" si="119"/>
        <v>0</v>
      </c>
      <c r="ID27" s="19">
        <f t="shared" ca="1" si="119"/>
        <v>0</v>
      </c>
      <c r="IE27" s="19">
        <f t="shared" ca="1" si="119"/>
        <v>0</v>
      </c>
      <c r="IF27" s="19">
        <f t="shared" ca="1" si="119"/>
        <v>0</v>
      </c>
      <c r="IG27" s="19">
        <f t="shared" ca="1" si="119"/>
        <v>0</v>
      </c>
      <c r="IH27" s="19">
        <f t="shared" ca="1" si="119"/>
        <v>0</v>
      </c>
      <c r="II27" s="19">
        <f t="shared" ca="1" si="119"/>
        <v>0</v>
      </c>
      <c r="IJ27" s="19">
        <f t="shared" ca="1" si="119"/>
        <v>0</v>
      </c>
      <c r="IK27" s="19">
        <f t="shared" ca="1" si="119"/>
        <v>0</v>
      </c>
      <c r="IL27" s="19">
        <f t="shared" ca="1" si="119"/>
        <v>0</v>
      </c>
      <c r="IM27" s="19">
        <f t="shared" ca="1" si="119"/>
        <v>0</v>
      </c>
      <c r="IN27" s="19">
        <f t="shared" ca="1" si="119"/>
        <v>0</v>
      </c>
      <c r="IO27" s="19">
        <f t="shared" ca="1" si="119"/>
        <v>0</v>
      </c>
      <c r="IP27" s="19">
        <f t="shared" ca="1" si="119"/>
        <v>0</v>
      </c>
      <c r="IQ27" s="19">
        <f t="shared" ca="1" si="119"/>
        <v>0</v>
      </c>
      <c r="IR27" s="19">
        <f t="shared" ca="1" si="119"/>
        <v>0</v>
      </c>
      <c r="IS27" s="19">
        <f t="shared" ca="1" si="119"/>
        <v>0</v>
      </c>
      <c r="IT27" s="19">
        <f t="shared" ca="1" si="119"/>
        <v>0</v>
      </c>
      <c r="IU27" s="19">
        <f t="shared" ca="1" si="119"/>
        <v>0</v>
      </c>
      <c r="IV27" s="19">
        <f t="shared" ca="1" si="119"/>
        <v>0</v>
      </c>
      <c r="IW27" s="19">
        <f t="shared" ca="1" si="119"/>
        <v>0</v>
      </c>
      <c r="IX27" s="19">
        <f t="shared" ca="1" si="119"/>
        <v>0</v>
      </c>
      <c r="IY27" s="19">
        <f t="shared" ca="1" si="119"/>
        <v>0</v>
      </c>
      <c r="IZ27" s="19" t="str">
        <f t="shared" ca="1" si="120"/>
        <v>-</v>
      </c>
      <c r="JA27" s="9"/>
      <c r="JB27" s="19">
        <f t="shared" ca="1" si="121"/>
        <v>1</v>
      </c>
      <c r="JC27" s="19" t="str">
        <f t="shared" ca="1" si="121"/>
        <v>-</v>
      </c>
      <c r="JD27" s="19">
        <f t="shared" ca="1" si="121"/>
        <v>0</v>
      </c>
      <c r="JE27" s="19">
        <f t="shared" ca="1" si="122"/>
        <v>0</v>
      </c>
      <c r="JF27" s="19">
        <f t="shared" ca="1" si="122"/>
        <v>0</v>
      </c>
      <c r="JG27" s="19">
        <f t="shared" ca="1" si="122"/>
        <v>0</v>
      </c>
      <c r="JH27" s="19">
        <f t="shared" ca="1" si="122"/>
        <v>0</v>
      </c>
      <c r="JI27" s="19" t="str">
        <f t="shared" ca="1" si="121"/>
        <v>-</v>
      </c>
      <c r="JJ27" s="19">
        <f t="shared" ca="1" si="121"/>
        <v>1</v>
      </c>
      <c r="JK27" s="19">
        <f t="shared" ca="1" si="121"/>
        <v>0</v>
      </c>
      <c r="JL27" s="19">
        <f t="shared" ca="1" si="121"/>
        <v>0</v>
      </c>
      <c r="JM27" s="19">
        <f t="shared" ca="1" si="121"/>
        <v>0</v>
      </c>
      <c r="JN27" s="19">
        <f t="shared" ca="1" si="121"/>
        <v>0</v>
      </c>
      <c r="JO27" s="19">
        <f t="shared" ca="1" si="121"/>
        <v>0</v>
      </c>
      <c r="JP27" s="19">
        <f t="shared" ca="1" si="121"/>
        <v>0</v>
      </c>
      <c r="JQ27" s="19">
        <f t="shared" ca="1" si="121"/>
        <v>0</v>
      </c>
      <c r="JR27" s="19">
        <f t="shared" ca="1" si="121"/>
        <v>0</v>
      </c>
      <c r="JS27" s="19">
        <f t="shared" ca="1" si="121"/>
        <v>0</v>
      </c>
      <c r="JT27" s="19">
        <f t="shared" ca="1" si="121"/>
        <v>0</v>
      </c>
      <c r="JU27" s="19">
        <f t="shared" ca="1" si="121"/>
        <v>0</v>
      </c>
      <c r="JV27" s="19">
        <f t="shared" ca="1" si="121"/>
        <v>0</v>
      </c>
      <c r="JW27" s="19">
        <f t="shared" ca="1" si="121"/>
        <v>0</v>
      </c>
      <c r="JX27" s="19">
        <f t="shared" ca="1" si="121"/>
        <v>0</v>
      </c>
      <c r="JY27" s="19">
        <f t="shared" ca="1" si="121"/>
        <v>0</v>
      </c>
      <c r="JZ27" s="19">
        <f t="shared" ca="1" si="121"/>
        <v>0</v>
      </c>
      <c r="KA27" s="19">
        <f t="shared" ca="1" si="121"/>
        <v>0</v>
      </c>
      <c r="KB27" s="19">
        <f t="shared" ca="1" si="121"/>
        <v>0</v>
      </c>
      <c r="KC27" s="19">
        <f t="shared" ca="1" si="123"/>
        <v>0</v>
      </c>
      <c r="KD27" s="19">
        <f t="shared" ca="1" si="123"/>
        <v>0</v>
      </c>
      <c r="KE27" s="19">
        <f t="shared" ca="1" si="123"/>
        <v>0</v>
      </c>
      <c r="KF27" s="19">
        <f t="shared" ca="1" si="123"/>
        <v>0</v>
      </c>
      <c r="KG27" s="19">
        <f t="shared" ca="1" si="123"/>
        <v>0</v>
      </c>
      <c r="KH27" s="19">
        <f t="shared" ca="1" si="123"/>
        <v>0</v>
      </c>
      <c r="KI27" s="19">
        <f t="shared" ca="1" si="123"/>
        <v>0</v>
      </c>
      <c r="KJ27" s="19">
        <f t="shared" ca="1" si="123"/>
        <v>0</v>
      </c>
      <c r="KK27" s="19">
        <f t="shared" ca="1" si="123"/>
        <v>0</v>
      </c>
      <c r="KL27" s="19">
        <f t="shared" ca="1" si="123"/>
        <v>0</v>
      </c>
      <c r="KM27" s="19">
        <f t="shared" ca="1" si="123"/>
        <v>0</v>
      </c>
      <c r="KN27" s="19">
        <f t="shared" ca="1" si="123"/>
        <v>1</v>
      </c>
      <c r="KO27" s="19">
        <f t="shared" ca="1" si="123"/>
        <v>0</v>
      </c>
      <c r="KP27" s="19">
        <f t="shared" ca="1" si="123"/>
        <v>1</v>
      </c>
      <c r="KQ27" s="9"/>
      <c r="KR27" s="19" t="str">
        <f ca="1">OFFSET(KR$5,$B27,0)</f>
        <v>-</v>
      </c>
      <c r="KS27" s="5" t="b">
        <f t="shared" si="102"/>
        <v>1</v>
      </c>
      <c r="KT27" s="5" t="b">
        <f t="shared" si="102"/>
        <v>0</v>
      </c>
      <c r="KU27" s="5" t="b">
        <f t="shared" si="102"/>
        <v>0</v>
      </c>
      <c r="KV27" s="136">
        <f t="shared" si="124"/>
        <v>1</v>
      </c>
      <c r="KW27" s="136">
        <f t="shared" si="103"/>
        <v>1</v>
      </c>
      <c r="KX27" s="19" t="str">
        <f t="shared" ca="1" si="125"/>
        <v>-</v>
      </c>
      <c r="KY27" s="19" t="str">
        <f ca="1">OFFSET(KY$5,$B27,0)</f>
        <v>-</v>
      </c>
      <c r="KZ27" s="19" t="str">
        <f t="shared" ca="1" si="125"/>
        <v>-</v>
      </c>
      <c r="LA27" s="19" t="str">
        <f t="shared" ca="1" si="125"/>
        <v>-</v>
      </c>
      <c r="LB27" s="19">
        <f t="shared" ca="1" si="125"/>
        <v>1</v>
      </c>
      <c r="LC27" s="19" t="str">
        <f t="shared" ca="1" si="125"/>
        <v>-</v>
      </c>
      <c r="LD27" s="19" t="str">
        <f t="shared" ca="1" si="125"/>
        <v>-</v>
      </c>
      <c r="LE27" s="19" t="str">
        <f t="shared" ca="1" si="125"/>
        <v>-</v>
      </c>
      <c r="LF27" s="19" t="str">
        <f t="shared" ca="1" si="125"/>
        <v>-</v>
      </c>
      <c r="LG27" s="19" t="str">
        <f t="shared" ca="1" si="125"/>
        <v>-</v>
      </c>
      <c r="LH27" s="19" t="str">
        <f t="shared" ca="1" si="125"/>
        <v>-</v>
      </c>
      <c r="LI27" s="19" t="str">
        <f t="shared" ca="1" si="125"/>
        <v>-</v>
      </c>
      <c r="LJ27" s="19" t="str">
        <f t="shared" ca="1" si="125"/>
        <v>-</v>
      </c>
      <c r="LK27" s="19" t="str">
        <f t="shared" ca="1" si="125"/>
        <v>-</v>
      </c>
      <c r="LL27" s="19" t="str">
        <f t="shared" ca="1" si="125"/>
        <v>-</v>
      </c>
      <c r="LM27" s="19" t="str">
        <f t="shared" ca="1" si="125"/>
        <v>-</v>
      </c>
      <c r="LN27" s="19" t="str">
        <f t="shared" ca="1" si="125"/>
        <v>-</v>
      </c>
      <c r="LO27" s="19" t="b">
        <f t="shared" ca="1" si="125"/>
        <v>1</v>
      </c>
      <c r="LP27" s="19">
        <f t="shared" ca="1" si="125"/>
        <v>0</v>
      </c>
      <c r="LQ27" s="19" t="str">
        <f t="shared" ca="1" si="125"/>
        <v>-</v>
      </c>
      <c r="LR27" s="19">
        <f t="shared" ca="1" si="125"/>
        <v>999999</v>
      </c>
      <c r="LS27" s="19">
        <f t="shared" ca="1" si="125"/>
        <v>999999</v>
      </c>
      <c r="LT27" s="19">
        <f t="shared" ca="1" si="125"/>
        <v>999999</v>
      </c>
      <c r="LU27" s="19">
        <f t="shared" ca="1" si="125"/>
        <v>999999</v>
      </c>
      <c r="LV27" s="19">
        <f t="shared" ca="1" si="125"/>
        <v>999999</v>
      </c>
      <c r="LW27" s="19" t="str">
        <f t="shared" ca="1" si="125"/>
        <v>-</v>
      </c>
      <c r="LX27" s="19" t="str">
        <f t="shared" ca="1" si="125"/>
        <v>-</v>
      </c>
      <c r="LY27" s="19" t="str">
        <f t="shared" ca="1" si="125"/>
        <v>-</v>
      </c>
      <c r="LZ27" s="19" t="b">
        <f t="shared" ca="1" si="126"/>
        <v>1</v>
      </c>
      <c r="MA27" s="19">
        <f t="shared" ca="1" si="126"/>
        <v>0</v>
      </c>
      <c r="MB27" s="19" t="str">
        <f t="shared" ca="1" si="126"/>
        <v>-</v>
      </c>
      <c r="MC27" s="19" t="str">
        <f t="shared" ca="1" si="126"/>
        <v>-</v>
      </c>
      <c r="MD27" s="19" t="str">
        <f t="shared" ca="1" si="126"/>
        <v>-</v>
      </c>
      <c r="ME27" s="19" t="str">
        <f t="shared" ca="1" si="126"/>
        <v>-</v>
      </c>
      <c r="MF27" s="19" t="str">
        <f t="shared" ca="1" si="126"/>
        <v>-</v>
      </c>
      <c r="MG27" s="19" t="str">
        <f t="shared" ca="1" si="127"/>
        <v>-</v>
      </c>
      <c r="MH27" s="19" t="str">
        <f t="shared" ca="1" si="127"/>
        <v>-</v>
      </c>
      <c r="MI27" s="19" t="str">
        <f t="shared" ca="1" si="126"/>
        <v>-</v>
      </c>
      <c r="MJ27" s="19" t="str">
        <f t="shared" ca="1" si="126"/>
        <v>-</v>
      </c>
      <c r="MK27" s="19" t="str">
        <f t="shared" ca="1" si="126"/>
        <v>-</v>
      </c>
      <c r="ML27" s="19" t="str">
        <f t="shared" ca="1" si="126"/>
        <v>-</v>
      </c>
      <c r="MM27" s="19" t="str">
        <f t="shared" ca="1" si="126"/>
        <v>-</v>
      </c>
      <c r="MN27" s="19">
        <f t="shared" ca="1" si="126"/>
        <v>500</v>
      </c>
      <c r="MO27" s="19">
        <f t="shared" ca="1" si="126"/>
        <v>500</v>
      </c>
      <c r="MP27" s="19" t="str">
        <f t="shared" ca="1" si="126"/>
        <v>-</v>
      </c>
      <c r="MQ27" s="19" t="str">
        <f t="shared" ca="1" si="126"/>
        <v>-</v>
      </c>
      <c r="MR27" s="19" t="str">
        <f t="shared" ca="1" si="126"/>
        <v>-</v>
      </c>
      <c r="MS27" s="19">
        <f t="shared" ca="1" si="128"/>
        <v>1</v>
      </c>
      <c r="MT27" s="9"/>
      <c r="MU27" s="19" t="str">
        <f t="shared" ca="1" si="129"/>
        <v>-</v>
      </c>
      <c r="MV27" s="19" t="str">
        <f t="shared" ca="1" si="129"/>
        <v>-</v>
      </c>
      <c r="MW27" s="19" t="str">
        <f t="shared" ca="1" si="129"/>
        <v>-</v>
      </c>
      <c r="MX27" s="19" t="str">
        <f t="shared" ca="1" si="129"/>
        <v>-</v>
      </c>
      <c r="MY27" s="19">
        <f t="shared" ca="1" si="129"/>
        <v>1</v>
      </c>
      <c r="MZ27" s="19">
        <f t="shared" ca="1" si="129"/>
        <v>1</v>
      </c>
      <c r="NA27" s="19">
        <f t="shared" ca="1" si="129"/>
        <v>1</v>
      </c>
      <c r="NB27" s="9"/>
      <c r="NC27" s="19" t="str">
        <f t="shared" ca="1" si="130"/>
        <v>-</v>
      </c>
      <c r="ND27" s="19" t="str">
        <f t="shared" ca="1" si="130"/>
        <v>-</v>
      </c>
      <c r="NE27" s="19" t="str">
        <f t="shared" ca="1" si="130"/>
        <v>-</v>
      </c>
      <c r="NF27" s="19" t="str">
        <f t="shared" ca="1" si="130"/>
        <v>-</v>
      </c>
      <c r="NG27" s="19" t="str">
        <f t="shared" ca="1" si="130"/>
        <v>-</v>
      </c>
      <c r="NH27" s="19" t="str">
        <f t="shared" ca="1" si="130"/>
        <v>-</v>
      </c>
      <c r="NI27" s="19" t="str">
        <f t="shared" ca="1" si="130"/>
        <v>-</v>
      </c>
      <c r="NJ27" s="19" t="str">
        <f t="shared" ca="1" si="130"/>
        <v>-</v>
      </c>
      <c r="NK27" s="19" t="str">
        <f t="shared" ca="1" si="130"/>
        <v>-</v>
      </c>
      <c r="NL27" s="19" t="str">
        <f t="shared" ca="1" si="130"/>
        <v>-</v>
      </c>
      <c r="NM27" s="19" t="str">
        <f t="shared" ca="1" si="130"/>
        <v>-</v>
      </c>
      <c r="NN27" s="19" t="str">
        <f t="shared" ca="1" si="130"/>
        <v>-</v>
      </c>
      <c r="NO27" s="19">
        <f t="shared" ca="1" si="130"/>
        <v>1</v>
      </c>
      <c r="NP27" s="136">
        <f t="shared" si="131"/>
        <v>0.75</v>
      </c>
      <c r="NQ27" s="136">
        <f t="shared" si="131"/>
        <v>0.75</v>
      </c>
      <c r="NR27" s="136">
        <f t="shared" si="131"/>
        <v>0.8</v>
      </c>
      <c r="NS27" s="136">
        <f t="shared" si="131"/>
        <v>0.82499999999999996</v>
      </c>
      <c r="NT27" s="136">
        <f t="shared" si="131"/>
        <v>0.875</v>
      </c>
      <c r="NU27" s="136">
        <f t="shared" si="131"/>
        <v>0.9</v>
      </c>
      <c r="NV27" s="136">
        <f t="shared" si="131"/>
        <v>1</v>
      </c>
      <c r="NW27" s="136">
        <f t="shared" si="131"/>
        <v>0.875</v>
      </c>
      <c r="NX27" s="9"/>
      <c r="NY27" s="12" t="b">
        <f t="shared" si="88"/>
        <v>1</v>
      </c>
      <c r="NZ27" s="19" t="str">
        <f t="shared" ref="NZ27:RH29" ca="1" si="141">OFFSET(NZ$5,$B27,0)</f>
        <v>-</v>
      </c>
      <c r="OA27" s="19" t="str">
        <f t="shared" ca="1" si="141"/>
        <v>-</v>
      </c>
      <c r="OB27" s="19" t="str">
        <f t="shared" ca="1" si="141"/>
        <v>-</v>
      </c>
      <c r="OC27" s="19" t="str">
        <f t="shared" ca="1" si="141"/>
        <v>-</v>
      </c>
      <c r="OD27" s="19" t="str">
        <f t="shared" ca="1" si="141"/>
        <v>-</v>
      </c>
      <c r="OE27" s="19" t="str">
        <f t="shared" ca="1" si="141"/>
        <v>-</v>
      </c>
      <c r="OF27" s="19" t="str">
        <f t="shared" ca="1" si="141"/>
        <v>-</v>
      </c>
      <c r="OG27" s="19" t="str">
        <f t="shared" ca="1" si="141"/>
        <v>-</v>
      </c>
      <c r="OH27" s="19" t="str">
        <f t="shared" ca="1" si="141"/>
        <v>-</v>
      </c>
      <c r="OI27" s="19" t="str">
        <f t="shared" ca="1" si="141"/>
        <v>-</v>
      </c>
      <c r="OJ27" s="19" t="str">
        <f t="shared" ca="1" si="141"/>
        <v>-</v>
      </c>
      <c r="OK27" s="19" t="str">
        <f t="shared" ca="1" si="141"/>
        <v>-</v>
      </c>
      <c r="OL27" s="19" t="str">
        <f t="shared" ca="1" si="141"/>
        <v>-</v>
      </c>
      <c r="OM27" s="19" t="str">
        <f t="shared" ca="1" si="141"/>
        <v>-</v>
      </c>
      <c r="ON27" s="19" t="str">
        <f t="shared" ca="1" si="141"/>
        <v>-</v>
      </c>
      <c r="OO27" s="19" t="str">
        <f t="shared" ca="1" si="141"/>
        <v>-</v>
      </c>
      <c r="OP27" s="19" t="str">
        <f t="shared" ca="1" si="141"/>
        <v>-</v>
      </c>
      <c r="OQ27" s="19" t="str">
        <f t="shared" ca="1" si="141"/>
        <v>-</v>
      </c>
      <c r="OR27" s="19" t="str">
        <f t="shared" ca="1" si="141"/>
        <v>-</v>
      </c>
      <c r="OS27" s="19" t="str">
        <f t="shared" ca="1" si="141"/>
        <v>-</v>
      </c>
      <c r="OT27" s="19" t="str">
        <f t="shared" ca="1" si="141"/>
        <v>-</v>
      </c>
      <c r="OU27" s="19" t="str">
        <f t="shared" ca="1" si="141"/>
        <v>-</v>
      </c>
      <c r="OV27" s="19" t="str">
        <f t="shared" ca="1" si="141"/>
        <v>-</v>
      </c>
      <c r="OW27" s="19" t="str">
        <f t="shared" ca="1" si="141"/>
        <v>-</v>
      </c>
      <c r="OX27" s="19" t="str">
        <f t="shared" ca="1" si="141"/>
        <v>-</v>
      </c>
      <c r="OY27" s="19" t="str">
        <f t="shared" ca="1" si="141"/>
        <v>-</v>
      </c>
      <c r="OZ27" s="19" t="str">
        <f t="shared" ca="1" si="141"/>
        <v>-</v>
      </c>
      <c r="PA27" s="19" t="str">
        <f t="shared" ca="1" si="141"/>
        <v>-</v>
      </c>
      <c r="PB27" s="19" t="str">
        <f t="shared" ca="1" si="141"/>
        <v>-</v>
      </c>
      <c r="PC27" s="19" t="str">
        <f t="shared" ca="1" si="141"/>
        <v>-</v>
      </c>
      <c r="PD27" s="19" t="str">
        <f t="shared" ca="1" si="141"/>
        <v>-</v>
      </c>
      <c r="PE27" s="19" t="str">
        <f t="shared" ca="1" si="141"/>
        <v>-</v>
      </c>
      <c r="PF27" s="19" t="str">
        <f t="shared" ca="1" si="141"/>
        <v>-</v>
      </c>
      <c r="PG27" s="19" t="str">
        <f t="shared" ca="1" si="141"/>
        <v>-</v>
      </c>
      <c r="PH27" s="19" t="str">
        <f t="shared" ca="1" si="141"/>
        <v>-</v>
      </c>
      <c r="PI27" s="19" t="str">
        <f t="shared" ca="1" si="141"/>
        <v>-</v>
      </c>
      <c r="PJ27" s="19" t="str">
        <f t="shared" ca="1" si="141"/>
        <v>-</v>
      </c>
      <c r="PK27" s="19" t="str">
        <f t="shared" ca="1" si="141"/>
        <v>-</v>
      </c>
      <c r="PL27" s="19" t="str">
        <f t="shared" ca="1" si="141"/>
        <v>-</v>
      </c>
      <c r="PM27" s="19" t="str">
        <f t="shared" ca="1" si="141"/>
        <v>-</v>
      </c>
      <c r="PN27" s="19" t="str">
        <f t="shared" ca="1" si="141"/>
        <v>-</v>
      </c>
      <c r="PO27" s="19" t="str">
        <f t="shared" ca="1" si="141"/>
        <v>-</v>
      </c>
      <c r="PP27" s="19" t="str">
        <f t="shared" ca="1" si="141"/>
        <v>-</v>
      </c>
      <c r="PQ27" s="19" t="str">
        <f t="shared" ca="1" si="141"/>
        <v>-</v>
      </c>
      <c r="PR27" s="19" t="str">
        <f t="shared" ca="1" si="141"/>
        <v>-</v>
      </c>
      <c r="PS27" s="19" t="str">
        <f t="shared" ca="1" si="141"/>
        <v>-</v>
      </c>
      <c r="PT27" s="19" t="str">
        <f t="shared" ca="1" si="141"/>
        <v>-</v>
      </c>
      <c r="PU27" s="19" t="str">
        <f t="shared" ca="1" si="141"/>
        <v>-</v>
      </c>
      <c r="PV27" s="19" t="str">
        <f t="shared" ca="1" si="141"/>
        <v>-</v>
      </c>
      <c r="PW27" s="19" t="str">
        <f t="shared" ca="1" si="141"/>
        <v>-</v>
      </c>
      <c r="PX27" s="19" t="str">
        <f t="shared" ca="1" si="141"/>
        <v>-</v>
      </c>
      <c r="PY27" s="19" t="str">
        <f t="shared" ca="1" si="141"/>
        <v>-</v>
      </c>
      <c r="PZ27" s="19" t="str">
        <f t="shared" ca="1" si="141"/>
        <v>-</v>
      </c>
      <c r="QA27" s="19" t="str">
        <f t="shared" ca="1" si="141"/>
        <v>-</v>
      </c>
      <c r="QB27" s="19" t="str">
        <f t="shared" ca="1" si="141"/>
        <v>-</v>
      </c>
      <c r="QC27" s="19" t="str">
        <f t="shared" ca="1" si="141"/>
        <v>-</v>
      </c>
      <c r="QD27" s="19" t="str">
        <f t="shared" ca="1" si="141"/>
        <v>-</v>
      </c>
      <c r="QE27" s="19" t="str">
        <f t="shared" ca="1" si="141"/>
        <v>-</v>
      </c>
      <c r="QF27" s="19" t="str">
        <f t="shared" ca="1" si="141"/>
        <v>-</v>
      </c>
      <c r="QG27" s="19" t="str">
        <f t="shared" ca="1" si="141"/>
        <v>-</v>
      </c>
      <c r="QH27" s="19" t="str">
        <f t="shared" ca="1" si="141"/>
        <v>-</v>
      </c>
      <c r="QI27" s="12" t="str">
        <f t="shared" si="89"/>
        <v>-</v>
      </c>
      <c r="QJ27" s="19" t="str">
        <f t="shared" ca="1" si="141"/>
        <v>-</v>
      </c>
      <c r="QK27" s="19" t="str">
        <f t="shared" ca="1" si="141"/>
        <v>-</v>
      </c>
      <c r="QL27" s="19" t="str">
        <f t="shared" ca="1" si="141"/>
        <v>-</v>
      </c>
      <c r="QM27" s="19" t="str">
        <f t="shared" ca="1" si="141"/>
        <v>-</v>
      </c>
      <c r="QN27" s="19" t="str">
        <f t="shared" ca="1" si="141"/>
        <v>-</v>
      </c>
      <c r="QO27" s="19" t="str">
        <f t="shared" ca="1" si="141"/>
        <v>-</v>
      </c>
      <c r="QP27" s="19" t="str">
        <f t="shared" ca="1" si="141"/>
        <v>-</v>
      </c>
      <c r="QQ27" s="19" t="str">
        <f t="shared" ca="1" si="141"/>
        <v>-</v>
      </c>
      <c r="QR27" s="19" t="str">
        <f t="shared" ca="1" si="141"/>
        <v>-</v>
      </c>
      <c r="QS27" s="19" t="str">
        <f t="shared" ca="1" si="141"/>
        <v>-</v>
      </c>
      <c r="QT27" s="19" t="str">
        <f t="shared" ca="1" si="141"/>
        <v>-</v>
      </c>
      <c r="QU27" s="19" t="str">
        <f t="shared" ca="1" si="141"/>
        <v>-</v>
      </c>
      <c r="QV27" s="19" t="str">
        <f t="shared" ca="1" si="141"/>
        <v>-</v>
      </c>
      <c r="QW27" s="19" t="str">
        <f t="shared" ca="1" si="141"/>
        <v>-</v>
      </c>
      <c r="QX27" s="19" t="str">
        <f t="shared" ca="1" si="141"/>
        <v>-</v>
      </c>
      <c r="QY27" s="19" t="str">
        <f t="shared" ca="1" si="141"/>
        <v>-</v>
      </c>
      <c r="QZ27" s="19" t="str">
        <f t="shared" ca="1" si="141"/>
        <v>-</v>
      </c>
      <c r="RA27" s="19" t="str">
        <f t="shared" ca="1" si="141"/>
        <v>-</v>
      </c>
      <c r="RB27" s="19" t="str">
        <f t="shared" ca="1" si="141"/>
        <v>-</v>
      </c>
      <c r="RC27" s="19" t="str">
        <f t="shared" ca="1" si="141"/>
        <v>-</v>
      </c>
      <c r="RD27" s="19" t="str">
        <f t="shared" ca="1" si="141"/>
        <v>-</v>
      </c>
      <c r="RE27" s="19" t="str">
        <f t="shared" ca="1" si="141"/>
        <v>-</v>
      </c>
      <c r="RF27" s="19" t="str">
        <f t="shared" ca="1" si="141"/>
        <v>-</v>
      </c>
      <c r="RG27" s="19" t="str">
        <f t="shared" ca="1" si="141"/>
        <v>-</v>
      </c>
      <c r="RH27" s="19" t="str">
        <f t="shared" ca="1" si="141"/>
        <v>-</v>
      </c>
      <c r="RI27" s="19" t="str">
        <f t="shared" ca="1" si="132"/>
        <v>-</v>
      </c>
      <c r="RJ27" s="19" t="str">
        <f t="shared" ca="1" si="132"/>
        <v>-</v>
      </c>
      <c r="RK27" s="19" t="str">
        <f t="shared" ca="1" si="132"/>
        <v>-</v>
      </c>
      <c r="RL27" s="19" t="str">
        <f t="shared" ca="1" si="132"/>
        <v>-</v>
      </c>
      <c r="RM27" s="19" t="str">
        <f t="shared" ca="1" si="133"/>
        <v>-</v>
      </c>
      <c r="RN27" s="19" t="str">
        <f t="shared" ca="1" si="133"/>
        <v>-</v>
      </c>
      <c r="RO27" s="19" t="str">
        <f t="shared" ca="1" si="133"/>
        <v>-</v>
      </c>
      <c r="RP27" s="19" t="str">
        <f t="shared" ca="1" si="133"/>
        <v>-</v>
      </c>
      <c r="RQ27" s="19" t="str">
        <f t="shared" ca="1" si="133"/>
        <v>-</v>
      </c>
      <c r="RR27" s="19" t="str">
        <f t="shared" ca="1" si="133"/>
        <v>-</v>
      </c>
      <c r="RS27" s="19" t="str">
        <f t="shared" ca="1" si="134"/>
        <v>-</v>
      </c>
      <c r="RT27" s="19" t="str">
        <f t="shared" ca="1" si="134"/>
        <v>-</v>
      </c>
      <c r="RU27" s="19" t="str">
        <f t="shared" ca="1" si="134"/>
        <v>-</v>
      </c>
      <c r="RV27" s="19" t="str">
        <f t="shared" ca="1" si="134"/>
        <v>-</v>
      </c>
      <c r="RW27" s="19" t="str">
        <f t="shared" ca="1" si="134"/>
        <v>-</v>
      </c>
      <c r="RX27" s="19" t="str">
        <f t="shared" ca="1" si="134"/>
        <v>-</v>
      </c>
      <c r="RY27" s="19" t="str">
        <f t="shared" ca="1" si="134"/>
        <v>-</v>
      </c>
      <c r="RZ27" s="19" t="str">
        <f t="shared" ca="1" si="134"/>
        <v>-</v>
      </c>
      <c r="SA27" s="19" t="str">
        <f t="shared" ca="1" si="134"/>
        <v>-</v>
      </c>
      <c r="SB27" s="19" t="str">
        <f t="shared" ca="1" si="134"/>
        <v>-</v>
      </c>
      <c r="SC27" s="19" t="str">
        <f t="shared" ca="1" si="134"/>
        <v>-</v>
      </c>
      <c r="SD27" s="19" t="str">
        <f t="shared" ca="1" si="134"/>
        <v>-</v>
      </c>
      <c r="SE27" s="19" t="str">
        <f t="shared" ca="1" si="134"/>
        <v>-</v>
      </c>
      <c r="SF27" s="19" t="str">
        <f t="shared" ca="1" si="134"/>
        <v>-</v>
      </c>
      <c r="SG27" s="19" t="str">
        <f t="shared" ca="1" si="134"/>
        <v>-</v>
      </c>
      <c r="SH27" s="19" t="str">
        <f t="shared" ca="1" si="134"/>
        <v>-</v>
      </c>
      <c r="SI27" s="19" t="str">
        <f t="shared" ca="1" si="134"/>
        <v>-</v>
      </c>
      <c r="SJ27" s="19" t="str">
        <f t="shared" ca="1" si="134"/>
        <v>-</v>
      </c>
      <c r="SK27" s="19" t="str">
        <f t="shared" ca="1" si="134"/>
        <v>-</v>
      </c>
      <c r="SL27" s="19" t="str">
        <f t="shared" ca="1" si="134"/>
        <v>-</v>
      </c>
      <c r="SM27" s="19" t="str">
        <f t="shared" ca="1" si="135"/>
        <v>-</v>
      </c>
      <c r="SN27" s="19" t="str">
        <f t="shared" ca="1" si="135"/>
        <v>-</v>
      </c>
      <c r="SO27" s="19" t="str">
        <f t="shared" ca="1" si="135"/>
        <v>-</v>
      </c>
      <c r="SP27" s="19" t="str">
        <f t="shared" ca="1" si="135"/>
        <v>-</v>
      </c>
      <c r="SQ27" s="19" t="str">
        <f t="shared" ca="1" si="135"/>
        <v>-</v>
      </c>
      <c r="SR27" s="19" t="str">
        <f t="shared" ca="1" si="135"/>
        <v>-</v>
      </c>
      <c r="SS27" s="12" t="str">
        <f t="shared" si="91"/>
        <v>-</v>
      </c>
      <c r="ST27" s="19" t="str">
        <f t="shared" ca="1" si="134"/>
        <v>-</v>
      </c>
      <c r="SU27" s="19" t="str">
        <f t="shared" ca="1" si="134"/>
        <v>-</v>
      </c>
      <c r="SV27" s="19" t="str">
        <f t="shared" ca="1" si="134"/>
        <v>-</v>
      </c>
      <c r="SW27" s="19" t="str">
        <f t="shared" ca="1" si="136"/>
        <v>-</v>
      </c>
      <c r="SX27" s="19" t="str">
        <f t="shared" ca="1" si="136"/>
        <v>-</v>
      </c>
      <c r="SY27" s="19" t="str">
        <f t="shared" ca="1" si="136"/>
        <v>-</v>
      </c>
      <c r="SZ27" s="19" t="str">
        <f t="shared" ca="1" si="136"/>
        <v>-</v>
      </c>
      <c r="TA27" s="19" t="str">
        <f t="shared" ca="1" si="136"/>
        <v>-</v>
      </c>
      <c r="TB27" s="19" t="str">
        <f t="shared" ca="1" si="136"/>
        <v>-</v>
      </c>
      <c r="TC27" s="19" t="str">
        <f t="shared" ca="1" si="134"/>
        <v>-</v>
      </c>
      <c r="TD27" s="19" t="str">
        <f t="shared" ca="1" si="134"/>
        <v>-</v>
      </c>
      <c r="TE27" s="19" t="str">
        <f t="shared" ca="1" si="134"/>
        <v>-</v>
      </c>
      <c r="TF27" s="19" t="str">
        <f t="shared" ca="1" si="134"/>
        <v>-</v>
      </c>
      <c r="TG27" s="19" t="str">
        <f t="shared" ca="1" si="134"/>
        <v>-</v>
      </c>
      <c r="TH27" s="19" t="str">
        <f t="shared" ca="1" si="134"/>
        <v>-</v>
      </c>
      <c r="TI27" s="19" t="str">
        <f t="shared" ca="1" si="134"/>
        <v>-</v>
      </c>
      <c r="TJ27" s="19" t="str">
        <f t="shared" ca="1" si="134"/>
        <v>-</v>
      </c>
      <c r="TK27" s="19" t="str">
        <f t="shared" ca="1" si="134"/>
        <v>-</v>
      </c>
      <c r="TL27" s="19" t="str">
        <f t="shared" ca="1" si="134"/>
        <v>-</v>
      </c>
      <c r="TM27" s="19" t="str">
        <f t="shared" ca="1" si="134"/>
        <v>-</v>
      </c>
      <c r="TN27" s="19" t="str">
        <f t="shared" ca="1" si="134"/>
        <v>-</v>
      </c>
      <c r="TO27" s="19" t="str">
        <f t="shared" ca="1" si="134"/>
        <v>-</v>
      </c>
      <c r="TP27" s="19" t="str">
        <f t="shared" ca="1" si="134"/>
        <v>-</v>
      </c>
      <c r="TQ27" s="19" t="str">
        <f t="shared" ca="1" si="134"/>
        <v>-</v>
      </c>
      <c r="TR27" s="19" t="str">
        <f t="shared" ca="1" si="134"/>
        <v>-</v>
      </c>
      <c r="TS27" s="19" t="str">
        <f t="shared" ca="1" si="134"/>
        <v>-</v>
      </c>
      <c r="TT27" s="19" t="str">
        <f t="shared" ca="1" si="134"/>
        <v>-</v>
      </c>
      <c r="TU27" s="19" t="str">
        <f t="shared" ca="1" si="134"/>
        <v>-</v>
      </c>
      <c r="TV27" s="19" t="str">
        <f t="shared" ca="1" si="134"/>
        <v>-</v>
      </c>
      <c r="TW27" s="19" t="str">
        <f t="shared" ca="1" si="137"/>
        <v>-</v>
      </c>
      <c r="TX27" s="19" t="str">
        <f t="shared" ca="1" si="137"/>
        <v>-</v>
      </c>
      <c r="TY27" s="19" t="str">
        <f t="shared" ca="1" si="137"/>
        <v>-</v>
      </c>
      <c r="TZ27" s="19" t="str">
        <f t="shared" ca="1" si="137"/>
        <v>-</v>
      </c>
      <c r="UA27" s="19" t="str">
        <f t="shared" ca="1" si="137"/>
        <v>-</v>
      </c>
      <c r="UB27" s="19" t="str">
        <f t="shared" ca="1" si="137"/>
        <v>-</v>
      </c>
      <c r="UC27" s="19" t="str">
        <f t="shared" ca="1" si="134"/>
        <v>-</v>
      </c>
      <c r="UD27" s="19" t="str">
        <f t="shared" ca="1" si="134"/>
        <v>-</v>
      </c>
      <c r="UE27" s="19" t="str">
        <f t="shared" ca="1" si="134"/>
        <v>-</v>
      </c>
      <c r="UF27" s="19" t="str">
        <f t="shared" ca="1" si="134"/>
        <v>-</v>
      </c>
      <c r="UG27" s="19" t="str">
        <f t="shared" ca="1" si="134"/>
        <v>-</v>
      </c>
      <c r="UH27" s="19" t="str">
        <f t="shared" ca="1" si="134"/>
        <v>-</v>
      </c>
      <c r="UI27" s="19" t="str">
        <f t="shared" ca="1" si="134"/>
        <v>-</v>
      </c>
      <c r="UJ27" s="19" t="str">
        <f t="shared" ca="1" si="134"/>
        <v>-</v>
      </c>
      <c r="UK27" s="19" t="str">
        <f t="shared" ca="1" si="134"/>
        <v>-</v>
      </c>
      <c r="UL27" s="19" t="str">
        <f t="shared" ca="1" si="134"/>
        <v>-</v>
      </c>
      <c r="UM27" s="19" t="str">
        <f t="shared" ca="1" si="134"/>
        <v>-</v>
      </c>
      <c r="UN27" s="19" t="str">
        <f t="shared" ca="1" si="134"/>
        <v>-</v>
      </c>
      <c r="UO27" s="19" t="str">
        <f t="shared" ca="1" si="134"/>
        <v>-</v>
      </c>
      <c r="UP27" s="19" t="str">
        <f t="shared" ca="1" si="134"/>
        <v>-</v>
      </c>
      <c r="UQ27" s="19" t="str">
        <f t="shared" ca="1" si="134"/>
        <v>-</v>
      </c>
      <c r="UR27" s="19" t="str">
        <f t="shared" ca="1" si="134"/>
        <v>-</v>
      </c>
      <c r="US27" s="19" t="str">
        <f t="shared" ca="1" si="134"/>
        <v>-</v>
      </c>
      <c r="UT27" s="19" t="str">
        <f t="shared" ca="1" si="134"/>
        <v>-</v>
      </c>
      <c r="UU27" s="19" t="str">
        <f t="shared" ca="1" si="134"/>
        <v>-</v>
      </c>
      <c r="UV27" s="19" t="str">
        <f t="shared" ca="1" si="134"/>
        <v>-</v>
      </c>
      <c r="UW27" s="19" t="str">
        <f t="shared" ca="1" si="138"/>
        <v>-</v>
      </c>
      <c r="UX27" s="19" t="str">
        <f t="shared" ca="1" si="138"/>
        <v>-</v>
      </c>
      <c r="UY27" s="19" t="str">
        <f t="shared" ca="1" si="138"/>
        <v>-</v>
      </c>
      <c r="UZ27" s="19" t="str">
        <f t="shared" ca="1" si="138"/>
        <v>-</v>
      </c>
      <c r="VA27" s="19" t="str">
        <f t="shared" ca="1" si="138"/>
        <v>-</v>
      </c>
      <c r="VB27" s="19" t="str">
        <f t="shared" ca="1" si="138"/>
        <v>-</v>
      </c>
      <c r="VC27" s="19">
        <f t="shared" ca="1" si="139"/>
        <v>0</v>
      </c>
      <c r="VD27" s="23">
        <v>0</v>
      </c>
    </row>
    <row r="28" spans="1:576" hidden="1" outlineLevel="1">
      <c r="A28" s="21">
        <f t="shared" ref="A28:A29" si="142">ROW(A28)-5</f>
        <v>23</v>
      </c>
      <c r="B28" s="21">
        <f t="shared" si="140"/>
        <v>20</v>
      </c>
      <c r="C28">
        <v>2</v>
      </c>
      <c r="D28" s="19" t="str">
        <f ca="1">OFFSET(D$5,$B28,0)</f>
        <v>SNSW</v>
      </c>
      <c r="E28" t="b">
        <v>0</v>
      </c>
      <c r="F28" t="b">
        <v>1</v>
      </c>
      <c r="G28" t="b">
        <v>0</v>
      </c>
      <c r="M28" s="12">
        <v>1</v>
      </c>
      <c r="O28" s="12">
        <v>3</v>
      </c>
      <c r="P28" s="12">
        <v>1</v>
      </c>
      <c r="Y28" s="211"/>
      <c r="Z28" s="211"/>
      <c r="AA28" s="211"/>
      <c r="AB28" s="211"/>
      <c r="AD28" s="211"/>
      <c r="AE28" s="211"/>
      <c r="AF28" s="211"/>
      <c r="AG28" s="211"/>
      <c r="AH28" s="211"/>
      <c r="AI28" s="211"/>
      <c r="AJ28" s="211"/>
      <c r="AK28" s="211"/>
      <c r="AS28" s="224" t="s">
        <v>1819</v>
      </c>
      <c r="AT28" s="9" t="str">
        <f>IF(COUNTIF(AS$5:AS28,AS28)=1,"-","Dup")</f>
        <v>-</v>
      </c>
      <c r="AU28" s="9"/>
      <c r="AV28" s="19" t="b">
        <f ca="1">OFFSET(AV$5,$B28,0)</f>
        <v>1</v>
      </c>
      <c r="AW28" s="19" t="b">
        <f ca="1">OFFSET(AW$5,$B28,0)</f>
        <v>1</v>
      </c>
      <c r="AX28" s="19" t="b">
        <f t="shared" ca="1" si="109"/>
        <v>1</v>
      </c>
      <c r="AY28" s="19" t="b">
        <f t="shared" ca="1" si="109"/>
        <v>1</v>
      </c>
      <c r="AZ28" s="19" t="b">
        <f t="shared" ca="1" si="109"/>
        <v>1</v>
      </c>
      <c r="BA28" s="19" t="b">
        <f t="shared" ca="1" si="109"/>
        <v>1</v>
      </c>
      <c r="BB28" s="19" t="b">
        <f t="shared" ca="1" si="109"/>
        <v>1</v>
      </c>
      <c r="BC28" s="19" t="b">
        <f t="shared" ca="1" si="109"/>
        <v>1</v>
      </c>
      <c r="BD28" s="9"/>
      <c r="BE28" s="19" t="b">
        <f t="shared" ref="BE28:DP29" ca="1" si="143">OFFSET(BE$5,$B28,0)</f>
        <v>0</v>
      </c>
      <c r="BF28" s="19" t="str">
        <f t="shared" ca="1" si="143"/>
        <v>-</v>
      </c>
      <c r="BG28" s="19" t="str">
        <f t="shared" ca="1" si="143"/>
        <v>-</v>
      </c>
      <c r="BH28" s="19" t="str">
        <f t="shared" ca="1" si="143"/>
        <v>-</v>
      </c>
      <c r="BI28" s="19" t="b">
        <f t="shared" ca="1" si="143"/>
        <v>0</v>
      </c>
      <c r="BJ28" s="19" t="str">
        <f ca="1">OFFSET(BJ$5,$B28,0)</f>
        <v>-</v>
      </c>
      <c r="BK28" s="19" t="str">
        <f ca="1">OFFSET(BK$5,$B28,0)</f>
        <v>-</v>
      </c>
      <c r="BL28" s="9"/>
      <c r="BM28" s="19" t="str">
        <f t="shared" ca="1" si="111"/>
        <v>-</v>
      </c>
      <c r="BN28" s="19" t="str">
        <f t="shared" ca="1" si="111"/>
        <v>-</v>
      </c>
      <c r="BO28" s="19" t="str">
        <f t="shared" ca="1" si="111"/>
        <v>-</v>
      </c>
      <c r="BP28" s="19" t="str">
        <f t="shared" ca="1" si="111"/>
        <v>-</v>
      </c>
      <c r="BQ28" s="19" t="str">
        <f t="shared" ca="1" si="111"/>
        <v>-</v>
      </c>
      <c r="BR28" s="19" t="str">
        <f t="shared" ca="1" si="111"/>
        <v>-</v>
      </c>
      <c r="BS28" s="19" t="str">
        <f t="shared" ca="1" si="111"/>
        <v>-</v>
      </c>
      <c r="BT28" s="19" t="str">
        <f t="shared" ca="1" si="111"/>
        <v>-</v>
      </c>
      <c r="BU28" s="19" t="str">
        <f t="shared" ca="1" si="111"/>
        <v>-</v>
      </c>
      <c r="BV28" s="19" t="str">
        <f t="shared" ca="1" si="111"/>
        <v>-</v>
      </c>
      <c r="BW28" s="19" t="str">
        <f t="shared" ca="1" si="111"/>
        <v>-</v>
      </c>
      <c r="BX28" s="9"/>
      <c r="BY28" s="19" t="str">
        <f t="shared" ca="1" si="112"/>
        <v>-</v>
      </c>
      <c r="BZ28" s="19" t="str">
        <f t="shared" ca="1" si="112"/>
        <v>-</v>
      </c>
      <c r="CA28" s="19" t="str">
        <f t="shared" ca="1" si="112"/>
        <v>-</v>
      </c>
      <c r="CB28" s="19" t="str">
        <f t="shared" ca="1" si="112"/>
        <v>-</v>
      </c>
      <c r="CC28" s="19" t="str">
        <f t="shared" ca="1" si="112"/>
        <v>-</v>
      </c>
      <c r="CD28" s="19" t="str">
        <f t="shared" ca="1" si="112"/>
        <v>-</v>
      </c>
      <c r="CE28" s="19" t="str">
        <f t="shared" ca="1" si="112"/>
        <v>-</v>
      </c>
      <c r="CF28" s="19" t="str">
        <f t="shared" ca="1" si="112"/>
        <v>-</v>
      </c>
      <c r="CG28" s="19" t="str">
        <f t="shared" ca="1" si="112"/>
        <v>-</v>
      </c>
      <c r="CH28" s="19" t="str">
        <f t="shared" ca="1" si="112"/>
        <v>-</v>
      </c>
      <c r="CI28" s="9"/>
      <c r="CJ28" s="19" t="b">
        <f t="shared" ca="1" si="143"/>
        <v>0</v>
      </c>
      <c r="CK28" s="19" t="b">
        <f t="shared" ca="1" si="113"/>
        <v>0</v>
      </c>
      <c r="CL28" s="19" t="b">
        <f t="shared" ref="CL28:CM29" ca="1" si="144">OFFSET(CL$5,$B28,0)</f>
        <v>0</v>
      </c>
      <c r="CM28" s="19">
        <f t="shared" ca="1" si="144"/>
        <v>0</v>
      </c>
      <c r="CN28" s="19" t="b">
        <f t="shared" ca="1" si="143"/>
        <v>1</v>
      </c>
      <c r="CO28" s="19" t="str">
        <f t="shared" ca="1" si="143"/>
        <v>-</v>
      </c>
      <c r="CP28" s="19" t="b">
        <f t="shared" ca="1" si="143"/>
        <v>1</v>
      </c>
      <c r="CQ28" s="19">
        <f t="shared" ref="CQ28:DO33" ca="1" si="145">OFFSET(CQ$5,$B28,0)</f>
        <v>3</v>
      </c>
      <c r="CR28" s="19" t="str">
        <f t="shared" ca="1" si="96"/>
        <v>-</v>
      </c>
      <c r="CS28" s="19" t="str">
        <f t="shared" ca="1" si="96"/>
        <v>-</v>
      </c>
      <c r="CT28" s="19" t="str">
        <f t="shared" ca="1" si="96"/>
        <v>-</v>
      </c>
      <c r="CU28" s="19" t="str">
        <f t="shared" ca="1" si="96"/>
        <v>-</v>
      </c>
      <c r="CV28" s="19" t="str">
        <f t="shared" ca="1" si="96"/>
        <v>-</v>
      </c>
      <c r="CW28" s="19" t="str">
        <f t="shared" ca="1" si="96"/>
        <v>-</v>
      </c>
      <c r="CX28" s="19" t="str">
        <f t="shared" ca="1" si="96"/>
        <v>-</v>
      </c>
      <c r="CY28" s="19" t="str">
        <f t="shared" ca="1" si="115"/>
        <v>-</v>
      </c>
      <c r="CZ28" s="19" t="str">
        <f t="shared" ca="1" si="115"/>
        <v>-</v>
      </c>
      <c r="DA28" s="19" t="str">
        <f t="shared" ca="1" si="115"/>
        <v>-</v>
      </c>
      <c r="DB28" s="19" t="str">
        <f t="shared" ca="1" si="115"/>
        <v>-</v>
      </c>
      <c r="DC28" s="19" t="str">
        <f t="shared" ca="1" si="115"/>
        <v>-</v>
      </c>
      <c r="DD28" s="19">
        <f t="shared" ca="1" si="115"/>
        <v>1</v>
      </c>
      <c r="DE28" s="19">
        <f t="shared" ca="1" si="115"/>
        <v>1</v>
      </c>
      <c r="DF28" s="19" t="str">
        <f t="shared" ca="1" si="115"/>
        <v>-</v>
      </c>
      <c r="DG28" s="19" t="str">
        <f t="shared" ca="1" si="115"/>
        <v>-</v>
      </c>
      <c r="DH28" s="19" t="str">
        <f t="shared" ca="1" si="115"/>
        <v>-</v>
      </c>
      <c r="DI28" s="19" t="str">
        <f t="shared" ca="1" si="115"/>
        <v>-</v>
      </c>
      <c r="DJ28" s="19" t="str">
        <f t="shared" ca="1" si="115"/>
        <v>-</v>
      </c>
      <c r="DK28" s="19" t="str">
        <f t="shared" ca="1" si="115"/>
        <v>-</v>
      </c>
      <c r="DL28" s="19" t="str">
        <f t="shared" ca="1" si="115"/>
        <v>-</v>
      </c>
      <c r="DM28" s="19" t="str">
        <f t="shared" ca="1" si="115"/>
        <v>-</v>
      </c>
      <c r="DN28" s="19" t="str">
        <f t="shared" ca="1" si="115"/>
        <v>-</v>
      </c>
      <c r="DO28" s="19" t="str">
        <f t="shared" ca="1" si="145"/>
        <v>-</v>
      </c>
      <c r="DP28" s="19">
        <f t="shared" ca="1" si="143"/>
        <v>1</v>
      </c>
      <c r="DQ28" s="19">
        <f t="shared" ref="DQ28:DQ29" ca="1" si="146">OFFSET(DQ$5,$B28,0)</f>
        <v>1</v>
      </c>
      <c r="DR28" s="9"/>
      <c r="DS28" s="19">
        <f t="shared" ref="DS28:ED29" ca="1" si="147">OFFSET(DS$5,$B28,0)</f>
        <v>0.125</v>
      </c>
      <c r="DT28" s="19">
        <f t="shared" ca="1" si="147"/>
        <v>0.3</v>
      </c>
      <c r="DU28" s="19">
        <f t="shared" ca="1" si="147"/>
        <v>-0.05</v>
      </c>
      <c r="DV28" s="19">
        <f t="shared" ca="1" si="147"/>
        <v>0.1</v>
      </c>
      <c r="DW28" s="19">
        <f t="shared" ca="1" si="147"/>
        <v>0.25</v>
      </c>
      <c r="DX28" s="19">
        <f t="shared" ca="1" si="147"/>
        <v>-0.05</v>
      </c>
      <c r="DY28" s="19">
        <f t="shared" ca="1" si="147"/>
        <v>0.05</v>
      </c>
      <c r="DZ28" s="19">
        <f t="shared" ca="1" si="147"/>
        <v>0.1</v>
      </c>
      <c r="EA28" s="19">
        <f t="shared" ca="1" si="147"/>
        <v>-0.02</v>
      </c>
      <c r="EB28" s="19">
        <f t="shared" ca="1" si="147"/>
        <v>0.1</v>
      </c>
      <c r="EC28" s="19">
        <f t="shared" ca="1" si="147"/>
        <v>0.25</v>
      </c>
      <c r="ED28" s="19">
        <f t="shared" ca="1" si="147"/>
        <v>-0.05</v>
      </c>
      <c r="EE28" s="19">
        <f t="shared" ref="EE28:EZ29" ca="1" si="148">OFFSET(EE$5,$B28,0)</f>
        <v>0</v>
      </c>
      <c r="EF28" s="19">
        <f t="shared" ca="1" si="148"/>
        <v>0</v>
      </c>
      <c r="EG28" s="19">
        <f t="shared" ca="1" si="148"/>
        <v>0</v>
      </c>
      <c r="EH28" s="19">
        <f t="shared" ca="1" si="148"/>
        <v>0</v>
      </c>
      <c r="EI28" s="19">
        <f t="shared" ca="1" si="148"/>
        <v>0</v>
      </c>
      <c r="EJ28" s="19">
        <f t="shared" ca="1" si="117"/>
        <v>0</v>
      </c>
      <c r="EK28" s="19">
        <f t="shared" ca="1" si="148"/>
        <v>0</v>
      </c>
      <c r="EL28" s="19">
        <f t="shared" ca="1" si="117"/>
        <v>0</v>
      </c>
      <c r="EM28" s="19">
        <f t="shared" ca="1" si="148"/>
        <v>0</v>
      </c>
      <c r="EN28" s="19">
        <f t="shared" ca="1" si="148"/>
        <v>0</v>
      </c>
      <c r="EO28" s="19">
        <f t="shared" ca="1" si="148"/>
        <v>0</v>
      </c>
      <c r="EP28" s="19">
        <f t="shared" ca="1" si="148"/>
        <v>0</v>
      </c>
      <c r="EQ28" s="19">
        <f t="shared" ca="1" si="148"/>
        <v>0</v>
      </c>
      <c r="ER28" s="19">
        <f t="shared" ca="1" si="148"/>
        <v>0</v>
      </c>
      <c r="ES28" s="19">
        <f t="shared" ca="1" si="148"/>
        <v>0</v>
      </c>
      <c r="ET28" s="19">
        <f t="shared" ca="1" si="148"/>
        <v>0</v>
      </c>
      <c r="EU28" s="19">
        <f t="shared" ca="1" si="148"/>
        <v>0</v>
      </c>
      <c r="EV28" s="19">
        <f t="shared" ca="1" si="148"/>
        <v>0</v>
      </c>
      <c r="EW28" s="19">
        <f t="shared" ca="1" si="148"/>
        <v>0</v>
      </c>
      <c r="EX28" s="19">
        <f t="shared" ca="1" si="148"/>
        <v>0</v>
      </c>
      <c r="EY28" s="19">
        <f t="shared" ca="1" si="148"/>
        <v>0</v>
      </c>
      <c r="EZ28" s="19">
        <f t="shared" ca="1" si="148"/>
        <v>0</v>
      </c>
      <c r="FA28" s="19">
        <f t="shared" ca="1" si="117"/>
        <v>0</v>
      </c>
      <c r="FB28" s="19">
        <f t="shared" ca="1" si="117"/>
        <v>0</v>
      </c>
      <c r="FC28" s="19">
        <f t="shared" ca="1" si="117"/>
        <v>0</v>
      </c>
      <c r="FD28" s="19">
        <f t="shared" ca="1" si="117"/>
        <v>0</v>
      </c>
      <c r="FE28" s="19">
        <f t="shared" ca="1" si="117"/>
        <v>0</v>
      </c>
      <c r="FF28" s="19">
        <f t="shared" ca="1" si="117"/>
        <v>0</v>
      </c>
      <c r="FG28" s="19">
        <f t="shared" ca="1" si="117"/>
        <v>0</v>
      </c>
      <c r="FH28" s="19">
        <f t="shared" ca="1" si="117"/>
        <v>0</v>
      </c>
      <c r="FI28" s="19">
        <f t="shared" ca="1" si="117"/>
        <v>0</v>
      </c>
      <c r="FJ28" s="19">
        <f t="shared" ca="1" si="117"/>
        <v>0</v>
      </c>
      <c r="FK28" s="19">
        <f t="shared" ca="1" si="117"/>
        <v>0</v>
      </c>
      <c r="FL28" s="19">
        <f t="shared" ca="1" si="117"/>
        <v>0</v>
      </c>
      <c r="FM28" s="19">
        <f t="shared" ca="1" si="117"/>
        <v>0</v>
      </c>
      <c r="FN28" s="19">
        <f t="shared" ca="1" si="117"/>
        <v>0</v>
      </c>
      <c r="FO28" s="19">
        <f t="shared" ca="1" si="117"/>
        <v>0</v>
      </c>
      <c r="FP28" s="19">
        <f t="shared" ca="1" si="117"/>
        <v>0</v>
      </c>
      <c r="FQ28" s="19">
        <f t="shared" ca="1" si="117"/>
        <v>0</v>
      </c>
      <c r="FR28" s="19">
        <f t="shared" ca="1" si="117"/>
        <v>0</v>
      </c>
      <c r="FS28" s="19">
        <f t="shared" ca="1" si="117"/>
        <v>0</v>
      </c>
      <c r="FT28" s="19">
        <f t="shared" ca="1" si="117"/>
        <v>0</v>
      </c>
      <c r="FU28" s="19">
        <f t="shared" ca="1" si="117"/>
        <v>0</v>
      </c>
      <c r="FV28" s="19">
        <f t="shared" ca="1" si="117"/>
        <v>0</v>
      </c>
      <c r="FW28" s="19">
        <f t="shared" ca="1" si="117"/>
        <v>0</v>
      </c>
      <c r="FX28" s="19">
        <f t="shared" ca="1" si="117"/>
        <v>0</v>
      </c>
      <c r="FY28" s="19">
        <f t="shared" ca="1" si="117"/>
        <v>0</v>
      </c>
      <c r="FZ28" s="19">
        <f t="shared" ca="1" si="117"/>
        <v>0</v>
      </c>
      <c r="GA28" s="19">
        <f t="shared" ca="1" si="117"/>
        <v>0</v>
      </c>
      <c r="GB28" s="19">
        <f t="shared" ca="1" si="117"/>
        <v>0</v>
      </c>
      <c r="GC28" s="19">
        <f t="shared" ca="1" si="117"/>
        <v>0</v>
      </c>
      <c r="GD28" s="19">
        <f t="shared" ca="1" si="117"/>
        <v>0</v>
      </c>
      <c r="GE28" s="19">
        <f t="shared" ca="1" si="117"/>
        <v>0</v>
      </c>
      <c r="GF28" s="19">
        <f t="shared" ca="1" si="117"/>
        <v>0</v>
      </c>
      <c r="GG28" s="19">
        <f t="shared" ca="1" si="117"/>
        <v>0</v>
      </c>
      <c r="GH28" s="19">
        <f t="shared" ca="1" si="117"/>
        <v>0</v>
      </c>
      <c r="GI28" s="19">
        <f t="shared" ca="1" si="117"/>
        <v>0</v>
      </c>
      <c r="GJ28" s="19">
        <f t="shared" ca="1" si="117"/>
        <v>0</v>
      </c>
      <c r="GK28" s="19">
        <f t="shared" ca="1" si="117"/>
        <v>0</v>
      </c>
      <c r="GL28" s="19">
        <f t="shared" ca="1" si="117"/>
        <v>0</v>
      </c>
      <c r="GM28" s="19">
        <f t="shared" ca="1" si="117"/>
        <v>0</v>
      </c>
      <c r="GN28" s="19">
        <f t="shared" ca="1" si="117"/>
        <v>0</v>
      </c>
      <c r="GO28" s="19">
        <f t="shared" ca="1" si="117"/>
        <v>0</v>
      </c>
      <c r="GP28" s="19">
        <f t="shared" ca="1" si="117"/>
        <v>0</v>
      </c>
      <c r="GQ28" s="19">
        <f t="shared" ca="1" si="118"/>
        <v>0</v>
      </c>
      <c r="GR28" s="19">
        <f t="shared" ca="1" si="118"/>
        <v>0</v>
      </c>
      <c r="GS28" s="19">
        <f t="shared" ca="1" si="118"/>
        <v>0</v>
      </c>
      <c r="GT28" s="19">
        <f t="shared" ca="1" si="118"/>
        <v>0</v>
      </c>
      <c r="GU28" s="19">
        <f t="shared" ca="1" si="118"/>
        <v>0</v>
      </c>
      <c r="GV28" s="19">
        <f t="shared" ca="1" si="118"/>
        <v>0</v>
      </c>
      <c r="GW28" s="19">
        <f t="shared" ca="1" si="118"/>
        <v>0</v>
      </c>
      <c r="GX28" s="19">
        <f t="shared" ca="1" si="118"/>
        <v>0</v>
      </c>
      <c r="GY28" s="19">
        <f t="shared" ca="1" si="118"/>
        <v>0</v>
      </c>
      <c r="GZ28" s="19">
        <f t="shared" ca="1" si="118"/>
        <v>0</v>
      </c>
      <c r="HA28" s="19">
        <f t="shared" ca="1" si="118"/>
        <v>0</v>
      </c>
      <c r="HB28" s="19">
        <f t="shared" ca="1" si="118"/>
        <v>0</v>
      </c>
      <c r="HC28" s="19">
        <f t="shared" ca="1" si="118"/>
        <v>0</v>
      </c>
      <c r="HD28" s="19">
        <f t="shared" ca="1" si="118"/>
        <v>0</v>
      </c>
      <c r="HE28" s="19">
        <f t="shared" ca="1" si="118"/>
        <v>0</v>
      </c>
      <c r="HF28" s="19">
        <f t="shared" ca="1" si="118"/>
        <v>0</v>
      </c>
      <c r="HG28" s="19">
        <f t="shared" ca="1" si="118"/>
        <v>0</v>
      </c>
      <c r="HH28" s="19">
        <f t="shared" ca="1" si="118"/>
        <v>0</v>
      </c>
      <c r="HI28" s="19">
        <f t="shared" ca="1" si="118"/>
        <v>0</v>
      </c>
      <c r="HJ28" s="19">
        <f t="shared" ca="1" si="118"/>
        <v>0</v>
      </c>
      <c r="HK28" s="19">
        <f t="shared" ca="1" si="119"/>
        <v>0</v>
      </c>
      <c r="HL28" s="19">
        <f t="shared" ca="1" si="119"/>
        <v>0</v>
      </c>
      <c r="HM28" s="19">
        <f t="shared" ca="1" si="119"/>
        <v>0</v>
      </c>
      <c r="HN28" s="19">
        <f t="shared" ca="1" si="119"/>
        <v>0</v>
      </c>
      <c r="HO28" s="19">
        <f t="shared" ca="1" si="119"/>
        <v>0</v>
      </c>
      <c r="HP28" s="19">
        <f t="shared" ca="1" si="119"/>
        <v>0</v>
      </c>
      <c r="HQ28" s="19">
        <f t="shared" ca="1" si="119"/>
        <v>0</v>
      </c>
      <c r="HR28" s="19">
        <f t="shared" ca="1" si="119"/>
        <v>0</v>
      </c>
      <c r="HS28" s="19">
        <f t="shared" ca="1" si="119"/>
        <v>0</v>
      </c>
      <c r="HT28" s="19">
        <f t="shared" ca="1" si="119"/>
        <v>0</v>
      </c>
      <c r="HU28" s="19">
        <f t="shared" ca="1" si="119"/>
        <v>0</v>
      </c>
      <c r="HV28" s="19">
        <f t="shared" ca="1" si="119"/>
        <v>0</v>
      </c>
      <c r="HW28" s="19">
        <f t="shared" ca="1" si="119"/>
        <v>0</v>
      </c>
      <c r="HX28" s="19">
        <f t="shared" ca="1" si="119"/>
        <v>0</v>
      </c>
      <c r="HY28" s="19">
        <f t="shared" ca="1" si="119"/>
        <v>0</v>
      </c>
      <c r="HZ28" s="19">
        <f t="shared" ca="1" si="119"/>
        <v>0</v>
      </c>
      <c r="IA28" s="19">
        <f t="shared" ca="1" si="119"/>
        <v>0</v>
      </c>
      <c r="IB28" s="19">
        <f t="shared" ca="1" si="119"/>
        <v>0</v>
      </c>
      <c r="IC28" s="19">
        <f t="shared" ca="1" si="119"/>
        <v>0</v>
      </c>
      <c r="ID28" s="19">
        <f t="shared" ca="1" si="119"/>
        <v>0</v>
      </c>
      <c r="IE28" s="19">
        <f t="shared" ca="1" si="119"/>
        <v>0</v>
      </c>
      <c r="IF28" s="19">
        <f t="shared" ca="1" si="119"/>
        <v>0</v>
      </c>
      <c r="IG28" s="19">
        <f t="shared" ca="1" si="119"/>
        <v>0</v>
      </c>
      <c r="IH28" s="19">
        <f t="shared" ca="1" si="119"/>
        <v>0</v>
      </c>
      <c r="II28" s="19">
        <f t="shared" ca="1" si="119"/>
        <v>0</v>
      </c>
      <c r="IJ28" s="19">
        <f t="shared" ca="1" si="119"/>
        <v>0</v>
      </c>
      <c r="IK28" s="19">
        <f t="shared" ca="1" si="119"/>
        <v>0</v>
      </c>
      <c r="IL28" s="19">
        <f t="shared" ca="1" si="119"/>
        <v>0</v>
      </c>
      <c r="IM28" s="19">
        <f t="shared" ca="1" si="119"/>
        <v>0</v>
      </c>
      <c r="IN28" s="19">
        <f t="shared" ca="1" si="119"/>
        <v>0</v>
      </c>
      <c r="IO28" s="19">
        <f t="shared" ca="1" si="119"/>
        <v>0</v>
      </c>
      <c r="IP28" s="19">
        <f t="shared" ca="1" si="119"/>
        <v>0</v>
      </c>
      <c r="IQ28" s="19">
        <f t="shared" ca="1" si="119"/>
        <v>0</v>
      </c>
      <c r="IR28" s="19">
        <f t="shared" ca="1" si="119"/>
        <v>0</v>
      </c>
      <c r="IS28" s="19">
        <f t="shared" ca="1" si="119"/>
        <v>0</v>
      </c>
      <c r="IT28" s="19">
        <f t="shared" ca="1" si="119"/>
        <v>0</v>
      </c>
      <c r="IU28" s="19">
        <f t="shared" ca="1" si="119"/>
        <v>0</v>
      </c>
      <c r="IV28" s="19">
        <f t="shared" ca="1" si="119"/>
        <v>0</v>
      </c>
      <c r="IW28" s="19">
        <f t="shared" ca="1" si="119"/>
        <v>0</v>
      </c>
      <c r="IX28" s="19">
        <f t="shared" ca="1" si="119"/>
        <v>0</v>
      </c>
      <c r="IY28" s="19">
        <f t="shared" ca="1" si="119"/>
        <v>0</v>
      </c>
      <c r="IZ28" s="19" t="str">
        <f t="shared" ref="IZ28:IZ29" ca="1" si="149">OFFSET(IZ$5,$B28,0)</f>
        <v>-</v>
      </c>
      <c r="JA28" s="9"/>
      <c r="JB28" s="19">
        <f t="shared" ref="JB28:JJ29" ca="1" si="150">OFFSET(JB$5,$B28,0)</f>
        <v>1</v>
      </c>
      <c r="JC28" s="19" t="str">
        <f t="shared" ca="1" si="150"/>
        <v>-</v>
      </c>
      <c r="JD28" s="19">
        <f t="shared" ca="1" si="121"/>
        <v>0</v>
      </c>
      <c r="JE28" s="19">
        <f t="shared" ca="1" si="122"/>
        <v>0</v>
      </c>
      <c r="JF28" s="19">
        <f t="shared" ca="1" si="122"/>
        <v>0</v>
      </c>
      <c r="JG28" s="19">
        <f t="shared" ca="1" si="122"/>
        <v>0</v>
      </c>
      <c r="JH28" s="19">
        <f t="shared" ca="1" si="122"/>
        <v>0</v>
      </c>
      <c r="JI28" s="19" t="str">
        <f t="shared" ca="1" si="150"/>
        <v>-</v>
      </c>
      <c r="JJ28" s="19">
        <f t="shared" ca="1" si="150"/>
        <v>1</v>
      </c>
      <c r="JK28" s="19">
        <f t="shared" ref="JK28:JZ29" ca="1" si="151">OFFSET(JK$5,$B28,0)</f>
        <v>0</v>
      </c>
      <c r="JL28" s="19">
        <f t="shared" ca="1" si="151"/>
        <v>0</v>
      </c>
      <c r="JM28" s="19">
        <f t="shared" ca="1" si="151"/>
        <v>0</v>
      </c>
      <c r="JN28" s="19">
        <f t="shared" ref="JN28:JO29" ca="1" si="152">OFFSET(JN$5,$B28,0)</f>
        <v>0</v>
      </c>
      <c r="JO28" s="19">
        <f t="shared" ca="1" si="152"/>
        <v>0</v>
      </c>
      <c r="JP28" s="19">
        <f t="shared" ca="1" si="151"/>
        <v>0</v>
      </c>
      <c r="JQ28" s="19">
        <f t="shared" ca="1" si="151"/>
        <v>0</v>
      </c>
      <c r="JR28" s="19">
        <f t="shared" ca="1" si="151"/>
        <v>0</v>
      </c>
      <c r="JS28" s="19">
        <f t="shared" ca="1" si="151"/>
        <v>0</v>
      </c>
      <c r="JT28" s="19">
        <f t="shared" ca="1" si="151"/>
        <v>0</v>
      </c>
      <c r="JU28" s="19">
        <f t="shared" ca="1" si="151"/>
        <v>0</v>
      </c>
      <c r="JV28" s="19">
        <f t="shared" ca="1" si="151"/>
        <v>0</v>
      </c>
      <c r="JW28" s="19">
        <f t="shared" ca="1" si="151"/>
        <v>0</v>
      </c>
      <c r="JX28" s="19">
        <f t="shared" ca="1" si="151"/>
        <v>0</v>
      </c>
      <c r="JY28" s="19">
        <f t="shared" ca="1" si="151"/>
        <v>0</v>
      </c>
      <c r="JZ28" s="19">
        <f t="shared" ca="1" si="151"/>
        <v>0</v>
      </c>
      <c r="KA28" s="19">
        <f t="shared" ca="1" si="121"/>
        <v>0</v>
      </c>
      <c r="KB28" s="19">
        <f t="shared" ca="1" si="121"/>
        <v>0</v>
      </c>
      <c r="KC28" s="19">
        <f t="shared" ref="KC28:KP29" ca="1" si="153">OFFSET(KC$5,$B28,0)</f>
        <v>0</v>
      </c>
      <c r="KD28" s="19">
        <f t="shared" ca="1" si="153"/>
        <v>0</v>
      </c>
      <c r="KE28" s="19">
        <f t="shared" ca="1" si="153"/>
        <v>0</v>
      </c>
      <c r="KF28" s="19">
        <f t="shared" ca="1" si="153"/>
        <v>0</v>
      </c>
      <c r="KG28" s="19">
        <f t="shared" ca="1" si="153"/>
        <v>0</v>
      </c>
      <c r="KH28" s="19">
        <f t="shared" ca="1" si="153"/>
        <v>0</v>
      </c>
      <c r="KI28" s="19">
        <f t="shared" ca="1" si="153"/>
        <v>0</v>
      </c>
      <c r="KJ28" s="19">
        <f t="shared" ca="1" si="153"/>
        <v>0</v>
      </c>
      <c r="KK28" s="19">
        <f t="shared" ca="1" si="153"/>
        <v>0</v>
      </c>
      <c r="KL28" s="19">
        <f t="shared" ca="1" si="153"/>
        <v>0</v>
      </c>
      <c r="KM28" s="19">
        <f t="shared" ca="1" si="153"/>
        <v>0</v>
      </c>
      <c r="KN28" s="19">
        <f t="shared" ca="1" si="153"/>
        <v>1</v>
      </c>
      <c r="KO28" s="19">
        <f t="shared" ca="1" si="153"/>
        <v>0</v>
      </c>
      <c r="KP28" s="19">
        <f t="shared" ca="1" si="153"/>
        <v>1</v>
      </c>
      <c r="KQ28" s="9"/>
      <c r="KR28" s="19" t="str">
        <f ca="1">OFFSET(KR$5,$B28,0)</f>
        <v>-</v>
      </c>
      <c r="KS28" s="5" t="b">
        <f t="shared" si="102"/>
        <v>0</v>
      </c>
      <c r="KT28" s="5" t="b">
        <f t="shared" si="102"/>
        <v>0</v>
      </c>
      <c r="KU28" s="5" t="b">
        <f t="shared" si="102"/>
        <v>1</v>
      </c>
      <c r="KV28" s="136">
        <f t="shared" si="124"/>
        <v>1</v>
      </c>
      <c r="KW28" s="136">
        <f t="shared" si="103"/>
        <v>1</v>
      </c>
      <c r="KX28" s="19" t="str">
        <f t="shared" ref="KX28:LC29" ca="1" si="154">OFFSET(KX$5,$B28,0)</f>
        <v>-</v>
      </c>
      <c r="KY28" s="19" t="str">
        <f ca="1">OFFSET(KY$5,$B28,0)</f>
        <v>-</v>
      </c>
      <c r="KZ28" s="19" t="str">
        <f t="shared" ca="1" si="154"/>
        <v>-</v>
      </c>
      <c r="LA28" s="19" t="str">
        <f t="shared" ca="1" si="154"/>
        <v>-</v>
      </c>
      <c r="LB28" s="19">
        <f t="shared" ca="1" si="154"/>
        <v>1</v>
      </c>
      <c r="LC28" s="19" t="str">
        <f t="shared" ca="1" si="154"/>
        <v>-</v>
      </c>
      <c r="LD28" s="19" t="str">
        <f t="shared" ref="LD28:LM29" ca="1" si="155">OFFSET(LD$5,$B28,0)</f>
        <v>-</v>
      </c>
      <c r="LE28" s="19" t="str">
        <f t="shared" ca="1" si="155"/>
        <v>-</v>
      </c>
      <c r="LF28" s="19" t="str">
        <f t="shared" ca="1" si="155"/>
        <v>-</v>
      </c>
      <c r="LG28" s="19" t="str">
        <f t="shared" ca="1" si="155"/>
        <v>-</v>
      </c>
      <c r="LH28" s="19" t="str">
        <f t="shared" ca="1" si="155"/>
        <v>-</v>
      </c>
      <c r="LI28" s="19" t="str">
        <f t="shared" ca="1" si="155"/>
        <v>-</v>
      </c>
      <c r="LJ28" s="19" t="str">
        <f t="shared" ca="1" si="155"/>
        <v>-</v>
      </c>
      <c r="LK28" s="19" t="str">
        <f t="shared" ca="1" si="155"/>
        <v>-</v>
      </c>
      <c r="LL28" s="19" t="str">
        <f t="shared" ca="1" si="155"/>
        <v>-</v>
      </c>
      <c r="LM28" s="19" t="str">
        <f t="shared" ca="1" si="155"/>
        <v>-</v>
      </c>
      <c r="LN28" s="19" t="str">
        <f t="shared" ref="LN28:LV29" ca="1" si="156">OFFSET(LN$5,$B28,0)</f>
        <v>-</v>
      </c>
      <c r="LO28" s="19" t="b">
        <f t="shared" ca="1" si="156"/>
        <v>1</v>
      </c>
      <c r="LP28" s="19">
        <f t="shared" ca="1" si="156"/>
        <v>0</v>
      </c>
      <c r="LQ28" s="19" t="str">
        <f t="shared" ca="1" si="156"/>
        <v>-</v>
      </c>
      <c r="LR28" s="19">
        <f t="shared" ca="1" si="156"/>
        <v>999999</v>
      </c>
      <c r="LS28" s="19">
        <f t="shared" ca="1" si="156"/>
        <v>999999</v>
      </c>
      <c r="LT28" s="19">
        <f t="shared" ca="1" si="156"/>
        <v>999999</v>
      </c>
      <c r="LU28" s="19">
        <f t="shared" ca="1" si="156"/>
        <v>999999</v>
      </c>
      <c r="LV28" s="19">
        <f t="shared" ca="1" si="156"/>
        <v>999999</v>
      </c>
      <c r="LW28" s="19" t="str">
        <f t="shared" ref="LW28:MF29" ca="1" si="157">OFFSET(LW$5,$B28,0)</f>
        <v>-</v>
      </c>
      <c r="LX28" s="19" t="str">
        <f t="shared" ca="1" si="157"/>
        <v>-</v>
      </c>
      <c r="LY28" s="19" t="str">
        <f t="shared" ca="1" si="157"/>
        <v>-</v>
      </c>
      <c r="LZ28" s="19" t="b">
        <f t="shared" ca="1" si="157"/>
        <v>1</v>
      </c>
      <c r="MA28" s="19">
        <f t="shared" ca="1" si="157"/>
        <v>0</v>
      </c>
      <c r="MB28" s="19" t="str">
        <f t="shared" ca="1" si="157"/>
        <v>-</v>
      </c>
      <c r="MC28" s="19" t="str">
        <f t="shared" ca="1" si="157"/>
        <v>-</v>
      </c>
      <c r="MD28" s="19" t="str">
        <f t="shared" ca="1" si="157"/>
        <v>-</v>
      </c>
      <c r="ME28" s="19" t="str">
        <f t="shared" ca="1" si="157"/>
        <v>-</v>
      </c>
      <c r="MF28" s="19" t="str">
        <f t="shared" ca="1" si="157"/>
        <v>-</v>
      </c>
      <c r="MG28" s="19" t="str">
        <f t="shared" ca="1" si="127"/>
        <v>-</v>
      </c>
      <c r="MH28" s="19" t="str">
        <f t="shared" ca="1" si="127"/>
        <v>-</v>
      </c>
      <c r="MI28" s="19" t="str">
        <f t="shared" ref="MI28:MO29" ca="1" si="158">OFFSET(MI$5,$B28,0)</f>
        <v>-</v>
      </c>
      <c r="MJ28" s="19" t="str">
        <f t="shared" ca="1" si="158"/>
        <v>-</v>
      </c>
      <c r="MK28" s="19" t="str">
        <f t="shared" ca="1" si="158"/>
        <v>-</v>
      </c>
      <c r="ML28" s="19" t="str">
        <f t="shared" ca="1" si="158"/>
        <v>-</v>
      </c>
      <c r="MM28" s="19" t="str">
        <f t="shared" ca="1" si="158"/>
        <v>-</v>
      </c>
      <c r="MN28" s="19">
        <f t="shared" ca="1" si="158"/>
        <v>500</v>
      </c>
      <c r="MO28" s="19">
        <f t="shared" ca="1" si="158"/>
        <v>500</v>
      </c>
      <c r="MP28" s="19" t="str">
        <f t="shared" ref="MP28:MP29" ca="1" si="159">OFFSET(MP$5,$B28,0)</f>
        <v>-</v>
      </c>
      <c r="MQ28" s="19" t="str">
        <f t="shared" ref="MQ28:NA29" ca="1" si="160">OFFSET(MQ$5,$B28,0)</f>
        <v>-</v>
      </c>
      <c r="MR28" s="19" t="str">
        <f t="shared" ca="1" si="160"/>
        <v>-</v>
      </c>
      <c r="MS28" s="19">
        <f t="shared" ref="MS28:MS29" ca="1" si="161">OFFSET(MS$5,$B28,0)</f>
        <v>1</v>
      </c>
      <c r="MT28" s="9"/>
      <c r="MU28" s="19" t="str">
        <f t="shared" ca="1" si="160"/>
        <v>-</v>
      </c>
      <c r="MV28" s="19" t="str">
        <f t="shared" ca="1" si="160"/>
        <v>-</v>
      </c>
      <c r="MW28" s="19" t="str">
        <f t="shared" ca="1" si="160"/>
        <v>-</v>
      </c>
      <c r="MX28" s="19" t="str">
        <f t="shared" ca="1" si="160"/>
        <v>-</v>
      </c>
      <c r="MY28" s="19">
        <f t="shared" ca="1" si="160"/>
        <v>1</v>
      </c>
      <c r="MZ28" s="19">
        <f t="shared" ca="1" si="160"/>
        <v>1</v>
      </c>
      <c r="NA28" s="19">
        <f t="shared" ca="1" si="160"/>
        <v>1</v>
      </c>
      <c r="NB28" s="9"/>
      <c r="NC28" s="19" t="str">
        <f t="shared" ca="1" si="130"/>
        <v>-</v>
      </c>
      <c r="ND28" s="19" t="str">
        <f t="shared" ca="1" si="130"/>
        <v>-</v>
      </c>
      <c r="NE28" s="19" t="str">
        <f t="shared" ca="1" si="130"/>
        <v>-</v>
      </c>
      <c r="NF28" s="19" t="str">
        <f t="shared" ca="1" si="130"/>
        <v>-</v>
      </c>
      <c r="NG28" s="19" t="str">
        <f t="shared" ca="1" si="130"/>
        <v>-</v>
      </c>
      <c r="NH28" s="19" t="str">
        <f t="shared" ca="1" si="130"/>
        <v>-</v>
      </c>
      <c r="NI28" s="19" t="str">
        <f t="shared" ca="1" si="130"/>
        <v>-</v>
      </c>
      <c r="NJ28" s="19" t="str">
        <f t="shared" ca="1" si="130"/>
        <v>-</v>
      </c>
      <c r="NK28" s="19" t="str">
        <f t="shared" ca="1" si="130"/>
        <v>-</v>
      </c>
      <c r="NL28" s="19" t="str">
        <f t="shared" ca="1" si="130"/>
        <v>-</v>
      </c>
      <c r="NM28" s="19" t="str">
        <f t="shared" ca="1" si="130"/>
        <v>-</v>
      </c>
      <c r="NN28" s="19" t="str">
        <f t="shared" ca="1" si="130"/>
        <v>-</v>
      </c>
      <c r="NO28" s="19">
        <f t="shared" ref="NO28:NO29" ca="1" si="162">OFFSET(NO$5,$B28,0)</f>
        <v>1</v>
      </c>
      <c r="NP28" s="136">
        <f t="shared" si="131"/>
        <v>1</v>
      </c>
      <c r="NQ28" s="136">
        <f t="shared" si="131"/>
        <v>1</v>
      </c>
      <c r="NR28" s="136">
        <f t="shared" si="131"/>
        <v>1</v>
      </c>
      <c r="NS28" s="136">
        <f t="shared" si="131"/>
        <v>1</v>
      </c>
      <c r="NT28" s="136">
        <f t="shared" si="131"/>
        <v>1</v>
      </c>
      <c r="NU28" s="136">
        <f t="shared" si="131"/>
        <v>1</v>
      </c>
      <c r="NV28" s="136">
        <f t="shared" si="131"/>
        <v>1</v>
      </c>
      <c r="NW28" s="136">
        <f t="shared" si="131"/>
        <v>1</v>
      </c>
      <c r="NX28" s="9"/>
      <c r="NY28" s="12" t="str">
        <f t="shared" si="88"/>
        <v>-</v>
      </c>
      <c r="NZ28" s="19" t="str">
        <f t="shared" ca="1" si="141"/>
        <v>-</v>
      </c>
      <c r="OA28" s="19" t="str">
        <f t="shared" ca="1" si="141"/>
        <v>-</v>
      </c>
      <c r="OB28" s="19" t="str">
        <f t="shared" ca="1" si="141"/>
        <v>-</v>
      </c>
      <c r="OC28" s="19" t="str">
        <f t="shared" ca="1" si="141"/>
        <v>-</v>
      </c>
      <c r="OD28" s="19" t="str">
        <f t="shared" ca="1" si="141"/>
        <v>-</v>
      </c>
      <c r="OE28" s="19" t="str">
        <f t="shared" ca="1" si="141"/>
        <v>-</v>
      </c>
      <c r="OF28" s="19" t="str">
        <f t="shared" ca="1" si="141"/>
        <v>-</v>
      </c>
      <c r="OG28" s="19" t="str">
        <f t="shared" ca="1" si="141"/>
        <v>-</v>
      </c>
      <c r="OH28" s="19" t="str">
        <f t="shared" ca="1" si="141"/>
        <v>-</v>
      </c>
      <c r="OI28" s="19" t="str">
        <f t="shared" ca="1" si="141"/>
        <v>-</v>
      </c>
      <c r="OJ28" s="19" t="str">
        <f t="shared" ca="1" si="141"/>
        <v>-</v>
      </c>
      <c r="OK28" s="19" t="str">
        <f t="shared" ca="1" si="141"/>
        <v>-</v>
      </c>
      <c r="OL28" s="19" t="str">
        <f t="shared" ca="1" si="141"/>
        <v>-</v>
      </c>
      <c r="OM28" s="19" t="str">
        <f t="shared" ca="1" si="141"/>
        <v>-</v>
      </c>
      <c r="ON28" s="19" t="str">
        <f t="shared" ca="1" si="141"/>
        <v>-</v>
      </c>
      <c r="OO28" s="19" t="str">
        <f t="shared" ca="1" si="141"/>
        <v>-</v>
      </c>
      <c r="OP28" s="19" t="str">
        <f t="shared" ca="1" si="141"/>
        <v>-</v>
      </c>
      <c r="OQ28" s="19" t="str">
        <f t="shared" ca="1" si="141"/>
        <v>-</v>
      </c>
      <c r="OR28" s="19" t="str">
        <f t="shared" ca="1" si="141"/>
        <v>-</v>
      </c>
      <c r="OS28" s="19" t="str">
        <f t="shared" ca="1" si="141"/>
        <v>-</v>
      </c>
      <c r="OT28" s="19" t="str">
        <f t="shared" ca="1" si="141"/>
        <v>-</v>
      </c>
      <c r="OU28" s="19" t="str">
        <f t="shared" ca="1" si="141"/>
        <v>-</v>
      </c>
      <c r="OV28" s="19" t="str">
        <f t="shared" ca="1" si="141"/>
        <v>-</v>
      </c>
      <c r="OW28" s="19" t="str">
        <f t="shared" ca="1" si="141"/>
        <v>-</v>
      </c>
      <c r="OX28" s="19" t="str">
        <f t="shared" ca="1" si="141"/>
        <v>-</v>
      </c>
      <c r="OY28" s="19" t="str">
        <f t="shared" ca="1" si="141"/>
        <v>-</v>
      </c>
      <c r="OZ28" s="19" t="str">
        <f t="shared" ca="1" si="141"/>
        <v>-</v>
      </c>
      <c r="PA28" s="19" t="str">
        <f t="shared" ca="1" si="141"/>
        <v>-</v>
      </c>
      <c r="PB28" s="19" t="str">
        <f t="shared" ca="1" si="141"/>
        <v>-</v>
      </c>
      <c r="PC28" s="19" t="str">
        <f t="shared" ca="1" si="141"/>
        <v>-</v>
      </c>
      <c r="PD28" s="19" t="str">
        <f t="shared" ca="1" si="141"/>
        <v>-</v>
      </c>
      <c r="PE28" s="19" t="str">
        <f t="shared" ca="1" si="141"/>
        <v>-</v>
      </c>
      <c r="PF28" s="19" t="str">
        <f t="shared" ca="1" si="141"/>
        <v>-</v>
      </c>
      <c r="PG28" s="19" t="str">
        <f t="shared" ca="1" si="141"/>
        <v>-</v>
      </c>
      <c r="PH28" s="19" t="str">
        <f t="shared" ca="1" si="141"/>
        <v>-</v>
      </c>
      <c r="PI28" s="19" t="str">
        <f t="shared" ca="1" si="141"/>
        <v>-</v>
      </c>
      <c r="PJ28" s="19" t="str">
        <f t="shared" ca="1" si="141"/>
        <v>-</v>
      </c>
      <c r="PK28" s="19" t="str">
        <f t="shared" ca="1" si="141"/>
        <v>-</v>
      </c>
      <c r="PL28" s="19" t="str">
        <f t="shared" ca="1" si="141"/>
        <v>-</v>
      </c>
      <c r="PM28" s="19" t="str">
        <f t="shared" ca="1" si="141"/>
        <v>-</v>
      </c>
      <c r="PN28" s="19" t="str">
        <f t="shared" ca="1" si="141"/>
        <v>-</v>
      </c>
      <c r="PO28" s="19" t="str">
        <f t="shared" ca="1" si="141"/>
        <v>-</v>
      </c>
      <c r="PP28" s="19" t="str">
        <f t="shared" ca="1" si="141"/>
        <v>-</v>
      </c>
      <c r="PQ28" s="19" t="str">
        <f t="shared" ca="1" si="141"/>
        <v>-</v>
      </c>
      <c r="PR28" s="19" t="str">
        <f t="shared" ca="1" si="141"/>
        <v>-</v>
      </c>
      <c r="PS28" s="19" t="str">
        <f t="shared" ca="1" si="141"/>
        <v>-</v>
      </c>
      <c r="PT28" s="19" t="str">
        <f t="shared" ca="1" si="141"/>
        <v>-</v>
      </c>
      <c r="PU28" s="19" t="str">
        <f t="shared" ca="1" si="141"/>
        <v>-</v>
      </c>
      <c r="PV28" s="19" t="str">
        <f t="shared" ca="1" si="141"/>
        <v>-</v>
      </c>
      <c r="PW28" s="19" t="str">
        <f t="shared" ca="1" si="141"/>
        <v>-</v>
      </c>
      <c r="PX28" s="19" t="str">
        <f t="shared" ca="1" si="141"/>
        <v>-</v>
      </c>
      <c r="PY28" s="19" t="str">
        <f t="shared" ca="1" si="141"/>
        <v>-</v>
      </c>
      <c r="PZ28" s="19" t="str">
        <f t="shared" ca="1" si="141"/>
        <v>-</v>
      </c>
      <c r="QA28" s="19" t="str">
        <f t="shared" ca="1" si="141"/>
        <v>-</v>
      </c>
      <c r="QB28" s="19" t="str">
        <f t="shared" ca="1" si="141"/>
        <v>-</v>
      </c>
      <c r="QC28" s="19" t="str">
        <f t="shared" ca="1" si="141"/>
        <v>-</v>
      </c>
      <c r="QD28" s="19" t="str">
        <f t="shared" ca="1" si="141"/>
        <v>-</v>
      </c>
      <c r="QE28" s="19" t="str">
        <f t="shared" ca="1" si="141"/>
        <v>-</v>
      </c>
      <c r="QF28" s="19" t="str">
        <f t="shared" ca="1" si="141"/>
        <v>-</v>
      </c>
      <c r="QG28" s="19" t="str">
        <f t="shared" ca="1" si="141"/>
        <v>-</v>
      </c>
      <c r="QH28" s="19" t="str">
        <f t="shared" ca="1" si="141"/>
        <v>-</v>
      </c>
      <c r="QI28" s="12" t="str">
        <f t="shared" si="89"/>
        <v>-</v>
      </c>
      <c r="QJ28" s="19" t="str">
        <f t="shared" ca="1" si="141"/>
        <v>-</v>
      </c>
      <c r="QK28" s="19" t="str">
        <f t="shared" ca="1" si="141"/>
        <v>-</v>
      </c>
      <c r="QL28" s="19" t="str">
        <f t="shared" ca="1" si="141"/>
        <v>-</v>
      </c>
      <c r="QM28" s="19" t="str">
        <f t="shared" ca="1" si="141"/>
        <v>-</v>
      </c>
      <c r="QN28" s="19" t="str">
        <f t="shared" ca="1" si="141"/>
        <v>-</v>
      </c>
      <c r="QO28" s="19" t="str">
        <f t="shared" ca="1" si="141"/>
        <v>-</v>
      </c>
      <c r="QP28" s="19" t="str">
        <f t="shared" ca="1" si="141"/>
        <v>-</v>
      </c>
      <c r="QQ28" s="19" t="str">
        <f t="shared" ca="1" si="141"/>
        <v>-</v>
      </c>
      <c r="QR28" s="19" t="str">
        <f t="shared" ca="1" si="141"/>
        <v>-</v>
      </c>
      <c r="QS28" s="19" t="str">
        <f t="shared" ca="1" si="141"/>
        <v>-</v>
      </c>
      <c r="QT28" s="19" t="str">
        <f t="shared" ca="1" si="141"/>
        <v>-</v>
      </c>
      <c r="QU28" s="19" t="str">
        <f t="shared" ca="1" si="141"/>
        <v>-</v>
      </c>
      <c r="QV28" s="19" t="str">
        <f t="shared" ca="1" si="141"/>
        <v>-</v>
      </c>
      <c r="QW28" s="19" t="str">
        <f t="shared" ca="1" si="141"/>
        <v>-</v>
      </c>
      <c r="QX28" s="19" t="str">
        <f t="shared" ca="1" si="141"/>
        <v>-</v>
      </c>
      <c r="QY28" s="19" t="str">
        <f t="shared" ca="1" si="141"/>
        <v>-</v>
      </c>
      <c r="QZ28" s="19" t="str">
        <f t="shared" ca="1" si="141"/>
        <v>-</v>
      </c>
      <c r="RA28" s="19" t="str">
        <f t="shared" ca="1" si="141"/>
        <v>-</v>
      </c>
      <c r="RB28" s="19" t="str">
        <f t="shared" ca="1" si="141"/>
        <v>-</v>
      </c>
      <c r="RC28" s="19" t="str">
        <f t="shared" ca="1" si="141"/>
        <v>-</v>
      </c>
      <c r="RD28" s="19" t="str">
        <f t="shared" ca="1" si="141"/>
        <v>-</v>
      </c>
      <c r="RE28" s="19" t="str">
        <f t="shared" ca="1" si="141"/>
        <v>-</v>
      </c>
      <c r="RF28" s="19" t="str">
        <f t="shared" ca="1" si="141"/>
        <v>-</v>
      </c>
      <c r="RG28" s="19" t="str">
        <f t="shared" ca="1" si="141"/>
        <v>-</v>
      </c>
      <c r="RH28" s="19" t="str">
        <f t="shared" ca="1" si="141"/>
        <v>-</v>
      </c>
      <c r="RI28" s="19" t="str">
        <f t="shared" ca="1" si="132"/>
        <v>-</v>
      </c>
      <c r="RJ28" s="19" t="str">
        <f t="shared" ca="1" si="132"/>
        <v>-</v>
      </c>
      <c r="RK28" s="19" t="str">
        <f t="shared" ca="1" si="132"/>
        <v>-</v>
      </c>
      <c r="RL28" s="19" t="str">
        <f t="shared" ca="1" si="132"/>
        <v>-</v>
      </c>
      <c r="RM28" s="19" t="str">
        <f t="shared" ca="1" si="133"/>
        <v>-</v>
      </c>
      <c r="RN28" s="19" t="str">
        <f t="shared" ca="1" si="133"/>
        <v>-</v>
      </c>
      <c r="RO28" s="19" t="str">
        <f t="shared" ca="1" si="133"/>
        <v>-</v>
      </c>
      <c r="RP28" s="19" t="str">
        <f t="shared" ca="1" si="133"/>
        <v>-</v>
      </c>
      <c r="RQ28" s="19" t="str">
        <f t="shared" ca="1" si="133"/>
        <v>-</v>
      </c>
      <c r="RR28" s="19" t="str">
        <f t="shared" ca="1" si="133"/>
        <v>-</v>
      </c>
      <c r="RS28" s="19" t="str">
        <f t="shared" ca="1" si="134"/>
        <v>-</v>
      </c>
      <c r="RT28" s="19" t="str">
        <f t="shared" ca="1" si="134"/>
        <v>-</v>
      </c>
      <c r="RU28" s="19" t="str">
        <f t="shared" ca="1" si="134"/>
        <v>-</v>
      </c>
      <c r="RV28" s="19" t="str">
        <f t="shared" ca="1" si="134"/>
        <v>-</v>
      </c>
      <c r="RW28" s="19" t="str">
        <f t="shared" ca="1" si="134"/>
        <v>-</v>
      </c>
      <c r="RX28" s="19" t="str">
        <f t="shared" ca="1" si="134"/>
        <v>-</v>
      </c>
      <c r="RY28" s="19" t="str">
        <f t="shared" ca="1" si="134"/>
        <v>-</v>
      </c>
      <c r="RZ28" s="19" t="str">
        <f t="shared" ca="1" si="134"/>
        <v>-</v>
      </c>
      <c r="SA28" s="19" t="str">
        <f t="shared" ca="1" si="134"/>
        <v>-</v>
      </c>
      <c r="SB28" s="19" t="str">
        <f t="shared" ca="1" si="134"/>
        <v>-</v>
      </c>
      <c r="SC28" s="19" t="str">
        <f t="shared" ca="1" si="134"/>
        <v>-</v>
      </c>
      <c r="SD28" s="19" t="str">
        <f t="shared" ca="1" si="134"/>
        <v>-</v>
      </c>
      <c r="SE28" s="19" t="str">
        <f t="shared" ca="1" si="134"/>
        <v>-</v>
      </c>
      <c r="SF28" s="19" t="str">
        <f t="shared" ca="1" si="134"/>
        <v>-</v>
      </c>
      <c r="SG28" s="19" t="str">
        <f t="shared" ca="1" si="134"/>
        <v>-</v>
      </c>
      <c r="SH28" s="19" t="str">
        <f t="shared" ca="1" si="134"/>
        <v>-</v>
      </c>
      <c r="SI28" s="19" t="str">
        <f t="shared" ca="1" si="134"/>
        <v>-</v>
      </c>
      <c r="SJ28" s="19" t="str">
        <f t="shared" ca="1" si="134"/>
        <v>-</v>
      </c>
      <c r="SK28" s="19" t="str">
        <f t="shared" ca="1" si="134"/>
        <v>-</v>
      </c>
      <c r="SL28" s="19" t="str">
        <f t="shared" ca="1" si="134"/>
        <v>-</v>
      </c>
      <c r="SM28" s="19" t="str">
        <f t="shared" ca="1" si="135"/>
        <v>-</v>
      </c>
      <c r="SN28" s="19" t="str">
        <f t="shared" ca="1" si="135"/>
        <v>-</v>
      </c>
      <c r="SO28" s="19" t="str">
        <f t="shared" ca="1" si="135"/>
        <v>-</v>
      </c>
      <c r="SP28" s="19" t="str">
        <f t="shared" ca="1" si="135"/>
        <v>-</v>
      </c>
      <c r="SQ28" s="19" t="str">
        <f t="shared" ca="1" si="135"/>
        <v>-</v>
      </c>
      <c r="SR28" s="19" t="str">
        <f t="shared" ca="1" si="135"/>
        <v>-</v>
      </c>
      <c r="SS28" s="12" t="b">
        <f t="shared" si="91"/>
        <v>1</v>
      </c>
      <c r="ST28" s="19" t="str">
        <f t="shared" ca="1" si="134"/>
        <v>-</v>
      </c>
      <c r="SU28" s="19" t="str">
        <f t="shared" ca="1" si="134"/>
        <v>-</v>
      </c>
      <c r="SV28" s="19" t="str">
        <f t="shared" ca="1" si="134"/>
        <v>-</v>
      </c>
      <c r="SW28" s="19" t="str">
        <f t="shared" ca="1" si="136"/>
        <v>-</v>
      </c>
      <c r="SX28" s="19" t="str">
        <f t="shared" ca="1" si="136"/>
        <v>-</v>
      </c>
      <c r="SY28" s="19" t="str">
        <f t="shared" ca="1" si="136"/>
        <v>-</v>
      </c>
      <c r="SZ28" s="19" t="str">
        <f t="shared" ca="1" si="136"/>
        <v>-</v>
      </c>
      <c r="TA28" s="19" t="str">
        <f t="shared" ca="1" si="136"/>
        <v>-</v>
      </c>
      <c r="TB28" s="19" t="str">
        <f t="shared" ca="1" si="136"/>
        <v>-</v>
      </c>
      <c r="TC28" s="19" t="str">
        <f t="shared" ca="1" si="134"/>
        <v>-</v>
      </c>
      <c r="TD28" s="19" t="str">
        <f t="shared" ca="1" si="134"/>
        <v>-</v>
      </c>
      <c r="TE28" s="19" t="str">
        <f t="shared" ca="1" si="134"/>
        <v>-</v>
      </c>
      <c r="TF28" s="19" t="str">
        <f t="shared" ca="1" si="134"/>
        <v>-</v>
      </c>
      <c r="TG28" s="19" t="str">
        <f t="shared" ca="1" si="134"/>
        <v>-</v>
      </c>
      <c r="TH28" s="19" t="str">
        <f t="shared" ca="1" si="134"/>
        <v>-</v>
      </c>
      <c r="TI28" s="19" t="str">
        <f t="shared" ca="1" si="134"/>
        <v>-</v>
      </c>
      <c r="TJ28" s="19" t="str">
        <f t="shared" ca="1" si="134"/>
        <v>-</v>
      </c>
      <c r="TK28" s="19" t="str">
        <f t="shared" ca="1" si="134"/>
        <v>-</v>
      </c>
      <c r="TL28" s="19" t="str">
        <f t="shared" ca="1" si="134"/>
        <v>-</v>
      </c>
      <c r="TM28" s="19" t="str">
        <f t="shared" ca="1" si="134"/>
        <v>-</v>
      </c>
      <c r="TN28" s="19" t="str">
        <f t="shared" ca="1" si="134"/>
        <v>-</v>
      </c>
      <c r="TO28" s="19" t="str">
        <f t="shared" ca="1" si="134"/>
        <v>-</v>
      </c>
      <c r="TP28" s="19" t="str">
        <f t="shared" ca="1" si="134"/>
        <v>-</v>
      </c>
      <c r="TQ28" s="19" t="str">
        <f t="shared" ca="1" si="134"/>
        <v>-</v>
      </c>
      <c r="TR28" s="19" t="str">
        <f t="shared" ca="1" si="134"/>
        <v>-</v>
      </c>
      <c r="TS28" s="19" t="str">
        <f t="shared" ca="1" si="134"/>
        <v>-</v>
      </c>
      <c r="TT28" s="19" t="str">
        <f t="shared" ca="1" si="134"/>
        <v>-</v>
      </c>
      <c r="TU28" s="19" t="str">
        <f t="shared" ca="1" si="134"/>
        <v>-</v>
      </c>
      <c r="TV28" s="19" t="str">
        <f t="shared" ca="1" si="134"/>
        <v>-</v>
      </c>
      <c r="TW28" s="19" t="str">
        <f t="shared" ca="1" si="137"/>
        <v>-</v>
      </c>
      <c r="TX28" s="19" t="str">
        <f t="shared" ca="1" si="137"/>
        <v>-</v>
      </c>
      <c r="TY28" s="19" t="str">
        <f t="shared" ca="1" si="137"/>
        <v>-</v>
      </c>
      <c r="TZ28" s="19" t="str">
        <f t="shared" ca="1" si="137"/>
        <v>-</v>
      </c>
      <c r="UA28" s="19" t="str">
        <f t="shared" ca="1" si="137"/>
        <v>-</v>
      </c>
      <c r="UB28" s="19" t="str">
        <f t="shared" ca="1" si="137"/>
        <v>-</v>
      </c>
      <c r="UC28" s="19" t="str">
        <f t="shared" ca="1" si="134"/>
        <v>-</v>
      </c>
      <c r="UD28" s="19" t="str">
        <f t="shared" ca="1" si="134"/>
        <v>-</v>
      </c>
      <c r="UE28" s="19" t="str">
        <f t="shared" ca="1" si="134"/>
        <v>-</v>
      </c>
      <c r="UF28" s="19" t="str">
        <f t="shared" ca="1" si="134"/>
        <v>-</v>
      </c>
      <c r="UG28" s="19" t="str">
        <f t="shared" ca="1" si="134"/>
        <v>-</v>
      </c>
      <c r="UH28" s="19" t="str">
        <f t="shared" ca="1" si="134"/>
        <v>-</v>
      </c>
      <c r="UI28" s="19" t="str">
        <f t="shared" ca="1" si="134"/>
        <v>-</v>
      </c>
      <c r="UJ28" s="19" t="str">
        <f t="shared" ca="1" si="134"/>
        <v>-</v>
      </c>
      <c r="UK28" s="19" t="str">
        <f t="shared" ca="1" si="134"/>
        <v>-</v>
      </c>
      <c r="UL28" s="19" t="str">
        <f t="shared" ca="1" si="134"/>
        <v>-</v>
      </c>
      <c r="UM28" s="19" t="str">
        <f t="shared" ca="1" si="134"/>
        <v>-</v>
      </c>
      <c r="UN28" s="19" t="str">
        <f t="shared" ca="1" si="134"/>
        <v>-</v>
      </c>
      <c r="UO28" s="19" t="str">
        <f t="shared" ca="1" si="134"/>
        <v>-</v>
      </c>
      <c r="UP28" s="19" t="str">
        <f t="shared" ca="1" si="134"/>
        <v>-</v>
      </c>
      <c r="UQ28" s="19" t="str">
        <f t="shared" ca="1" si="134"/>
        <v>-</v>
      </c>
      <c r="UR28" s="19" t="str">
        <f t="shared" ca="1" si="134"/>
        <v>-</v>
      </c>
      <c r="US28" s="19" t="str">
        <f t="shared" ca="1" si="134"/>
        <v>-</v>
      </c>
      <c r="UT28" s="19" t="str">
        <f t="shared" ca="1" si="134"/>
        <v>-</v>
      </c>
      <c r="UU28" s="19" t="str">
        <f t="shared" ca="1" si="134"/>
        <v>-</v>
      </c>
      <c r="UV28" s="19" t="str">
        <f t="shared" ca="1" si="134"/>
        <v>-</v>
      </c>
      <c r="UW28" s="19" t="str">
        <f t="shared" ca="1" si="138"/>
        <v>-</v>
      </c>
      <c r="UX28" s="19" t="str">
        <f t="shared" ca="1" si="138"/>
        <v>-</v>
      </c>
      <c r="UY28" s="19" t="str">
        <f t="shared" ca="1" si="138"/>
        <v>-</v>
      </c>
      <c r="UZ28" s="19" t="str">
        <f t="shared" ca="1" si="138"/>
        <v>-</v>
      </c>
      <c r="VA28" s="19" t="str">
        <f t="shared" ca="1" si="138"/>
        <v>-</v>
      </c>
      <c r="VB28" s="19" t="str">
        <f t="shared" ca="1" si="138"/>
        <v>-</v>
      </c>
      <c r="VC28" s="19">
        <f t="shared" ref="VC28:VC29" ca="1" si="163">OFFSET(VC$5,$B28,0)</f>
        <v>0</v>
      </c>
      <c r="VD28" s="23">
        <v>0</v>
      </c>
    </row>
    <row r="29" spans="1:576" hidden="1" outlineLevel="1">
      <c r="A29" s="21">
        <f t="shared" si="142"/>
        <v>24</v>
      </c>
      <c r="B29" s="21">
        <f t="shared" si="140"/>
        <v>20</v>
      </c>
      <c r="C29">
        <v>2</v>
      </c>
      <c r="D29" s="19" t="str">
        <f ca="1">OFFSET(D$5,$B29,0)</f>
        <v>SNSW</v>
      </c>
      <c r="E29" t="b">
        <v>0</v>
      </c>
      <c r="F29" t="b">
        <v>1</v>
      </c>
      <c r="G29" t="b">
        <v>0</v>
      </c>
      <c r="M29" s="12">
        <v>3</v>
      </c>
      <c r="O29" s="12">
        <v>3</v>
      </c>
      <c r="P29" s="12">
        <v>1</v>
      </c>
      <c r="Y29" s="211"/>
      <c r="Z29" s="211"/>
      <c r="AA29" s="211"/>
      <c r="AB29" s="211"/>
      <c r="AD29" s="211"/>
      <c r="AE29" s="211"/>
      <c r="AF29" s="211"/>
      <c r="AG29" s="211"/>
      <c r="AH29" s="211"/>
      <c r="AI29" s="211"/>
      <c r="AJ29" s="211"/>
      <c r="AK29" s="211"/>
      <c r="AS29" s="224" t="s">
        <v>1820</v>
      </c>
      <c r="AT29" s="9" t="str">
        <f>IF(COUNTIF(AS$5:AS29,AS29)=1,"-","Dup")</f>
        <v>-</v>
      </c>
      <c r="AU29" s="9"/>
      <c r="AV29" s="19" t="b">
        <f t="shared" ca="1" si="109"/>
        <v>1</v>
      </c>
      <c r="AW29" s="19" t="b">
        <f t="shared" ca="1" si="109"/>
        <v>1</v>
      </c>
      <c r="AX29" s="19" t="b">
        <f t="shared" ca="1" si="109"/>
        <v>1</v>
      </c>
      <c r="AY29" s="19" t="b">
        <f t="shared" ca="1" si="109"/>
        <v>1</v>
      </c>
      <c r="AZ29" s="19" t="b">
        <f t="shared" ca="1" si="109"/>
        <v>1</v>
      </c>
      <c r="BA29" s="19" t="b">
        <f t="shared" ca="1" si="109"/>
        <v>1</v>
      </c>
      <c r="BB29" s="19" t="b">
        <f t="shared" ca="1" si="109"/>
        <v>1</v>
      </c>
      <c r="BC29" s="19" t="b">
        <f t="shared" ca="1" si="109"/>
        <v>1</v>
      </c>
      <c r="BD29" s="9"/>
      <c r="BE29" s="19" t="b">
        <f t="shared" ca="1" si="143"/>
        <v>0</v>
      </c>
      <c r="BF29" s="19" t="str">
        <f t="shared" ca="1" si="143"/>
        <v>-</v>
      </c>
      <c r="BG29" s="19" t="str">
        <f t="shared" ca="1" si="143"/>
        <v>-</v>
      </c>
      <c r="BH29" s="19" t="str">
        <f t="shared" ca="1" si="143"/>
        <v>-</v>
      </c>
      <c r="BI29" s="19" t="b">
        <f t="shared" ca="1" si="143"/>
        <v>0</v>
      </c>
      <c r="BJ29" s="19" t="str">
        <f ca="1">OFFSET(BJ$5,$B29,0)</f>
        <v>-</v>
      </c>
      <c r="BK29" s="19" t="str">
        <f ca="1">OFFSET(BK$5,$B29,0)</f>
        <v>-</v>
      </c>
      <c r="BL29" s="9"/>
      <c r="BM29" s="19" t="str">
        <f t="shared" ca="1" si="111"/>
        <v>-</v>
      </c>
      <c r="BN29" s="19" t="str">
        <f t="shared" ca="1" si="111"/>
        <v>-</v>
      </c>
      <c r="BO29" s="19" t="str">
        <f t="shared" ca="1" si="111"/>
        <v>-</v>
      </c>
      <c r="BP29" s="19" t="str">
        <f t="shared" ca="1" si="111"/>
        <v>-</v>
      </c>
      <c r="BQ29" s="19" t="str">
        <f t="shared" ca="1" si="111"/>
        <v>-</v>
      </c>
      <c r="BR29" s="19" t="str">
        <f t="shared" ca="1" si="111"/>
        <v>-</v>
      </c>
      <c r="BS29" s="19" t="str">
        <f t="shared" ca="1" si="111"/>
        <v>-</v>
      </c>
      <c r="BT29" s="19" t="str">
        <f t="shared" ca="1" si="111"/>
        <v>-</v>
      </c>
      <c r="BU29" s="19" t="str">
        <f t="shared" ca="1" si="111"/>
        <v>-</v>
      </c>
      <c r="BV29" s="19" t="str">
        <f t="shared" ca="1" si="111"/>
        <v>-</v>
      </c>
      <c r="BW29" s="19" t="str">
        <f t="shared" ca="1" si="111"/>
        <v>-</v>
      </c>
      <c r="BX29" s="9"/>
      <c r="BY29" s="19" t="str">
        <f t="shared" ca="1" si="112"/>
        <v>-</v>
      </c>
      <c r="BZ29" s="19" t="str">
        <f t="shared" ca="1" si="112"/>
        <v>-</v>
      </c>
      <c r="CA29" s="19" t="str">
        <f t="shared" ca="1" si="112"/>
        <v>-</v>
      </c>
      <c r="CB29" s="19" t="str">
        <f t="shared" ca="1" si="112"/>
        <v>-</v>
      </c>
      <c r="CC29" s="19" t="str">
        <f t="shared" ca="1" si="112"/>
        <v>-</v>
      </c>
      <c r="CD29" s="19" t="str">
        <f t="shared" ca="1" si="112"/>
        <v>-</v>
      </c>
      <c r="CE29" s="19" t="str">
        <f t="shared" ca="1" si="112"/>
        <v>-</v>
      </c>
      <c r="CF29" s="19" t="str">
        <f t="shared" ca="1" si="112"/>
        <v>-</v>
      </c>
      <c r="CG29" s="19" t="str">
        <f t="shared" ca="1" si="112"/>
        <v>-</v>
      </c>
      <c r="CH29" s="19" t="str">
        <f t="shared" ca="1" si="112"/>
        <v>-</v>
      </c>
      <c r="CI29" s="9"/>
      <c r="CJ29" s="19" t="b">
        <f t="shared" ca="1" si="143"/>
        <v>0</v>
      </c>
      <c r="CK29" s="19" t="b">
        <f t="shared" ca="1" si="113"/>
        <v>0</v>
      </c>
      <c r="CL29" s="19" t="b">
        <f t="shared" ca="1" si="144"/>
        <v>0</v>
      </c>
      <c r="CM29" s="19">
        <f t="shared" ca="1" si="144"/>
        <v>0</v>
      </c>
      <c r="CN29" s="19" t="b">
        <f t="shared" ca="1" si="143"/>
        <v>1</v>
      </c>
      <c r="CO29" s="19" t="str">
        <f t="shared" ca="1" si="143"/>
        <v>-</v>
      </c>
      <c r="CP29" s="19" t="b">
        <f t="shared" ca="1" si="143"/>
        <v>1</v>
      </c>
      <c r="CQ29" s="19">
        <f t="shared" ca="1" si="145"/>
        <v>3</v>
      </c>
      <c r="CR29" s="19" t="str">
        <f t="shared" ca="1" si="96"/>
        <v>-</v>
      </c>
      <c r="CS29" s="19" t="str">
        <f t="shared" ca="1" si="96"/>
        <v>-</v>
      </c>
      <c r="CT29" s="19" t="str">
        <f t="shared" ca="1" si="96"/>
        <v>-</v>
      </c>
      <c r="CU29" s="19" t="str">
        <f t="shared" ca="1" si="96"/>
        <v>-</v>
      </c>
      <c r="CV29" s="19" t="str">
        <f t="shared" ca="1" si="96"/>
        <v>-</v>
      </c>
      <c r="CW29" s="19" t="str">
        <f t="shared" ca="1" si="96"/>
        <v>-</v>
      </c>
      <c r="CX29" s="19" t="str">
        <f t="shared" ca="1" si="96"/>
        <v>-</v>
      </c>
      <c r="CY29" s="19" t="str">
        <f t="shared" ca="1" si="115"/>
        <v>-</v>
      </c>
      <c r="CZ29" s="19" t="str">
        <f t="shared" ca="1" si="115"/>
        <v>-</v>
      </c>
      <c r="DA29" s="19" t="str">
        <f t="shared" ca="1" si="115"/>
        <v>-</v>
      </c>
      <c r="DB29" s="19" t="str">
        <f t="shared" ca="1" si="115"/>
        <v>-</v>
      </c>
      <c r="DC29" s="19" t="str">
        <f t="shared" ca="1" si="115"/>
        <v>-</v>
      </c>
      <c r="DD29" s="19">
        <f t="shared" ca="1" si="115"/>
        <v>1</v>
      </c>
      <c r="DE29" s="19">
        <f t="shared" ca="1" si="115"/>
        <v>1</v>
      </c>
      <c r="DF29" s="19" t="str">
        <f t="shared" ca="1" si="115"/>
        <v>-</v>
      </c>
      <c r="DG29" s="19" t="str">
        <f t="shared" ca="1" si="115"/>
        <v>-</v>
      </c>
      <c r="DH29" s="19" t="str">
        <f t="shared" ca="1" si="115"/>
        <v>-</v>
      </c>
      <c r="DI29" s="19" t="str">
        <f t="shared" ca="1" si="115"/>
        <v>-</v>
      </c>
      <c r="DJ29" s="19" t="str">
        <f t="shared" ca="1" si="115"/>
        <v>-</v>
      </c>
      <c r="DK29" s="19" t="str">
        <f t="shared" ca="1" si="115"/>
        <v>-</v>
      </c>
      <c r="DL29" s="19" t="str">
        <f t="shared" ca="1" si="115"/>
        <v>-</v>
      </c>
      <c r="DM29" s="19" t="str">
        <f t="shared" ca="1" si="115"/>
        <v>-</v>
      </c>
      <c r="DN29" s="19" t="str">
        <f t="shared" ca="1" si="115"/>
        <v>-</v>
      </c>
      <c r="DO29" s="19" t="str">
        <f t="shared" ca="1" si="145"/>
        <v>-</v>
      </c>
      <c r="DP29" s="19">
        <f t="shared" ca="1" si="143"/>
        <v>1</v>
      </c>
      <c r="DQ29" s="19">
        <f t="shared" ca="1" si="146"/>
        <v>1</v>
      </c>
      <c r="DR29" s="9"/>
      <c r="DS29" s="19">
        <f t="shared" ca="1" si="147"/>
        <v>0.125</v>
      </c>
      <c r="DT29" s="19">
        <f t="shared" ca="1" si="147"/>
        <v>0.3</v>
      </c>
      <c r="DU29" s="19">
        <f t="shared" ca="1" si="147"/>
        <v>-0.05</v>
      </c>
      <c r="DV29" s="19">
        <f t="shared" ca="1" si="147"/>
        <v>0.1</v>
      </c>
      <c r="DW29" s="19">
        <f t="shared" ca="1" si="147"/>
        <v>0.25</v>
      </c>
      <c r="DX29" s="19">
        <f t="shared" ca="1" si="147"/>
        <v>-0.05</v>
      </c>
      <c r="DY29" s="19">
        <f t="shared" ca="1" si="147"/>
        <v>0.05</v>
      </c>
      <c r="DZ29" s="19">
        <f t="shared" ca="1" si="147"/>
        <v>0.1</v>
      </c>
      <c r="EA29" s="19">
        <f t="shared" ca="1" si="147"/>
        <v>-0.02</v>
      </c>
      <c r="EB29" s="19">
        <f t="shared" ca="1" si="147"/>
        <v>0.1</v>
      </c>
      <c r="EC29" s="19">
        <f t="shared" ca="1" si="147"/>
        <v>0.25</v>
      </c>
      <c r="ED29" s="19">
        <f t="shared" ca="1" si="147"/>
        <v>-0.05</v>
      </c>
      <c r="EE29" s="19">
        <f t="shared" ca="1" si="148"/>
        <v>0</v>
      </c>
      <c r="EF29" s="19">
        <f t="shared" ca="1" si="148"/>
        <v>0</v>
      </c>
      <c r="EG29" s="19">
        <f t="shared" ca="1" si="148"/>
        <v>0</v>
      </c>
      <c r="EH29" s="19">
        <f t="shared" ca="1" si="148"/>
        <v>0</v>
      </c>
      <c r="EI29" s="19">
        <f t="shared" ca="1" si="117"/>
        <v>0</v>
      </c>
      <c r="EJ29" s="19">
        <f t="shared" ca="1" si="117"/>
        <v>0</v>
      </c>
      <c r="EK29" s="19">
        <f t="shared" ca="1" si="117"/>
        <v>0</v>
      </c>
      <c r="EL29" s="19">
        <f t="shared" ca="1" si="117"/>
        <v>0</v>
      </c>
      <c r="EM29" s="19">
        <f t="shared" ca="1" si="117"/>
        <v>0</v>
      </c>
      <c r="EN29" s="19">
        <f t="shared" ca="1" si="117"/>
        <v>0</v>
      </c>
      <c r="EO29" s="19">
        <f t="shared" ca="1" si="117"/>
        <v>0</v>
      </c>
      <c r="EP29" s="19">
        <f t="shared" ca="1" si="117"/>
        <v>0</v>
      </c>
      <c r="EQ29" s="19">
        <f t="shared" ca="1" si="117"/>
        <v>0</v>
      </c>
      <c r="ER29" s="19">
        <f t="shared" ca="1" si="117"/>
        <v>0</v>
      </c>
      <c r="ES29" s="19">
        <f t="shared" ca="1" si="117"/>
        <v>0</v>
      </c>
      <c r="ET29" s="19">
        <f t="shared" ca="1" si="117"/>
        <v>0</v>
      </c>
      <c r="EU29" s="19">
        <f t="shared" ca="1" si="117"/>
        <v>0</v>
      </c>
      <c r="EV29" s="19">
        <f t="shared" ca="1" si="117"/>
        <v>0</v>
      </c>
      <c r="EW29" s="19">
        <f t="shared" ca="1" si="117"/>
        <v>0</v>
      </c>
      <c r="EX29" s="19">
        <f t="shared" ca="1" si="117"/>
        <v>0</v>
      </c>
      <c r="EY29" s="19">
        <f t="shared" ca="1" si="117"/>
        <v>0</v>
      </c>
      <c r="EZ29" s="19">
        <f t="shared" ca="1" si="117"/>
        <v>0</v>
      </c>
      <c r="FA29" s="19">
        <f t="shared" ca="1" si="117"/>
        <v>0</v>
      </c>
      <c r="FB29" s="19">
        <f t="shared" ca="1" si="117"/>
        <v>0</v>
      </c>
      <c r="FC29" s="19">
        <f t="shared" ca="1" si="117"/>
        <v>0</v>
      </c>
      <c r="FD29" s="19">
        <f t="shared" ca="1" si="117"/>
        <v>0</v>
      </c>
      <c r="FE29" s="19">
        <f t="shared" ca="1" si="117"/>
        <v>0</v>
      </c>
      <c r="FF29" s="19">
        <f t="shared" ca="1" si="117"/>
        <v>0</v>
      </c>
      <c r="FG29" s="19">
        <f t="shared" ca="1" si="117"/>
        <v>0</v>
      </c>
      <c r="FH29" s="19">
        <f t="shared" ca="1" si="117"/>
        <v>0</v>
      </c>
      <c r="FI29" s="19">
        <f t="shared" ca="1" si="117"/>
        <v>0</v>
      </c>
      <c r="FJ29" s="19">
        <f t="shared" ca="1" si="117"/>
        <v>0</v>
      </c>
      <c r="FK29" s="19">
        <f t="shared" ca="1" si="117"/>
        <v>0</v>
      </c>
      <c r="FL29" s="19">
        <f t="shared" ca="1" si="117"/>
        <v>0</v>
      </c>
      <c r="FM29" s="19">
        <f t="shared" ca="1" si="117"/>
        <v>0</v>
      </c>
      <c r="FN29" s="19">
        <f t="shared" ca="1" si="117"/>
        <v>0</v>
      </c>
      <c r="FO29" s="19">
        <f t="shared" ca="1" si="117"/>
        <v>0</v>
      </c>
      <c r="FP29" s="19">
        <f t="shared" ca="1" si="117"/>
        <v>0</v>
      </c>
      <c r="FQ29" s="19">
        <f t="shared" ca="1" si="117"/>
        <v>0</v>
      </c>
      <c r="FR29" s="19">
        <f t="shared" ca="1" si="117"/>
        <v>0</v>
      </c>
      <c r="FS29" s="19">
        <f t="shared" ca="1" si="117"/>
        <v>0</v>
      </c>
      <c r="FT29" s="19">
        <f t="shared" ca="1" si="117"/>
        <v>0</v>
      </c>
      <c r="FU29" s="19">
        <f t="shared" ca="1" si="117"/>
        <v>0</v>
      </c>
      <c r="FV29" s="19">
        <f t="shared" ca="1" si="117"/>
        <v>0</v>
      </c>
      <c r="FW29" s="19">
        <f t="shared" ca="1" si="117"/>
        <v>0</v>
      </c>
      <c r="FX29" s="19">
        <f t="shared" ca="1" si="117"/>
        <v>0</v>
      </c>
      <c r="FY29" s="19">
        <f t="shared" ca="1" si="117"/>
        <v>0</v>
      </c>
      <c r="FZ29" s="19">
        <f t="shared" ca="1" si="117"/>
        <v>0</v>
      </c>
      <c r="GA29" s="19">
        <f t="shared" ca="1" si="117"/>
        <v>0</v>
      </c>
      <c r="GB29" s="19">
        <f t="shared" ca="1" si="117"/>
        <v>0</v>
      </c>
      <c r="GC29" s="19">
        <f t="shared" ca="1" si="117"/>
        <v>0</v>
      </c>
      <c r="GD29" s="19">
        <f t="shared" ca="1" si="117"/>
        <v>0</v>
      </c>
      <c r="GE29" s="19">
        <f t="shared" ca="1" si="117"/>
        <v>0</v>
      </c>
      <c r="GF29" s="19">
        <f t="shared" ca="1" si="117"/>
        <v>0</v>
      </c>
      <c r="GG29" s="19">
        <f t="shared" ca="1" si="117"/>
        <v>0</v>
      </c>
      <c r="GH29" s="19">
        <f t="shared" ca="1" si="117"/>
        <v>0</v>
      </c>
      <c r="GI29" s="19">
        <f t="shared" ca="1" si="117"/>
        <v>0</v>
      </c>
      <c r="GJ29" s="19">
        <f t="shared" ca="1" si="117"/>
        <v>0</v>
      </c>
      <c r="GK29" s="19">
        <f t="shared" ca="1" si="117"/>
        <v>0</v>
      </c>
      <c r="GL29" s="19">
        <f t="shared" ca="1" si="117"/>
        <v>0</v>
      </c>
      <c r="GM29" s="19">
        <f t="shared" ca="1" si="117"/>
        <v>0</v>
      </c>
      <c r="GN29" s="19">
        <f t="shared" ca="1" si="117"/>
        <v>0</v>
      </c>
      <c r="GO29" s="19">
        <f t="shared" ca="1" si="117"/>
        <v>0</v>
      </c>
      <c r="GP29" s="19">
        <f t="shared" ca="1" si="117"/>
        <v>0</v>
      </c>
      <c r="GQ29" s="19">
        <f t="shared" ca="1" si="118"/>
        <v>0</v>
      </c>
      <c r="GR29" s="19">
        <f t="shared" ca="1" si="118"/>
        <v>0</v>
      </c>
      <c r="GS29" s="19">
        <f t="shared" ca="1" si="118"/>
        <v>0</v>
      </c>
      <c r="GT29" s="19">
        <f t="shared" ca="1" si="118"/>
        <v>0</v>
      </c>
      <c r="GU29" s="19">
        <f t="shared" ca="1" si="118"/>
        <v>0</v>
      </c>
      <c r="GV29" s="19">
        <f t="shared" ca="1" si="118"/>
        <v>0</v>
      </c>
      <c r="GW29" s="19">
        <f t="shared" ca="1" si="118"/>
        <v>0</v>
      </c>
      <c r="GX29" s="19">
        <f t="shared" ca="1" si="118"/>
        <v>0</v>
      </c>
      <c r="GY29" s="19">
        <f t="shared" ca="1" si="118"/>
        <v>0</v>
      </c>
      <c r="GZ29" s="19">
        <f t="shared" ca="1" si="118"/>
        <v>0</v>
      </c>
      <c r="HA29" s="19">
        <f t="shared" ca="1" si="118"/>
        <v>0</v>
      </c>
      <c r="HB29" s="19">
        <f t="shared" ca="1" si="118"/>
        <v>0</v>
      </c>
      <c r="HC29" s="19">
        <f t="shared" ca="1" si="118"/>
        <v>0</v>
      </c>
      <c r="HD29" s="19">
        <f t="shared" ca="1" si="118"/>
        <v>0</v>
      </c>
      <c r="HE29" s="19">
        <f t="shared" ca="1" si="118"/>
        <v>0</v>
      </c>
      <c r="HF29" s="19">
        <f t="shared" ca="1" si="118"/>
        <v>0</v>
      </c>
      <c r="HG29" s="19">
        <f t="shared" ca="1" si="118"/>
        <v>0</v>
      </c>
      <c r="HH29" s="19">
        <f t="shared" ca="1" si="118"/>
        <v>0</v>
      </c>
      <c r="HI29" s="19">
        <f t="shared" ca="1" si="118"/>
        <v>0</v>
      </c>
      <c r="HJ29" s="19">
        <f t="shared" ca="1" si="118"/>
        <v>0</v>
      </c>
      <c r="HK29" s="19">
        <f t="shared" ca="1" si="119"/>
        <v>0</v>
      </c>
      <c r="HL29" s="19">
        <f t="shared" ca="1" si="119"/>
        <v>0</v>
      </c>
      <c r="HM29" s="19">
        <f t="shared" ca="1" si="119"/>
        <v>0</v>
      </c>
      <c r="HN29" s="19">
        <f t="shared" ca="1" si="119"/>
        <v>0</v>
      </c>
      <c r="HO29" s="19">
        <f t="shared" ca="1" si="119"/>
        <v>0</v>
      </c>
      <c r="HP29" s="19">
        <f t="shared" ca="1" si="119"/>
        <v>0</v>
      </c>
      <c r="HQ29" s="19">
        <f t="shared" ca="1" si="119"/>
        <v>0</v>
      </c>
      <c r="HR29" s="19">
        <f t="shared" ca="1" si="119"/>
        <v>0</v>
      </c>
      <c r="HS29" s="19">
        <f t="shared" ca="1" si="119"/>
        <v>0</v>
      </c>
      <c r="HT29" s="19">
        <f t="shared" ca="1" si="119"/>
        <v>0</v>
      </c>
      <c r="HU29" s="19">
        <f t="shared" ca="1" si="119"/>
        <v>0</v>
      </c>
      <c r="HV29" s="19">
        <f t="shared" ca="1" si="119"/>
        <v>0</v>
      </c>
      <c r="HW29" s="19">
        <f t="shared" ca="1" si="119"/>
        <v>0</v>
      </c>
      <c r="HX29" s="19">
        <f t="shared" ca="1" si="119"/>
        <v>0</v>
      </c>
      <c r="HY29" s="19">
        <f t="shared" ca="1" si="119"/>
        <v>0</v>
      </c>
      <c r="HZ29" s="19">
        <f t="shared" ca="1" si="119"/>
        <v>0</v>
      </c>
      <c r="IA29" s="19">
        <f t="shared" ca="1" si="119"/>
        <v>0</v>
      </c>
      <c r="IB29" s="19">
        <f t="shared" ca="1" si="119"/>
        <v>0</v>
      </c>
      <c r="IC29" s="19">
        <f t="shared" ca="1" si="119"/>
        <v>0</v>
      </c>
      <c r="ID29" s="19">
        <f t="shared" ca="1" si="119"/>
        <v>0</v>
      </c>
      <c r="IE29" s="19">
        <f t="shared" ca="1" si="119"/>
        <v>0</v>
      </c>
      <c r="IF29" s="19">
        <f t="shared" ca="1" si="119"/>
        <v>0</v>
      </c>
      <c r="IG29" s="19">
        <f t="shared" ca="1" si="119"/>
        <v>0</v>
      </c>
      <c r="IH29" s="19">
        <f t="shared" ca="1" si="119"/>
        <v>0</v>
      </c>
      <c r="II29" s="19">
        <f t="shared" ca="1" si="119"/>
        <v>0</v>
      </c>
      <c r="IJ29" s="19">
        <f t="shared" ca="1" si="119"/>
        <v>0</v>
      </c>
      <c r="IK29" s="19">
        <f t="shared" ca="1" si="119"/>
        <v>0</v>
      </c>
      <c r="IL29" s="19">
        <f t="shared" ca="1" si="119"/>
        <v>0</v>
      </c>
      <c r="IM29" s="19">
        <f t="shared" ca="1" si="119"/>
        <v>0</v>
      </c>
      <c r="IN29" s="19">
        <f t="shared" ca="1" si="119"/>
        <v>0</v>
      </c>
      <c r="IO29" s="19">
        <f t="shared" ca="1" si="119"/>
        <v>0</v>
      </c>
      <c r="IP29" s="19">
        <f t="shared" ca="1" si="119"/>
        <v>0</v>
      </c>
      <c r="IQ29" s="19">
        <f t="shared" ca="1" si="119"/>
        <v>0</v>
      </c>
      <c r="IR29" s="19">
        <f t="shared" ca="1" si="119"/>
        <v>0</v>
      </c>
      <c r="IS29" s="19">
        <f t="shared" ca="1" si="119"/>
        <v>0</v>
      </c>
      <c r="IT29" s="19">
        <f t="shared" ca="1" si="119"/>
        <v>0</v>
      </c>
      <c r="IU29" s="19">
        <f t="shared" ca="1" si="119"/>
        <v>0</v>
      </c>
      <c r="IV29" s="19">
        <f t="shared" ca="1" si="119"/>
        <v>0</v>
      </c>
      <c r="IW29" s="19">
        <f t="shared" ca="1" si="119"/>
        <v>0</v>
      </c>
      <c r="IX29" s="19">
        <f t="shared" ca="1" si="119"/>
        <v>0</v>
      </c>
      <c r="IY29" s="19">
        <f t="shared" ca="1" si="119"/>
        <v>0</v>
      </c>
      <c r="IZ29" s="19" t="str">
        <f t="shared" ca="1" si="149"/>
        <v>-</v>
      </c>
      <c r="JA29" s="9"/>
      <c r="JB29" s="19">
        <f t="shared" ca="1" si="150"/>
        <v>1</v>
      </c>
      <c r="JC29" s="19" t="str">
        <f t="shared" ca="1" si="150"/>
        <v>-</v>
      </c>
      <c r="JD29" s="19">
        <f t="shared" ca="1" si="121"/>
        <v>0</v>
      </c>
      <c r="JE29" s="19">
        <f t="shared" ca="1" si="122"/>
        <v>0</v>
      </c>
      <c r="JF29" s="19">
        <f t="shared" ca="1" si="122"/>
        <v>0</v>
      </c>
      <c r="JG29" s="19">
        <f t="shared" ca="1" si="122"/>
        <v>0</v>
      </c>
      <c r="JH29" s="19">
        <f t="shared" ca="1" si="122"/>
        <v>0</v>
      </c>
      <c r="JI29" s="19" t="str">
        <f t="shared" ca="1" si="150"/>
        <v>-</v>
      </c>
      <c r="JJ29" s="19">
        <f t="shared" ca="1" si="150"/>
        <v>1</v>
      </c>
      <c r="JK29" s="19">
        <f t="shared" ca="1" si="151"/>
        <v>0</v>
      </c>
      <c r="JL29" s="19">
        <f t="shared" ca="1" si="151"/>
        <v>0</v>
      </c>
      <c r="JM29" s="19">
        <f t="shared" ca="1" si="151"/>
        <v>0</v>
      </c>
      <c r="JN29" s="19">
        <f t="shared" ca="1" si="152"/>
        <v>0</v>
      </c>
      <c r="JO29" s="19">
        <f t="shared" ca="1" si="152"/>
        <v>0</v>
      </c>
      <c r="JP29" s="19">
        <f t="shared" ca="1" si="151"/>
        <v>0</v>
      </c>
      <c r="JQ29" s="19">
        <f t="shared" ca="1" si="151"/>
        <v>0</v>
      </c>
      <c r="JR29" s="19">
        <f t="shared" ca="1" si="151"/>
        <v>0</v>
      </c>
      <c r="JS29" s="19">
        <f t="shared" ca="1" si="151"/>
        <v>0</v>
      </c>
      <c r="JT29" s="19">
        <f t="shared" ca="1" si="121"/>
        <v>0</v>
      </c>
      <c r="JU29" s="19">
        <f t="shared" ca="1" si="121"/>
        <v>0</v>
      </c>
      <c r="JV29" s="19">
        <f t="shared" ca="1" si="121"/>
        <v>0</v>
      </c>
      <c r="JW29" s="19">
        <f t="shared" ca="1" si="121"/>
        <v>0</v>
      </c>
      <c r="JX29" s="19">
        <f t="shared" ca="1" si="121"/>
        <v>0</v>
      </c>
      <c r="JY29" s="19">
        <f t="shared" ca="1" si="121"/>
        <v>0</v>
      </c>
      <c r="JZ29" s="19">
        <f t="shared" ca="1" si="121"/>
        <v>0</v>
      </c>
      <c r="KA29" s="19">
        <f t="shared" ca="1" si="121"/>
        <v>0</v>
      </c>
      <c r="KB29" s="19">
        <f t="shared" ca="1" si="121"/>
        <v>0</v>
      </c>
      <c r="KC29" s="19">
        <f t="shared" ca="1" si="153"/>
        <v>0</v>
      </c>
      <c r="KD29" s="19">
        <f t="shared" ca="1" si="153"/>
        <v>0</v>
      </c>
      <c r="KE29" s="19">
        <f t="shared" ca="1" si="153"/>
        <v>0</v>
      </c>
      <c r="KF29" s="19">
        <f t="shared" ca="1" si="153"/>
        <v>0</v>
      </c>
      <c r="KG29" s="19">
        <f t="shared" ca="1" si="153"/>
        <v>0</v>
      </c>
      <c r="KH29" s="19">
        <f t="shared" ca="1" si="153"/>
        <v>0</v>
      </c>
      <c r="KI29" s="19">
        <f t="shared" ca="1" si="153"/>
        <v>0</v>
      </c>
      <c r="KJ29" s="19">
        <f t="shared" ca="1" si="153"/>
        <v>0</v>
      </c>
      <c r="KK29" s="19">
        <f t="shared" ca="1" si="153"/>
        <v>0</v>
      </c>
      <c r="KL29" s="19">
        <f t="shared" ca="1" si="153"/>
        <v>0</v>
      </c>
      <c r="KM29" s="19">
        <f t="shared" ca="1" si="153"/>
        <v>0</v>
      </c>
      <c r="KN29" s="19">
        <f t="shared" ca="1" si="153"/>
        <v>1</v>
      </c>
      <c r="KO29" s="19">
        <f t="shared" ca="1" si="153"/>
        <v>0</v>
      </c>
      <c r="KP29" s="19">
        <f t="shared" ca="1" si="153"/>
        <v>1</v>
      </c>
      <c r="KQ29" s="9"/>
      <c r="KR29" s="19" t="str">
        <f ca="1">OFFSET(KR$5,$B29,0)</f>
        <v>-</v>
      </c>
      <c r="KS29" s="5" t="b">
        <f t="shared" si="102"/>
        <v>0</v>
      </c>
      <c r="KT29" s="5" t="b">
        <f t="shared" si="102"/>
        <v>0</v>
      </c>
      <c r="KU29" s="5" t="b">
        <f t="shared" si="102"/>
        <v>1</v>
      </c>
      <c r="KV29" s="136">
        <f t="shared" si="124"/>
        <v>1</v>
      </c>
      <c r="KW29" s="136">
        <f t="shared" si="103"/>
        <v>1</v>
      </c>
      <c r="KX29" s="19" t="str">
        <f t="shared" ca="1" si="154"/>
        <v>-</v>
      </c>
      <c r="KY29" s="19" t="str">
        <f ca="1">OFFSET(KY$5,$B29,0)</f>
        <v>-</v>
      </c>
      <c r="KZ29" s="19" t="str">
        <f t="shared" ca="1" si="154"/>
        <v>-</v>
      </c>
      <c r="LA29" s="19" t="str">
        <f t="shared" ca="1" si="154"/>
        <v>-</v>
      </c>
      <c r="LB29" s="19">
        <f t="shared" ca="1" si="154"/>
        <v>1</v>
      </c>
      <c r="LC29" s="19" t="str">
        <f t="shared" ca="1" si="154"/>
        <v>-</v>
      </c>
      <c r="LD29" s="19" t="str">
        <f t="shared" ca="1" si="155"/>
        <v>-</v>
      </c>
      <c r="LE29" s="19" t="str">
        <f t="shared" ca="1" si="155"/>
        <v>-</v>
      </c>
      <c r="LF29" s="19" t="str">
        <f t="shared" ca="1" si="155"/>
        <v>-</v>
      </c>
      <c r="LG29" s="19" t="str">
        <f t="shared" ca="1" si="155"/>
        <v>-</v>
      </c>
      <c r="LH29" s="19" t="str">
        <f t="shared" ca="1" si="155"/>
        <v>-</v>
      </c>
      <c r="LI29" s="19" t="str">
        <f t="shared" ca="1" si="155"/>
        <v>-</v>
      </c>
      <c r="LJ29" s="19" t="str">
        <f t="shared" ca="1" si="155"/>
        <v>-</v>
      </c>
      <c r="LK29" s="19" t="str">
        <f t="shared" ca="1" si="155"/>
        <v>-</v>
      </c>
      <c r="LL29" s="19" t="str">
        <f t="shared" ca="1" si="155"/>
        <v>-</v>
      </c>
      <c r="LM29" s="19" t="str">
        <f t="shared" ca="1" si="155"/>
        <v>-</v>
      </c>
      <c r="LN29" s="19" t="str">
        <f t="shared" ca="1" si="156"/>
        <v>-</v>
      </c>
      <c r="LO29" s="19" t="b">
        <f t="shared" ca="1" si="156"/>
        <v>1</v>
      </c>
      <c r="LP29" s="19">
        <f t="shared" ca="1" si="156"/>
        <v>0</v>
      </c>
      <c r="LQ29" s="19" t="str">
        <f t="shared" ca="1" si="156"/>
        <v>-</v>
      </c>
      <c r="LR29" s="19">
        <f t="shared" ca="1" si="156"/>
        <v>999999</v>
      </c>
      <c r="LS29" s="19">
        <f t="shared" ca="1" si="156"/>
        <v>999999</v>
      </c>
      <c r="LT29" s="19">
        <f t="shared" ca="1" si="156"/>
        <v>999999</v>
      </c>
      <c r="LU29" s="19">
        <f t="shared" ca="1" si="156"/>
        <v>999999</v>
      </c>
      <c r="LV29" s="19">
        <f t="shared" ca="1" si="156"/>
        <v>999999</v>
      </c>
      <c r="LW29" s="19" t="str">
        <f t="shared" ca="1" si="157"/>
        <v>-</v>
      </c>
      <c r="LX29" s="19" t="str">
        <f t="shared" ca="1" si="157"/>
        <v>-</v>
      </c>
      <c r="LY29" s="19" t="str">
        <f t="shared" ca="1" si="157"/>
        <v>-</v>
      </c>
      <c r="LZ29" s="19" t="b">
        <f t="shared" ca="1" si="157"/>
        <v>1</v>
      </c>
      <c r="MA29" s="19">
        <f t="shared" ca="1" si="157"/>
        <v>0</v>
      </c>
      <c r="MB29" s="19" t="str">
        <f t="shared" ca="1" si="157"/>
        <v>-</v>
      </c>
      <c r="MC29" s="19" t="str">
        <f t="shared" ca="1" si="157"/>
        <v>-</v>
      </c>
      <c r="MD29" s="19" t="str">
        <f t="shared" ca="1" si="157"/>
        <v>-</v>
      </c>
      <c r="ME29" s="19" t="str">
        <f t="shared" ca="1" si="157"/>
        <v>-</v>
      </c>
      <c r="MF29" s="19" t="str">
        <f t="shared" ca="1" si="157"/>
        <v>-</v>
      </c>
      <c r="MG29" s="19" t="str">
        <f t="shared" ca="1" si="127"/>
        <v>-</v>
      </c>
      <c r="MH29" s="19" t="str">
        <f t="shared" ca="1" si="127"/>
        <v>-</v>
      </c>
      <c r="MI29" s="19" t="str">
        <f t="shared" ca="1" si="158"/>
        <v>-</v>
      </c>
      <c r="MJ29" s="19" t="str">
        <f t="shared" ca="1" si="158"/>
        <v>-</v>
      </c>
      <c r="MK29" s="19" t="str">
        <f t="shared" ca="1" si="158"/>
        <v>-</v>
      </c>
      <c r="ML29" s="19" t="str">
        <f t="shared" ca="1" si="158"/>
        <v>-</v>
      </c>
      <c r="MM29" s="19" t="str">
        <f t="shared" ca="1" si="158"/>
        <v>-</v>
      </c>
      <c r="MN29" s="19">
        <f t="shared" ca="1" si="158"/>
        <v>500</v>
      </c>
      <c r="MO29" s="19">
        <f t="shared" ca="1" si="158"/>
        <v>500</v>
      </c>
      <c r="MP29" s="19" t="str">
        <f t="shared" ca="1" si="159"/>
        <v>-</v>
      </c>
      <c r="MQ29" s="19" t="str">
        <f t="shared" ca="1" si="160"/>
        <v>-</v>
      </c>
      <c r="MR29" s="19" t="str">
        <f t="shared" ca="1" si="160"/>
        <v>-</v>
      </c>
      <c r="MS29" s="19">
        <f t="shared" ca="1" si="161"/>
        <v>1</v>
      </c>
      <c r="MT29" s="9"/>
      <c r="MU29" s="19" t="str">
        <f t="shared" ca="1" si="160"/>
        <v>-</v>
      </c>
      <c r="MV29" s="19" t="str">
        <f t="shared" ca="1" si="160"/>
        <v>-</v>
      </c>
      <c r="MW29" s="19" t="str">
        <f t="shared" ca="1" si="160"/>
        <v>-</v>
      </c>
      <c r="MX29" s="19" t="str">
        <f t="shared" ca="1" si="160"/>
        <v>-</v>
      </c>
      <c r="MY29" s="19">
        <f t="shared" ca="1" si="160"/>
        <v>1</v>
      </c>
      <c r="MZ29" s="19">
        <f t="shared" ca="1" si="160"/>
        <v>1</v>
      </c>
      <c r="NA29" s="19">
        <f t="shared" ca="1" si="160"/>
        <v>1</v>
      </c>
      <c r="NB29" s="9"/>
      <c r="NC29" s="19" t="str">
        <f t="shared" ca="1" si="130"/>
        <v>-</v>
      </c>
      <c r="ND29" s="19" t="str">
        <f t="shared" ca="1" si="130"/>
        <v>-</v>
      </c>
      <c r="NE29" s="19" t="str">
        <f t="shared" ca="1" si="130"/>
        <v>-</v>
      </c>
      <c r="NF29" s="19" t="str">
        <f t="shared" ca="1" si="130"/>
        <v>-</v>
      </c>
      <c r="NG29" s="19" t="str">
        <f t="shared" ca="1" si="130"/>
        <v>-</v>
      </c>
      <c r="NH29" s="19" t="str">
        <f t="shared" ca="1" si="130"/>
        <v>-</v>
      </c>
      <c r="NI29" s="19" t="str">
        <f t="shared" ca="1" si="130"/>
        <v>-</v>
      </c>
      <c r="NJ29" s="19" t="str">
        <f t="shared" ca="1" si="130"/>
        <v>-</v>
      </c>
      <c r="NK29" s="19" t="str">
        <f t="shared" ca="1" si="130"/>
        <v>-</v>
      </c>
      <c r="NL29" s="19" t="str">
        <f t="shared" ca="1" si="130"/>
        <v>-</v>
      </c>
      <c r="NM29" s="19" t="str">
        <f t="shared" ca="1" si="130"/>
        <v>-</v>
      </c>
      <c r="NN29" s="19" t="str">
        <f t="shared" ca="1" si="130"/>
        <v>-</v>
      </c>
      <c r="NO29" s="19">
        <f t="shared" ca="1" si="162"/>
        <v>1</v>
      </c>
      <c r="NP29" s="136">
        <f t="shared" si="131"/>
        <v>0.5</v>
      </c>
      <c r="NQ29" s="136">
        <f t="shared" si="131"/>
        <v>0.6</v>
      </c>
      <c r="NR29" s="136">
        <f t="shared" si="131"/>
        <v>0.65</v>
      </c>
      <c r="NS29" s="136">
        <f t="shared" si="131"/>
        <v>0.75</v>
      </c>
      <c r="NT29" s="136">
        <f t="shared" si="131"/>
        <v>0.8</v>
      </c>
      <c r="NU29" s="136">
        <f t="shared" si="131"/>
        <v>1</v>
      </c>
      <c r="NV29" s="136">
        <f t="shared" si="131"/>
        <v>1</v>
      </c>
      <c r="NW29" s="136">
        <f t="shared" si="131"/>
        <v>0.75</v>
      </c>
      <c r="NX29" s="9"/>
      <c r="NY29" s="12" t="str">
        <f t="shared" si="88"/>
        <v>-</v>
      </c>
      <c r="NZ29" s="19" t="str">
        <f t="shared" ca="1" si="141"/>
        <v>-</v>
      </c>
      <c r="OA29" s="19" t="str">
        <f t="shared" ca="1" si="141"/>
        <v>-</v>
      </c>
      <c r="OB29" s="19" t="str">
        <f t="shared" ca="1" si="141"/>
        <v>-</v>
      </c>
      <c r="OC29" s="19" t="str">
        <f t="shared" ca="1" si="141"/>
        <v>-</v>
      </c>
      <c r="OD29" s="19" t="str">
        <f t="shared" ca="1" si="141"/>
        <v>-</v>
      </c>
      <c r="OE29" s="19" t="str">
        <f t="shared" ca="1" si="141"/>
        <v>-</v>
      </c>
      <c r="OF29" s="19" t="str">
        <f t="shared" ca="1" si="141"/>
        <v>-</v>
      </c>
      <c r="OG29" s="19" t="str">
        <f t="shared" ca="1" si="141"/>
        <v>-</v>
      </c>
      <c r="OH29" s="19" t="str">
        <f t="shared" ca="1" si="141"/>
        <v>-</v>
      </c>
      <c r="OI29" s="19" t="str">
        <f t="shared" ca="1" si="141"/>
        <v>-</v>
      </c>
      <c r="OJ29" s="19" t="str">
        <f t="shared" ca="1" si="141"/>
        <v>-</v>
      </c>
      <c r="OK29" s="19" t="str">
        <f t="shared" ca="1" si="141"/>
        <v>-</v>
      </c>
      <c r="OL29" s="19" t="str">
        <f t="shared" ca="1" si="141"/>
        <v>-</v>
      </c>
      <c r="OM29" s="19" t="str">
        <f t="shared" ca="1" si="141"/>
        <v>-</v>
      </c>
      <c r="ON29" s="19" t="str">
        <f t="shared" ca="1" si="141"/>
        <v>-</v>
      </c>
      <c r="OO29" s="19" t="str">
        <f t="shared" ca="1" si="141"/>
        <v>-</v>
      </c>
      <c r="OP29" s="19" t="str">
        <f t="shared" ca="1" si="141"/>
        <v>-</v>
      </c>
      <c r="OQ29" s="19" t="str">
        <f t="shared" ca="1" si="141"/>
        <v>-</v>
      </c>
      <c r="OR29" s="19" t="str">
        <f t="shared" ca="1" si="141"/>
        <v>-</v>
      </c>
      <c r="OS29" s="19" t="str">
        <f t="shared" ca="1" si="141"/>
        <v>-</v>
      </c>
      <c r="OT29" s="19" t="str">
        <f t="shared" ca="1" si="141"/>
        <v>-</v>
      </c>
      <c r="OU29" s="19" t="str">
        <f t="shared" ca="1" si="141"/>
        <v>-</v>
      </c>
      <c r="OV29" s="19" t="str">
        <f t="shared" ca="1" si="141"/>
        <v>-</v>
      </c>
      <c r="OW29" s="19" t="str">
        <f t="shared" ca="1" si="141"/>
        <v>-</v>
      </c>
      <c r="OX29" s="19" t="str">
        <f t="shared" ca="1" si="141"/>
        <v>-</v>
      </c>
      <c r="OY29" s="19" t="str">
        <f t="shared" ca="1" si="141"/>
        <v>-</v>
      </c>
      <c r="OZ29" s="19" t="str">
        <f t="shared" ca="1" si="141"/>
        <v>-</v>
      </c>
      <c r="PA29" s="19" t="str">
        <f t="shared" ca="1" si="141"/>
        <v>-</v>
      </c>
      <c r="PB29" s="19" t="str">
        <f t="shared" ca="1" si="141"/>
        <v>-</v>
      </c>
      <c r="PC29" s="19" t="str">
        <f t="shared" ca="1" si="141"/>
        <v>-</v>
      </c>
      <c r="PD29" s="19" t="str">
        <f t="shared" ca="1" si="141"/>
        <v>-</v>
      </c>
      <c r="PE29" s="19" t="str">
        <f t="shared" ca="1" si="141"/>
        <v>-</v>
      </c>
      <c r="PF29" s="19" t="str">
        <f t="shared" ref="PF29:PH29" ca="1" si="164">OFFSET(PF$5,$B29,0)</f>
        <v>-</v>
      </c>
      <c r="PG29" s="19" t="str">
        <f t="shared" ca="1" si="164"/>
        <v>-</v>
      </c>
      <c r="PH29" s="19" t="str">
        <f t="shared" ca="1" si="164"/>
        <v>-</v>
      </c>
      <c r="PI29" s="19" t="str">
        <f t="shared" ca="1" si="141"/>
        <v>-</v>
      </c>
      <c r="PJ29" s="19" t="str">
        <f t="shared" ca="1" si="141"/>
        <v>-</v>
      </c>
      <c r="PK29" s="19" t="str">
        <f t="shared" ca="1" si="141"/>
        <v>-</v>
      </c>
      <c r="PL29" s="19" t="str">
        <f t="shared" ca="1" si="141"/>
        <v>-</v>
      </c>
      <c r="PM29" s="19" t="str">
        <f t="shared" ca="1" si="141"/>
        <v>-</v>
      </c>
      <c r="PN29" s="19" t="str">
        <f t="shared" ca="1" si="141"/>
        <v>-</v>
      </c>
      <c r="PO29" s="19" t="str">
        <f t="shared" ca="1" si="141"/>
        <v>-</v>
      </c>
      <c r="PP29" s="19" t="str">
        <f t="shared" ca="1" si="141"/>
        <v>-</v>
      </c>
      <c r="PQ29" s="19" t="str">
        <f t="shared" ca="1" si="141"/>
        <v>-</v>
      </c>
      <c r="PR29" s="19" t="str">
        <f t="shared" ca="1" si="141"/>
        <v>-</v>
      </c>
      <c r="PS29" s="19" t="str">
        <f t="shared" ca="1" si="141"/>
        <v>-</v>
      </c>
      <c r="PT29" s="19" t="str">
        <f t="shared" ca="1" si="141"/>
        <v>-</v>
      </c>
      <c r="PU29" s="19" t="str">
        <f t="shared" ca="1" si="141"/>
        <v>-</v>
      </c>
      <c r="PV29" s="19" t="str">
        <f t="shared" ca="1" si="141"/>
        <v>-</v>
      </c>
      <c r="PW29" s="19" t="str">
        <f t="shared" ca="1" si="141"/>
        <v>-</v>
      </c>
      <c r="PX29" s="19" t="str">
        <f t="shared" ca="1" si="141"/>
        <v>-</v>
      </c>
      <c r="PY29" s="19" t="str">
        <f t="shared" ca="1" si="141"/>
        <v>-</v>
      </c>
      <c r="PZ29" s="19" t="str">
        <f t="shared" ca="1" si="141"/>
        <v>-</v>
      </c>
      <c r="QA29" s="19" t="str">
        <f t="shared" ca="1" si="141"/>
        <v>-</v>
      </c>
      <c r="QB29" s="19" t="str">
        <f t="shared" ca="1" si="141"/>
        <v>-</v>
      </c>
      <c r="QC29" s="19" t="str">
        <f t="shared" ca="1" si="141"/>
        <v>-</v>
      </c>
      <c r="QD29" s="19" t="str">
        <f t="shared" ca="1" si="141"/>
        <v>-</v>
      </c>
      <c r="QE29" s="19" t="str">
        <f t="shared" ca="1" si="141"/>
        <v>-</v>
      </c>
      <c r="QF29" s="19" t="str">
        <f t="shared" ca="1" si="141"/>
        <v>-</v>
      </c>
      <c r="QG29" s="19" t="str">
        <f t="shared" ca="1" si="141"/>
        <v>-</v>
      </c>
      <c r="QH29" s="19" t="str">
        <f t="shared" ca="1" si="141"/>
        <v>-</v>
      </c>
      <c r="QI29" s="12" t="str">
        <f t="shared" si="89"/>
        <v>-</v>
      </c>
      <c r="QJ29" s="19" t="str">
        <f t="shared" ca="1" si="141"/>
        <v>-</v>
      </c>
      <c r="QK29" s="19" t="str">
        <f t="shared" ca="1" si="141"/>
        <v>-</v>
      </c>
      <c r="QL29" s="19" t="str">
        <f t="shared" ca="1" si="141"/>
        <v>-</v>
      </c>
      <c r="QM29" s="19" t="str">
        <f t="shared" ca="1" si="141"/>
        <v>-</v>
      </c>
      <c r="QN29" s="19" t="str">
        <f t="shared" ca="1" si="141"/>
        <v>-</v>
      </c>
      <c r="QO29" s="19" t="str">
        <f t="shared" ca="1" si="141"/>
        <v>-</v>
      </c>
      <c r="QP29" s="19" t="str">
        <f t="shared" ca="1" si="141"/>
        <v>-</v>
      </c>
      <c r="QQ29" s="19" t="str">
        <f t="shared" ca="1" si="141"/>
        <v>-</v>
      </c>
      <c r="QR29" s="19" t="str">
        <f t="shared" ca="1" si="141"/>
        <v>-</v>
      </c>
      <c r="QS29" s="19" t="str">
        <f t="shared" ca="1" si="141"/>
        <v>-</v>
      </c>
      <c r="QT29" s="19" t="str">
        <f t="shared" ca="1" si="141"/>
        <v>-</v>
      </c>
      <c r="QU29" s="19" t="str">
        <f t="shared" ca="1" si="141"/>
        <v>-</v>
      </c>
      <c r="QV29" s="19" t="str">
        <f t="shared" ca="1" si="141"/>
        <v>-</v>
      </c>
      <c r="QW29" s="19" t="str">
        <f t="shared" ca="1" si="141"/>
        <v>-</v>
      </c>
      <c r="QX29" s="19" t="str">
        <f t="shared" ca="1" si="141"/>
        <v>-</v>
      </c>
      <c r="QY29" s="19" t="str">
        <f t="shared" ca="1" si="141"/>
        <v>-</v>
      </c>
      <c r="QZ29" s="19" t="str">
        <f t="shared" ca="1" si="141"/>
        <v>-</v>
      </c>
      <c r="RA29" s="19" t="str">
        <f t="shared" ca="1" si="141"/>
        <v>-</v>
      </c>
      <c r="RB29" s="19" t="str">
        <f t="shared" ca="1" si="141"/>
        <v>-</v>
      </c>
      <c r="RC29" s="19" t="str">
        <f t="shared" ca="1" si="141"/>
        <v>-</v>
      </c>
      <c r="RD29" s="19" t="str">
        <f t="shared" ca="1" si="141"/>
        <v>-</v>
      </c>
      <c r="RE29" s="19" t="str">
        <f t="shared" ca="1" si="141"/>
        <v>-</v>
      </c>
      <c r="RF29" s="19" t="str">
        <f t="shared" ca="1" si="141"/>
        <v>-</v>
      </c>
      <c r="RG29" s="19" t="str">
        <f t="shared" ca="1" si="141"/>
        <v>-</v>
      </c>
      <c r="RH29" s="19" t="str">
        <f t="shared" ca="1" si="141"/>
        <v>-</v>
      </c>
      <c r="RI29" s="19" t="str">
        <f t="shared" ca="1" si="132"/>
        <v>-</v>
      </c>
      <c r="RJ29" s="19" t="str">
        <f t="shared" ca="1" si="132"/>
        <v>-</v>
      </c>
      <c r="RK29" s="19" t="str">
        <f t="shared" ca="1" si="132"/>
        <v>-</v>
      </c>
      <c r="RL29" s="19" t="str">
        <f t="shared" ca="1" si="132"/>
        <v>-</v>
      </c>
      <c r="RM29" s="19" t="str">
        <f t="shared" ca="1" si="133"/>
        <v>-</v>
      </c>
      <c r="RN29" s="19" t="str">
        <f t="shared" ca="1" si="133"/>
        <v>-</v>
      </c>
      <c r="RO29" s="19" t="str">
        <f t="shared" ca="1" si="133"/>
        <v>-</v>
      </c>
      <c r="RP29" s="19" t="str">
        <f t="shared" ca="1" si="133"/>
        <v>-</v>
      </c>
      <c r="RQ29" s="19" t="str">
        <f t="shared" ca="1" si="133"/>
        <v>-</v>
      </c>
      <c r="RR29" s="19" t="str">
        <f t="shared" ca="1" si="133"/>
        <v>-</v>
      </c>
      <c r="RS29" s="19" t="str">
        <f t="shared" ca="1" si="134"/>
        <v>-</v>
      </c>
      <c r="RT29" s="19" t="str">
        <f t="shared" ca="1" si="134"/>
        <v>-</v>
      </c>
      <c r="RU29" s="19" t="str">
        <f t="shared" ca="1" si="134"/>
        <v>-</v>
      </c>
      <c r="RV29" s="19" t="str">
        <f t="shared" ca="1" si="134"/>
        <v>-</v>
      </c>
      <c r="RW29" s="19" t="str">
        <f t="shared" ca="1" si="134"/>
        <v>-</v>
      </c>
      <c r="RX29" s="19" t="str">
        <f t="shared" ca="1" si="134"/>
        <v>-</v>
      </c>
      <c r="RY29" s="19" t="str">
        <f t="shared" ca="1" si="134"/>
        <v>-</v>
      </c>
      <c r="RZ29" s="19" t="str">
        <f t="shared" ca="1" si="134"/>
        <v>-</v>
      </c>
      <c r="SA29" s="19" t="str">
        <f t="shared" ca="1" si="134"/>
        <v>-</v>
      </c>
      <c r="SB29" s="19" t="str">
        <f t="shared" ca="1" si="134"/>
        <v>-</v>
      </c>
      <c r="SC29" s="19" t="str">
        <f t="shared" ca="1" si="134"/>
        <v>-</v>
      </c>
      <c r="SD29" s="19" t="str">
        <f t="shared" ca="1" si="134"/>
        <v>-</v>
      </c>
      <c r="SE29" s="19" t="str">
        <f t="shared" ca="1" si="134"/>
        <v>-</v>
      </c>
      <c r="SF29" s="19" t="str">
        <f t="shared" ca="1" si="134"/>
        <v>-</v>
      </c>
      <c r="SG29" s="19" t="str">
        <f t="shared" ca="1" si="134"/>
        <v>-</v>
      </c>
      <c r="SH29" s="19" t="str">
        <f t="shared" ca="1" si="134"/>
        <v>-</v>
      </c>
      <c r="SI29" s="19" t="str">
        <f t="shared" ca="1" si="134"/>
        <v>-</v>
      </c>
      <c r="SJ29" s="19" t="str">
        <f t="shared" ca="1" si="134"/>
        <v>-</v>
      </c>
      <c r="SK29" s="19" t="str">
        <f t="shared" ca="1" si="134"/>
        <v>-</v>
      </c>
      <c r="SL29" s="19" t="str">
        <f t="shared" ca="1" si="134"/>
        <v>-</v>
      </c>
      <c r="SM29" s="19" t="str">
        <f t="shared" ca="1" si="135"/>
        <v>-</v>
      </c>
      <c r="SN29" s="19" t="str">
        <f t="shared" ca="1" si="135"/>
        <v>-</v>
      </c>
      <c r="SO29" s="19" t="str">
        <f t="shared" ca="1" si="135"/>
        <v>-</v>
      </c>
      <c r="SP29" s="19" t="str">
        <f t="shared" ca="1" si="135"/>
        <v>-</v>
      </c>
      <c r="SQ29" s="19" t="str">
        <f t="shared" ca="1" si="135"/>
        <v>-</v>
      </c>
      <c r="SR29" s="19" t="str">
        <f t="shared" ca="1" si="135"/>
        <v>-</v>
      </c>
      <c r="SS29" s="12" t="b">
        <f t="shared" si="91"/>
        <v>1</v>
      </c>
      <c r="ST29" s="19" t="str">
        <f t="shared" ca="1" si="134"/>
        <v>-</v>
      </c>
      <c r="SU29" s="19" t="str">
        <f t="shared" ca="1" si="134"/>
        <v>-</v>
      </c>
      <c r="SV29" s="19" t="str">
        <f t="shared" ca="1" si="134"/>
        <v>-</v>
      </c>
      <c r="SW29" s="19" t="str">
        <f t="shared" ca="1" si="136"/>
        <v>-</v>
      </c>
      <c r="SX29" s="19" t="str">
        <f t="shared" ca="1" si="136"/>
        <v>-</v>
      </c>
      <c r="SY29" s="19" t="str">
        <f t="shared" ca="1" si="136"/>
        <v>-</v>
      </c>
      <c r="SZ29" s="19" t="str">
        <f t="shared" ca="1" si="136"/>
        <v>-</v>
      </c>
      <c r="TA29" s="19" t="str">
        <f t="shared" ca="1" si="136"/>
        <v>-</v>
      </c>
      <c r="TB29" s="19" t="str">
        <f t="shared" ca="1" si="136"/>
        <v>-</v>
      </c>
      <c r="TC29" s="19" t="str">
        <f t="shared" ca="1" si="134"/>
        <v>-</v>
      </c>
      <c r="TD29" s="19" t="str">
        <f t="shared" ca="1" si="134"/>
        <v>-</v>
      </c>
      <c r="TE29" s="19" t="str">
        <f t="shared" ca="1" si="134"/>
        <v>-</v>
      </c>
      <c r="TF29" s="19" t="str">
        <f t="shared" ca="1" si="134"/>
        <v>-</v>
      </c>
      <c r="TG29" s="19" t="str">
        <f t="shared" ca="1" si="134"/>
        <v>-</v>
      </c>
      <c r="TH29" s="19" t="str">
        <f t="shared" ca="1" si="134"/>
        <v>-</v>
      </c>
      <c r="TI29" s="19" t="str">
        <f t="shared" ca="1" si="134"/>
        <v>-</v>
      </c>
      <c r="TJ29" s="19" t="str">
        <f t="shared" ca="1" si="134"/>
        <v>-</v>
      </c>
      <c r="TK29" s="19" t="str">
        <f t="shared" ca="1" si="134"/>
        <v>-</v>
      </c>
      <c r="TL29" s="19" t="str">
        <f t="shared" ca="1" si="134"/>
        <v>-</v>
      </c>
      <c r="TM29" s="19" t="str">
        <f t="shared" ca="1" si="134"/>
        <v>-</v>
      </c>
      <c r="TN29" s="19" t="str">
        <f t="shared" ca="1" si="134"/>
        <v>-</v>
      </c>
      <c r="TO29" s="19" t="str">
        <f t="shared" ca="1" si="134"/>
        <v>-</v>
      </c>
      <c r="TP29" s="19" t="str">
        <f t="shared" ca="1" si="134"/>
        <v>-</v>
      </c>
      <c r="TQ29" s="19" t="str">
        <f t="shared" ca="1" si="134"/>
        <v>-</v>
      </c>
      <c r="TR29" s="19" t="str">
        <f t="shared" ca="1" si="134"/>
        <v>-</v>
      </c>
      <c r="TS29" s="19" t="str">
        <f t="shared" ca="1" si="134"/>
        <v>-</v>
      </c>
      <c r="TT29" s="19" t="str">
        <f t="shared" ca="1" si="134"/>
        <v>-</v>
      </c>
      <c r="TU29" s="19" t="str">
        <f t="shared" ca="1" si="134"/>
        <v>-</v>
      </c>
      <c r="TV29" s="19" t="str">
        <f t="shared" ca="1" si="134"/>
        <v>-</v>
      </c>
      <c r="TW29" s="19" t="str">
        <f t="shared" ca="1" si="137"/>
        <v>-</v>
      </c>
      <c r="TX29" s="19" t="str">
        <f t="shared" ca="1" si="137"/>
        <v>-</v>
      </c>
      <c r="TY29" s="19" t="str">
        <f t="shared" ca="1" si="137"/>
        <v>-</v>
      </c>
      <c r="TZ29" s="19" t="str">
        <f t="shared" ca="1" si="137"/>
        <v>-</v>
      </c>
      <c r="UA29" s="19" t="str">
        <f t="shared" ca="1" si="137"/>
        <v>-</v>
      </c>
      <c r="UB29" s="19" t="str">
        <f t="shared" ca="1" si="137"/>
        <v>-</v>
      </c>
      <c r="UC29" s="19" t="str">
        <f t="shared" ca="1" si="134"/>
        <v>-</v>
      </c>
      <c r="UD29" s="19" t="str">
        <f t="shared" ca="1" si="134"/>
        <v>-</v>
      </c>
      <c r="UE29" s="19" t="str">
        <f t="shared" ca="1" si="134"/>
        <v>-</v>
      </c>
      <c r="UF29" s="19" t="str">
        <f t="shared" ca="1" si="134"/>
        <v>-</v>
      </c>
      <c r="UG29" s="19" t="str">
        <f t="shared" ca="1" si="134"/>
        <v>-</v>
      </c>
      <c r="UH29" s="19" t="str">
        <f t="shared" ca="1" si="134"/>
        <v>-</v>
      </c>
      <c r="UI29" s="19" t="str">
        <f t="shared" ca="1" si="134"/>
        <v>-</v>
      </c>
      <c r="UJ29" s="19" t="str">
        <f t="shared" ca="1" si="134"/>
        <v>-</v>
      </c>
      <c r="UK29" s="19" t="str">
        <f t="shared" ca="1" si="134"/>
        <v>-</v>
      </c>
      <c r="UL29" s="19" t="str">
        <f t="shared" ca="1" si="134"/>
        <v>-</v>
      </c>
      <c r="UM29" s="19" t="str">
        <f t="shared" ca="1" si="134"/>
        <v>-</v>
      </c>
      <c r="UN29" s="19" t="str">
        <f t="shared" ca="1" si="134"/>
        <v>-</v>
      </c>
      <c r="UO29" s="19" t="str">
        <f t="shared" ca="1" si="134"/>
        <v>-</v>
      </c>
      <c r="UP29" s="19" t="str">
        <f t="shared" ca="1" si="134"/>
        <v>-</v>
      </c>
      <c r="UQ29" s="19" t="str">
        <f t="shared" ca="1" si="134"/>
        <v>-</v>
      </c>
      <c r="UR29" s="19" t="str">
        <f t="shared" ca="1" si="134"/>
        <v>-</v>
      </c>
      <c r="US29" s="19" t="str">
        <f t="shared" ca="1" si="134"/>
        <v>-</v>
      </c>
      <c r="UT29" s="19" t="str">
        <f t="shared" ca="1" si="134"/>
        <v>-</v>
      </c>
      <c r="UU29" s="19" t="str">
        <f t="shared" ca="1" si="134"/>
        <v>-</v>
      </c>
      <c r="UV29" s="19" t="str">
        <f t="shared" ref="UV29" ca="1" si="165">OFFSET(UV$5,$B29,0)</f>
        <v>-</v>
      </c>
      <c r="UW29" s="19" t="str">
        <f t="shared" ca="1" si="138"/>
        <v>-</v>
      </c>
      <c r="UX29" s="19" t="str">
        <f t="shared" ca="1" si="138"/>
        <v>-</v>
      </c>
      <c r="UY29" s="19" t="str">
        <f t="shared" ca="1" si="138"/>
        <v>-</v>
      </c>
      <c r="UZ29" s="19" t="str">
        <f t="shared" ca="1" si="138"/>
        <v>-</v>
      </c>
      <c r="VA29" s="19" t="str">
        <f t="shared" ca="1" si="138"/>
        <v>-</v>
      </c>
      <c r="VB29" s="19" t="str">
        <f t="shared" ca="1" si="138"/>
        <v>-</v>
      </c>
      <c r="VC29" s="19">
        <f t="shared" ca="1" si="163"/>
        <v>0</v>
      </c>
      <c r="VD29" s="23">
        <v>0</v>
      </c>
    </row>
    <row r="30" spans="1:576">
      <c r="A30" s="21">
        <f>ROW(A30)-5</f>
        <v>25</v>
      </c>
      <c r="B30" s="21"/>
      <c r="D30" s="504"/>
      <c r="E30" t="b">
        <v>0</v>
      </c>
      <c r="G30" s="29" t="s">
        <v>1876</v>
      </c>
      <c r="N30" s="268">
        <v>2</v>
      </c>
      <c r="O30" s="211"/>
      <c r="P30" s="268">
        <v>2</v>
      </c>
      <c r="Q30" s="211"/>
      <c r="R30" s="211"/>
      <c r="S30" s="211"/>
      <c r="T30" s="211"/>
      <c r="U30" s="268">
        <v>1</v>
      </c>
      <c r="V30" s="268">
        <v>1</v>
      </c>
      <c r="W30" s="268">
        <v>1</v>
      </c>
      <c r="X30" s="268">
        <v>3</v>
      </c>
      <c r="Y30" s="211"/>
      <c r="Z30" s="211"/>
      <c r="AA30" s="211"/>
      <c r="AB30" s="211"/>
      <c r="AD30" s="211"/>
      <c r="AE30" s="211"/>
      <c r="AF30" s="211"/>
      <c r="AG30" s="211"/>
      <c r="AH30" s="211"/>
      <c r="AI30" s="211"/>
      <c r="AJ30" s="211"/>
      <c r="AK30" s="211"/>
      <c r="AR30" s="211"/>
      <c r="AS30" s="26" t="s">
        <v>1877</v>
      </c>
      <c r="AT30" s="9" t="str">
        <f>IF(COUNTIF(AS$5:AS30,AS30)=1,"-","Dup")</f>
        <v>-</v>
      </c>
      <c r="AU30" s="9"/>
      <c r="AV30" s="504"/>
      <c r="AW30" s="504"/>
      <c r="AX30" s="504"/>
      <c r="AY30" s="504"/>
      <c r="AZ30" s="504"/>
      <c r="BA30" s="504"/>
      <c r="BB30" s="504"/>
      <c r="BC30" s="504"/>
      <c r="BD30" s="9"/>
      <c r="BE30" s="504"/>
      <c r="BF30" s="504"/>
      <c r="BG30" s="504"/>
      <c r="BH30" s="504"/>
      <c r="BI30" s="504"/>
      <c r="BJ30" s="504"/>
      <c r="BK30" s="504"/>
      <c r="BL30" s="9"/>
      <c r="BM30" s="504"/>
      <c r="BN30" s="504"/>
      <c r="BO30" s="504"/>
      <c r="BP30" s="504"/>
      <c r="BQ30" s="504"/>
      <c r="BR30" s="504"/>
      <c r="BS30" s="504"/>
      <c r="BT30" s="504"/>
      <c r="BU30" s="504"/>
      <c r="BV30" s="504"/>
      <c r="BW30" s="504"/>
      <c r="BX30" s="9"/>
      <c r="BY30" s="504"/>
      <c r="BZ30" s="504"/>
      <c r="CA30" s="504"/>
      <c r="CB30" s="504"/>
      <c r="CC30" s="504"/>
      <c r="CD30" s="504"/>
      <c r="CE30" s="504"/>
      <c r="CF30" s="504"/>
      <c r="CG30" s="504"/>
      <c r="CH30" s="504"/>
      <c r="CI30" s="9"/>
      <c r="CJ30" s="504"/>
      <c r="CK30" s="504"/>
      <c r="CL30" s="504"/>
      <c r="CM30" s="504"/>
      <c r="CN30" s="504"/>
      <c r="CO30" s="504"/>
      <c r="CP30" s="504"/>
      <c r="CQ30" s="504"/>
      <c r="CR30" s="504"/>
      <c r="CS30" s="504"/>
      <c r="CT30" s="504"/>
      <c r="CU30" s="504"/>
      <c r="CV30" s="504"/>
      <c r="CW30" s="504"/>
      <c r="CX30" s="504"/>
      <c r="CY30" s="504"/>
      <c r="CZ30" s="504"/>
      <c r="DA30" s="504"/>
      <c r="DB30" s="504"/>
      <c r="DC30" s="504"/>
      <c r="DD30" s="504"/>
      <c r="DE30" s="504"/>
      <c r="DF30" s="504"/>
      <c r="DG30" s="504"/>
      <c r="DH30" s="504"/>
      <c r="DI30" s="504"/>
      <c r="DJ30" s="504"/>
      <c r="DK30" s="504"/>
      <c r="DL30" s="504"/>
      <c r="DM30" s="504"/>
      <c r="DN30" s="504"/>
      <c r="DO30" s="504"/>
      <c r="DP30" s="504"/>
      <c r="DQ30" s="504"/>
      <c r="DR30" s="9"/>
      <c r="DS30" s="504"/>
      <c r="DT30" s="504"/>
      <c r="DU30" s="504"/>
      <c r="DV30" s="504"/>
      <c r="DW30" s="504"/>
      <c r="DX30" s="504"/>
      <c r="DY30" s="504"/>
      <c r="DZ30" s="504"/>
      <c r="EA30" s="504"/>
      <c r="EB30" s="504"/>
      <c r="EC30" s="504"/>
      <c r="ED30" s="504"/>
      <c r="EE30" s="505"/>
      <c r="EF30" s="504"/>
      <c r="EG30" s="504"/>
      <c r="EH30" s="504"/>
      <c r="EI30" s="504"/>
      <c r="EJ30" s="504"/>
      <c r="EK30" s="504"/>
      <c r="EL30" s="504"/>
      <c r="EM30" s="504"/>
      <c r="EN30" s="504"/>
      <c r="EO30" s="504"/>
      <c r="EP30" s="504"/>
      <c r="EQ30" s="504"/>
      <c r="ER30" s="504"/>
      <c r="ES30" s="504"/>
      <c r="ET30" s="504"/>
      <c r="EU30" s="504"/>
      <c r="EV30" s="504"/>
      <c r="EW30" s="504"/>
      <c r="EX30" s="504"/>
      <c r="EY30" s="504"/>
      <c r="EZ30" s="504"/>
      <c r="FA30" s="504"/>
      <c r="FB30" s="504"/>
      <c r="FC30" s="504"/>
      <c r="FD30" s="504"/>
      <c r="FE30" s="504"/>
      <c r="FF30" s="504"/>
      <c r="FG30" s="504"/>
      <c r="FH30" s="504"/>
      <c r="FI30" s="504"/>
      <c r="FJ30" s="504"/>
      <c r="FK30" s="504"/>
      <c r="FL30" s="504"/>
      <c r="FM30" s="504"/>
      <c r="FN30" s="504"/>
      <c r="FO30" s="504"/>
      <c r="FP30" s="504"/>
      <c r="FQ30" s="504"/>
      <c r="FR30" s="504"/>
      <c r="FS30" s="504"/>
      <c r="FT30" s="504"/>
      <c r="FU30" s="504"/>
      <c r="FV30" s="504"/>
      <c r="FW30" s="504"/>
      <c r="FX30" s="504"/>
      <c r="FY30" s="504"/>
      <c r="FZ30" s="504"/>
      <c r="GA30" s="504"/>
      <c r="GB30" s="504"/>
      <c r="GC30" s="504"/>
      <c r="GD30" s="504"/>
      <c r="GE30" s="504"/>
      <c r="GF30" s="504"/>
      <c r="GG30" s="504"/>
      <c r="GH30" s="504"/>
      <c r="GI30" s="504"/>
      <c r="GJ30" s="504"/>
      <c r="GK30" s="504"/>
      <c r="GL30" s="504"/>
      <c r="GM30" s="504"/>
      <c r="GN30" s="504"/>
      <c r="GO30" s="504"/>
      <c r="GP30" s="504"/>
      <c r="GQ30" s="504"/>
      <c r="GR30" s="504"/>
      <c r="GS30" s="504"/>
      <c r="GT30" s="504"/>
      <c r="GU30" s="504"/>
      <c r="GV30" s="504"/>
      <c r="GW30" s="504"/>
      <c r="GX30" s="504"/>
      <c r="GY30" s="504"/>
      <c r="GZ30" s="504"/>
      <c r="HA30" s="504"/>
      <c r="HB30" s="504"/>
      <c r="HC30" s="504"/>
      <c r="HD30" s="504"/>
      <c r="HE30" s="504"/>
      <c r="HF30" s="504"/>
      <c r="HG30" s="504"/>
      <c r="HH30" s="504"/>
      <c r="HI30" s="504"/>
      <c r="HJ30" s="504"/>
      <c r="HK30" s="504"/>
      <c r="HL30" s="504"/>
      <c r="HM30" s="504"/>
      <c r="HN30" s="504"/>
      <c r="HO30" s="504"/>
      <c r="HP30" s="504"/>
      <c r="HQ30" s="504"/>
      <c r="HR30" s="504"/>
      <c r="HS30" s="504"/>
      <c r="HT30" s="504"/>
      <c r="HU30" s="504"/>
      <c r="HV30" s="504"/>
      <c r="HW30" s="504"/>
      <c r="HX30" s="504"/>
      <c r="HY30" s="504"/>
      <c r="HZ30" s="504"/>
      <c r="IA30" s="504"/>
      <c r="IB30" s="504"/>
      <c r="IC30" s="504"/>
      <c r="ID30" s="504"/>
      <c r="IE30" s="504"/>
      <c r="IF30" s="504"/>
      <c r="IG30" s="504"/>
      <c r="IH30" s="504"/>
      <c r="II30" s="504"/>
      <c r="IJ30" s="504"/>
      <c r="IK30" s="504"/>
      <c r="IL30" s="504"/>
      <c r="IM30" s="504"/>
      <c r="IN30" s="504"/>
      <c r="IO30" s="504"/>
      <c r="IP30" s="504"/>
      <c r="IQ30" s="504"/>
      <c r="IR30" s="504"/>
      <c r="IS30" s="504"/>
      <c r="IT30" s="504"/>
      <c r="IU30" s="504"/>
      <c r="IV30" s="504"/>
      <c r="IW30" s="504"/>
      <c r="IX30" s="504"/>
      <c r="IY30" s="504"/>
      <c r="IZ30" s="504"/>
      <c r="JA30" s="9"/>
      <c r="JB30" s="504"/>
      <c r="JC30" s="504"/>
      <c r="JD30" s="504"/>
      <c r="JE30" s="504"/>
      <c r="JF30" s="504"/>
      <c r="JG30" s="504"/>
      <c r="JH30" s="504"/>
      <c r="JI30" s="504"/>
      <c r="JJ30" s="504"/>
      <c r="JK30" s="504"/>
      <c r="JL30" s="504"/>
      <c r="JM30" s="504"/>
      <c r="JN30" s="504"/>
      <c r="JO30" s="504"/>
      <c r="JP30" s="504"/>
      <c r="JQ30" s="504"/>
      <c r="JR30" s="504"/>
      <c r="JS30" s="504"/>
      <c r="JT30" s="504"/>
      <c r="JU30" s="504"/>
      <c r="JV30" s="504"/>
      <c r="JW30" s="504"/>
      <c r="JX30" s="504"/>
      <c r="JY30" s="504"/>
      <c r="JZ30" s="504"/>
      <c r="KA30" s="504"/>
      <c r="KB30" s="504"/>
      <c r="KC30" s="504"/>
      <c r="KD30" s="504"/>
      <c r="KE30" s="504"/>
      <c r="KF30" s="504"/>
      <c r="KG30" s="504"/>
      <c r="KH30" s="504"/>
      <c r="KI30" s="504"/>
      <c r="KJ30" s="504"/>
      <c r="KK30" s="504"/>
      <c r="KL30" s="504"/>
      <c r="KM30" s="504"/>
      <c r="KN30" s="504"/>
      <c r="KO30" s="504"/>
      <c r="KP30" s="504"/>
      <c r="KQ30" s="9"/>
      <c r="KR30" s="504"/>
      <c r="KS30" s="504"/>
      <c r="KT30" s="504"/>
      <c r="KU30" s="504"/>
      <c r="KV30" s="504"/>
      <c r="KW30" s="504"/>
      <c r="KX30" s="504"/>
      <c r="KY30" s="504"/>
      <c r="KZ30" s="504"/>
      <c r="LA30" s="504"/>
      <c r="LB30" s="504"/>
      <c r="LC30" s="504"/>
      <c r="LD30" s="504"/>
      <c r="LE30" s="504"/>
      <c r="LF30" s="504"/>
      <c r="LG30" s="504"/>
      <c r="LH30" s="504"/>
      <c r="LI30" s="504"/>
      <c r="LJ30" s="504"/>
      <c r="LK30" s="504"/>
      <c r="LL30" s="504"/>
      <c r="LM30" s="504"/>
      <c r="LN30" s="504"/>
      <c r="LO30" s="504"/>
      <c r="LP30" s="504"/>
      <c r="LQ30" s="504"/>
      <c r="LR30" s="504"/>
      <c r="LS30" s="504"/>
      <c r="LT30" s="504"/>
      <c r="LU30" s="504"/>
      <c r="LV30" s="504"/>
      <c r="LW30" s="504"/>
      <c r="LX30" s="504"/>
      <c r="LY30" s="504"/>
      <c r="LZ30" s="504"/>
      <c r="MA30" s="504"/>
      <c r="MB30" s="504"/>
      <c r="MC30" s="504"/>
      <c r="MD30" s="504"/>
      <c r="ME30" s="504"/>
      <c r="MF30" s="504"/>
      <c r="MG30" s="504"/>
      <c r="MH30" s="504"/>
      <c r="MI30" s="504"/>
      <c r="MJ30" s="504"/>
      <c r="MK30" s="504"/>
      <c r="ML30" s="504"/>
      <c r="MM30" s="504"/>
      <c r="MN30" s="504"/>
      <c r="MO30" s="504"/>
      <c r="MP30" s="504"/>
      <c r="MQ30" s="504"/>
      <c r="MR30" s="504"/>
      <c r="MS30" s="504"/>
      <c r="MT30" s="9"/>
      <c r="MU30" s="504"/>
      <c r="MV30" s="504"/>
      <c r="MW30" s="504"/>
      <c r="MX30" s="504"/>
      <c r="MY30" s="504"/>
      <c r="MZ30" s="504"/>
      <c r="NA30" s="504"/>
      <c r="NB30" s="9"/>
      <c r="NC30" s="504"/>
      <c r="ND30" s="504"/>
      <c r="NE30" s="504"/>
      <c r="NF30" s="504"/>
      <c r="NG30" s="504"/>
      <c r="NH30" s="504"/>
      <c r="NI30" s="504"/>
      <c r="NJ30" s="504"/>
      <c r="NK30" s="504"/>
      <c r="NL30" s="504"/>
      <c r="NM30" s="504"/>
      <c r="NN30" s="504"/>
      <c r="NO30" s="504"/>
      <c r="NP30" s="504"/>
      <c r="NQ30" s="504"/>
      <c r="NR30" s="504"/>
      <c r="NS30" s="504"/>
      <c r="NT30" s="504"/>
      <c r="NU30" s="504"/>
      <c r="NV30" s="504"/>
      <c r="NW30" s="504"/>
      <c r="NX30" s="9"/>
      <c r="NY30" s="504"/>
      <c r="NZ30" s="504"/>
      <c r="OA30" s="504"/>
      <c r="OB30" s="504"/>
      <c r="OC30" s="504"/>
      <c r="OD30" s="504"/>
      <c r="OE30" s="504"/>
      <c r="OF30" s="504"/>
      <c r="OG30" s="504"/>
      <c r="OH30" s="504"/>
      <c r="OI30" s="504"/>
      <c r="OJ30" s="504"/>
      <c r="OK30" s="504"/>
      <c r="OL30" s="504"/>
      <c r="OM30" s="504"/>
      <c r="ON30" s="504"/>
      <c r="OO30" s="504"/>
      <c r="OP30" s="504"/>
      <c r="OQ30" s="504"/>
      <c r="OR30" s="504"/>
      <c r="OS30" s="504"/>
      <c r="OT30" s="504"/>
      <c r="OU30" s="504"/>
      <c r="OV30" s="504"/>
      <c r="OW30" s="504"/>
      <c r="OX30" s="504"/>
      <c r="OY30" s="504"/>
      <c r="OZ30" s="504"/>
      <c r="PA30" s="504"/>
      <c r="PB30" s="504"/>
      <c r="PC30" s="504"/>
      <c r="PD30" s="504"/>
      <c r="PE30" s="504"/>
      <c r="PF30" s="504"/>
      <c r="PG30" s="504"/>
      <c r="PH30" s="504"/>
      <c r="PI30" s="504"/>
      <c r="PJ30" s="504"/>
      <c r="PK30" s="504"/>
      <c r="PL30" s="504"/>
      <c r="PM30" s="504"/>
      <c r="PN30" s="504"/>
      <c r="PO30" s="504"/>
      <c r="PP30" s="504"/>
      <c r="PQ30" s="504"/>
      <c r="PR30" s="504"/>
      <c r="PS30" s="504"/>
      <c r="PT30" s="504"/>
      <c r="PU30" s="504"/>
      <c r="PV30" s="504"/>
      <c r="PW30" s="504"/>
      <c r="PX30" s="504"/>
      <c r="PY30" s="504"/>
      <c r="PZ30" s="504"/>
      <c r="QA30" s="504"/>
      <c r="QB30" s="504"/>
      <c r="QC30" s="504"/>
      <c r="QD30" s="504"/>
      <c r="QE30" s="504"/>
      <c r="QF30" s="504"/>
      <c r="QG30" s="504"/>
      <c r="QH30" s="504"/>
      <c r="QI30" s="504"/>
      <c r="QJ30" s="504"/>
      <c r="QK30" s="504"/>
      <c r="QL30" s="504"/>
      <c r="QM30" s="504"/>
      <c r="QN30" s="504"/>
      <c r="QO30" s="504"/>
      <c r="QP30" s="504"/>
      <c r="QQ30" s="504"/>
      <c r="QR30" s="504"/>
      <c r="QS30" s="504"/>
      <c r="QT30" s="504"/>
      <c r="QU30" s="504"/>
      <c r="QV30" s="504"/>
      <c r="QW30" s="504"/>
      <c r="QX30" s="504"/>
      <c r="QY30" s="504"/>
      <c r="QZ30" s="504"/>
      <c r="RA30" s="504"/>
      <c r="RB30" s="504"/>
      <c r="RC30" s="504"/>
      <c r="RD30" s="504"/>
      <c r="RE30" s="504"/>
      <c r="RF30" s="504"/>
      <c r="RG30" s="504"/>
      <c r="RH30" s="504"/>
      <c r="RI30" s="504"/>
      <c r="RJ30" s="504"/>
      <c r="RK30" s="504"/>
      <c r="RL30" s="504"/>
      <c r="RM30" s="504"/>
      <c r="RN30" s="504"/>
      <c r="RO30" s="504"/>
      <c r="RP30" s="504"/>
      <c r="RQ30" s="504"/>
      <c r="RR30" s="504"/>
      <c r="RS30" s="504"/>
      <c r="RT30" s="504"/>
      <c r="RU30" s="504"/>
      <c r="RV30" s="504"/>
      <c r="RW30" s="504"/>
      <c r="RX30" s="504"/>
      <c r="RY30" s="504"/>
      <c r="RZ30" s="504"/>
      <c r="SA30" s="504"/>
      <c r="SB30" s="504"/>
      <c r="SC30" s="504"/>
      <c r="SD30" s="504"/>
      <c r="SE30" s="504"/>
      <c r="SF30" s="504"/>
      <c r="SG30" s="504"/>
      <c r="SH30" s="504"/>
      <c r="SI30" s="504"/>
      <c r="SJ30" s="504"/>
      <c r="SK30" s="504"/>
      <c r="SL30" s="504"/>
      <c r="SM30" s="504"/>
      <c r="SN30" s="504"/>
      <c r="SO30" s="504"/>
      <c r="SP30" s="504"/>
      <c r="SQ30" s="504"/>
      <c r="SR30" s="504"/>
      <c r="SS30" s="504"/>
      <c r="ST30" s="504"/>
      <c r="SU30" s="504"/>
      <c r="SV30" s="504"/>
      <c r="SW30" s="504"/>
      <c r="SX30" s="504"/>
      <c r="SY30" s="504"/>
      <c r="SZ30" s="504"/>
      <c r="TA30" s="504"/>
      <c r="TB30" s="504"/>
      <c r="TC30" s="504"/>
      <c r="TD30" s="504"/>
      <c r="TE30" s="504"/>
      <c r="TF30" s="504"/>
      <c r="TG30" s="504"/>
      <c r="TH30" s="504"/>
      <c r="TI30" s="504"/>
      <c r="TJ30" s="504"/>
      <c r="TK30" s="504"/>
      <c r="TL30" s="504"/>
      <c r="TM30" s="504"/>
      <c r="TN30" s="504"/>
      <c r="TO30" s="504"/>
      <c r="TP30" s="504"/>
      <c r="TQ30" s="504"/>
      <c r="TR30" s="504"/>
      <c r="TS30" s="504"/>
      <c r="TT30" s="504"/>
      <c r="TU30" s="504"/>
      <c r="TV30" s="504"/>
      <c r="TW30" s="504"/>
      <c r="TX30" s="504"/>
      <c r="TY30" s="504"/>
      <c r="TZ30" s="504"/>
      <c r="UA30" s="504"/>
      <c r="UB30" s="504"/>
      <c r="UC30" s="504"/>
      <c r="UD30" s="504"/>
      <c r="UE30" s="504"/>
      <c r="UF30" s="504"/>
      <c r="UG30" s="504"/>
      <c r="UH30" s="504"/>
      <c r="UI30" s="504"/>
      <c r="UJ30" s="504"/>
      <c r="UK30" s="504"/>
      <c r="UL30" s="504"/>
      <c r="UM30" s="504"/>
      <c r="UN30" s="504"/>
      <c r="UO30" s="504"/>
      <c r="UP30" s="504"/>
      <c r="UQ30" s="504"/>
      <c r="UR30" s="504"/>
      <c r="US30" s="504"/>
      <c r="UT30" s="504"/>
      <c r="UU30" s="504"/>
      <c r="UV30" s="504"/>
      <c r="UW30" s="504"/>
      <c r="UX30" s="504"/>
      <c r="UY30" s="504"/>
      <c r="UZ30" s="504"/>
      <c r="VA30" s="504"/>
      <c r="VB30" s="504"/>
      <c r="VC30" s="504"/>
      <c r="VD30" s="23">
        <v>0</v>
      </c>
    </row>
    <row r="31" spans="1:576" outlineLevel="2">
      <c r="A31" s="21">
        <f>ROW(A31)-5</f>
        <v>26</v>
      </c>
      <c r="B31" s="21"/>
      <c r="D31" s="504"/>
      <c r="E31" t="b">
        <v>0</v>
      </c>
      <c r="G31" s="29" t="s">
        <v>1758</v>
      </c>
      <c r="N31" s="574">
        <f>PRODUCT($P30:$P30)</f>
        <v>2</v>
      </c>
      <c r="O31" s="211"/>
      <c r="P31" s="570">
        <f>PRODUCT($U30:$U30)</f>
        <v>1</v>
      </c>
      <c r="Q31" s="211"/>
      <c r="R31" s="211"/>
      <c r="S31" s="211"/>
      <c r="T31" s="211"/>
      <c r="U31" s="571">
        <f>PRODUCT($V30:$V30)</f>
        <v>1</v>
      </c>
      <c r="V31" s="572">
        <f>PRODUCT($W30:$W30)</f>
        <v>1</v>
      </c>
      <c r="W31" s="573">
        <f>PRODUCT($X30:$X30)</f>
        <v>3</v>
      </c>
      <c r="X31" s="268">
        <v>1</v>
      </c>
      <c r="Y31" s="211"/>
      <c r="Z31" s="211"/>
      <c r="AA31" s="211"/>
      <c r="AB31" s="211"/>
      <c r="AD31" s="211"/>
      <c r="AE31" s="211"/>
      <c r="AF31" s="211"/>
      <c r="AG31" s="211"/>
      <c r="AH31" s="211"/>
      <c r="AI31" s="211"/>
      <c r="AJ31" s="211"/>
      <c r="AK31" s="211"/>
      <c r="AR31">
        <f>PRODUCT($H30:$AR30)</f>
        <v>12</v>
      </c>
      <c r="AS31" s="551" t="str">
        <f>AS30&amp;" "&amp;$AR31&amp;" trials (if complete)"</f>
        <v>Template Experiment 12 trials (if complete)</v>
      </c>
      <c r="AT31" s="9" t="str">
        <f>IF(COUNTIF(AS$5:AS31,AS31)=1,"-","Dup")</f>
        <v>-</v>
      </c>
      <c r="AU31" s="9"/>
      <c r="AV31" s="504"/>
      <c r="AW31" s="504"/>
      <c r="AX31" s="504"/>
      <c r="AY31" s="504"/>
      <c r="AZ31" s="504"/>
      <c r="BA31" s="504"/>
      <c r="BB31" s="504"/>
      <c r="BC31" s="504"/>
      <c r="BD31" s="9"/>
      <c r="BE31" s="504"/>
      <c r="BF31" s="504"/>
      <c r="BG31" s="504"/>
      <c r="BH31" s="504"/>
      <c r="BI31" s="504"/>
      <c r="BJ31" s="504"/>
      <c r="BK31" s="504"/>
      <c r="BL31" s="9"/>
      <c r="BM31" s="504"/>
      <c r="BN31" s="504"/>
      <c r="BO31" s="504"/>
      <c r="BP31" s="504"/>
      <c r="BQ31" s="504"/>
      <c r="BR31" s="504"/>
      <c r="BS31" s="504"/>
      <c r="BT31" s="504"/>
      <c r="BU31" s="504"/>
      <c r="BV31" s="504"/>
      <c r="BW31" s="504"/>
      <c r="BX31" s="9"/>
      <c r="BY31" s="504"/>
      <c r="BZ31" s="504"/>
      <c r="CA31" s="504"/>
      <c r="CB31" s="504"/>
      <c r="CC31" s="504"/>
      <c r="CD31" s="504"/>
      <c r="CE31" s="504"/>
      <c r="CF31" s="504"/>
      <c r="CG31" s="504"/>
      <c r="CH31" s="504"/>
      <c r="CI31" s="9"/>
      <c r="CJ31" s="504"/>
      <c r="CK31" s="504"/>
      <c r="CL31" s="504"/>
      <c r="CM31" s="504"/>
      <c r="CN31" s="504"/>
      <c r="CO31" s="504"/>
      <c r="CP31" s="504"/>
      <c r="CQ31" s="504"/>
      <c r="CR31" s="504"/>
      <c r="CS31" s="504"/>
      <c r="CT31" s="504"/>
      <c r="CU31" s="504"/>
      <c r="CV31" s="504"/>
      <c r="CW31" s="504"/>
      <c r="CX31" s="504"/>
      <c r="CY31" s="504"/>
      <c r="CZ31" s="504"/>
      <c r="DA31" s="504"/>
      <c r="DB31" s="504"/>
      <c r="DC31" s="504"/>
      <c r="DD31" s="504"/>
      <c r="DE31" s="504"/>
      <c r="DF31" s="504"/>
      <c r="DG31" s="504"/>
      <c r="DH31" s="504"/>
      <c r="DI31" s="504"/>
      <c r="DJ31" s="504"/>
      <c r="DK31" s="504"/>
      <c r="DL31" s="504"/>
      <c r="DM31" s="504"/>
      <c r="DN31" s="504"/>
      <c r="DO31" s="504"/>
      <c r="DP31" s="504"/>
      <c r="DQ31" s="504"/>
      <c r="DR31" s="9"/>
      <c r="DS31" s="504"/>
      <c r="DT31" s="504"/>
      <c r="DU31" s="504"/>
      <c r="DV31" s="504"/>
      <c r="DW31" s="504"/>
      <c r="DX31" s="504"/>
      <c r="DY31" s="504"/>
      <c r="DZ31" s="504"/>
      <c r="EA31" s="504"/>
      <c r="EB31" s="504"/>
      <c r="EC31" s="504"/>
      <c r="ED31" s="504"/>
      <c r="EE31" s="505"/>
      <c r="EF31" s="504"/>
      <c r="EG31" s="504"/>
      <c r="EH31" s="504"/>
      <c r="EI31" s="504"/>
      <c r="EJ31" s="504"/>
      <c r="EK31" s="504"/>
      <c r="EL31" s="504"/>
      <c r="EM31" s="504"/>
      <c r="EN31" s="504"/>
      <c r="EO31" s="504"/>
      <c r="EP31" s="504"/>
      <c r="EQ31" s="504"/>
      <c r="ER31" s="504"/>
      <c r="ES31" s="504"/>
      <c r="ET31" s="504"/>
      <c r="EU31" s="504"/>
      <c r="EV31" s="504"/>
      <c r="EW31" s="504"/>
      <c r="EX31" s="504"/>
      <c r="EY31" s="504"/>
      <c r="EZ31" s="504"/>
      <c r="FA31" s="504"/>
      <c r="FB31" s="504"/>
      <c r="FC31" s="504"/>
      <c r="FD31" s="504"/>
      <c r="FE31" s="504"/>
      <c r="FF31" s="504"/>
      <c r="FG31" s="504"/>
      <c r="FH31" s="504"/>
      <c r="FI31" s="504"/>
      <c r="FJ31" s="504"/>
      <c r="FK31" s="504"/>
      <c r="FL31" s="504"/>
      <c r="FM31" s="504"/>
      <c r="FN31" s="504"/>
      <c r="FO31" s="504"/>
      <c r="FP31" s="504"/>
      <c r="FQ31" s="504"/>
      <c r="FR31" s="504"/>
      <c r="FS31" s="504"/>
      <c r="FT31" s="504"/>
      <c r="FU31" s="504"/>
      <c r="FV31" s="504"/>
      <c r="FW31" s="504"/>
      <c r="FX31" s="504"/>
      <c r="FY31" s="504"/>
      <c r="FZ31" s="504"/>
      <c r="GA31" s="504"/>
      <c r="GB31" s="504"/>
      <c r="GC31" s="504"/>
      <c r="GD31" s="504"/>
      <c r="GE31" s="504"/>
      <c r="GF31" s="504"/>
      <c r="GG31" s="504"/>
      <c r="GH31" s="504"/>
      <c r="GI31" s="504"/>
      <c r="GJ31" s="504"/>
      <c r="GK31" s="504"/>
      <c r="GL31" s="504"/>
      <c r="GM31" s="504"/>
      <c r="GN31" s="504"/>
      <c r="GO31" s="504"/>
      <c r="GP31" s="504"/>
      <c r="GQ31" s="504"/>
      <c r="GR31" s="504"/>
      <c r="GS31" s="504"/>
      <c r="GT31" s="504"/>
      <c r="GU31" s="504"/>
      <c r="GV31" s="504"/>
      <c r="GW31" s="504"/>
      <c r="GX31" s="504"/>
      <c r="GY31" s="504"/>
      <c r="GZ31" s="504"/>
      <c r="HA31" s="504"/>
      <c r="HB31" s="504"/>
      <c r="HC31" s="504"/>
      <c r="HD31" s="504"/>
      <c r="HE31" s="504"/>
      <c r="HF31" s="504"/>
      <c r="HG31" s="504"/>
      <c r="HH31" s="504"/>
      <c r="HI31" s="504"/>
      <c r="HJ31" s="504"/>
      <c r="HK31" s="504"/>
      <c r="HL31" s="504"/>
      <c r="HM31" s="504"/>
      <c r="HN31" s="504"/>
      <c r="HO31" s="504"/>
      <c r="HP31" s="504"/>
      <c r="HQ31" s="504"/>
      <c r="HR31" s="504"/>
      <c r="HS31" s="504"/>
      <c r="HT31" s="504"/>
      <c r="HU31" s="504"/>
      <c r="HV31" s="504"/>
      <c r="HW31" s="504"/>
      <c r="HX31" s="504"/>
      <c r="HY31" s="504"/>
      <c r="HZ31" s="504"/>
      <c r="IA31" s="504"/>
      <c r="IB31" s="504"/>
      <c r="IC31" s="504"/>
      <c r="ID31" s="504"/>
      <c r="IE31" s="504"/>
      <c r="IF31" s="504"/>
      <c r="IG31" s="504"/>
      <c r="IH31" s="504"/>
      <c r="II31" s="504"/>
      <c r="IJ31" s="504"/>
      <c r="IK31" s="504"/>
      <c r="IL31" s="504"/>
      <c r="IM31" s="504"/>
      <c r="IN31" s="504"/>
      <c r="IO31" s="504"/>
      <c r="IP31" s="504"/>
      <c r="IQ31" s="504"/>
      <c r="IR31" s="504"/>
      <c r="IS31" s="504"/>
      <c r="IT31" s="504"/>
      <c r="IU31" s="504"/>
      <c r="IV31" s="504"/>
      <c r="IW31" s="504"/>
      <c r="IX31" s="504"/>
      <c r="IY31" s="504"/>
      <c r="IZ31" s="504"/>
      <c r="JA31" s="9"/>
      <c r="JB31" s="504"/>
      <c r="JC31" s="504"/>
      <c r="JD31" s="504"/>
      <c r="JE31" s="504"/>
      <c r="JF31" s="504"/>
      <c r="JG31" s="504"/>
      <c r="JH31" s="504"/>
      <c r="JI31" s="504"/>
      <c r="JJ31" s="504"/>
      <c r="JK31" s="504"/>
      <c r="JL31" s="504"/>
      <c r="JM31" s="504"/>
      <c r="JN31" s="504"/>
      <c r="JO31" s="504"/>
      <c r="JP31" s="504"/>
      <c r="JQ31" s="504"/>
      <c r="JR31" s="504"/>
      <c r="JS31" s="504"/>
      <c r="JT31" s="504"/>
      <c r="JU31" s="504"/>
      <c r="JV31" s="504"/>
      <c r="JW31" s="504"/>
      <c r="JX31" s="504"/>
      <c r="JY31" s="504"/>
      <c r="JZ31" s="504"/>
      <c r="KA31" s="504"/>
      <c r="KB31" s="504"/>
      <c r="KC31" s="504"/>
      <c r="KD31" s="504"/>
      <c r="KE31" s="504"/>
      <c r="KF31" s="504"/>
      <c r="KG31" s="504"/>
      <c r="KH31" s="504"/>
      <c r="KI31" s="504"/>
      <c r="KJ31" s="504"/>
      <c r="KK31" s="504"/>
      <c r="KL31" s="504"/>
      <c r="KM31" s="504"/>
      <c r="KN31" s="504"/>
      <c r="KO31" s="504"/>
      <c r="KP31" s="504"/>
      <c r="KQ31" s="9"/>
      <c r="KR31" s="504"/>
      <c r="KS31" s="504"/>
      <c r="KT31" s="504"/>
      <c r="KU31" s="504"/>
      <c r="KV31" s="504"/>
      <c r="KW31" s="504"/>
      <c r="KX31" s="504"/>
      <c r="KY31" s="504"/>
      <c r="KZ31" s="504"/>
      <c r="LA31" s="504"/>
      <c r="LB31" s="504"/>
      <c r="LC31" s="504"/>
      <c r="LD31" s="504"/>
      <c r="LE31" s="504"/>
      <c r="LF31" s="504"/>
      <c r="LG31" s="504"/>
      <c r="LH31" s="504"/>
      <c r="LI31" s="504"/>
      <c r="LJ31" s="504"/>
      <c r="LK31" s="504"/>
      <c r="LL31" s="504"/>
      <c r="LM31" s="504"/>
      <c r="LN31" s="504"/>
      <c r="LO31" s="504"/>
      <c r="LP31" s="504"/>
      <c r="LQ31" s="504"/>
      <c r="LR31" s="504"/>
      <c r="LS31" s="504"/>
      <c r="LT31" s="504"/>
      <c r="LU31" s="504"/>
      <c r="LV31" s="504"/>
      <c r="LW31" s="504"/>
      <c r="LX31" s="504"/>
      <c r="LY31" s="504"/>
      <c r="LZ31" s="504"/>
      <c r="MA31" s="504"/>
      <c r="MB31" s="504"/>
      <c r="MC31" s="504"/>
      <c r="MD31" s="504"/>
      <c r="ME31" s="504"/>
      <c r="MF31" s="504"/>
      <c r="MG31" s="504"/>
      <c r="MH31" s="504"/>
      <c r="MI31" s="504"/>
      <c r="MJ31" s="504"/>
      <c r="MK31" s="504"/>
      <c r="ML31" s="504"/>
      <c r="MM31" s="504"/>
      <c r="MN31" s="504"/>
      <c r="MO31" s="504"/>
      <c r="MP31" s="504"/>
      <c r="MQ31" s="504"/>
      <c r="MR31" s="504"/>
      <c r="MS31" s="504"/>
      <c r="MT31" s="9"/>
      <c r="MU31" s="504"/>
      <c r="MV31" s="504"/>
      <c r="MW31" s="504"/>
      <c r="MX31" s="504"/>
      <c r="MY31" s="504"/>
      <c r="MZ31" s="504"/>
      <c r="NA31" s="504"/>
      <c r="NB31" s="9"/>
      <c r="NC31" s="504"/>
      <c r="ND31" s="504"/>
      <c r="NE31" s="504"/>
      <c r="NF31" s="504"/>
      <c r="NG31" s="504"/>
      <c r="NH31" s="504"/>
      <c r="NI31" s="504"/>
      <c r="NJ31" s="504"/>
      <c r="NK31" s="504"/>
      <c r="NL31" s="504"/>
      <c r="NM31" s="504"/>
      <c r="NN31" s="504"/>
      <c r="NO31" s="504"/>
      <c r="NP31" s="504"/>
      <c r="NQ31" s="504"/>
      <c r="NR31" s="504"/>
      <c r="NS31" s="504"/>
      <c r="NT31" s="504"/>
      <c r="NU31" s="504"/>
      <c r="NV31" s="504"/>
      <c r="NW31" s="504"/>
      <c r="NX31" s="9"/>
      <c r="NY31" s="504"/>
      <c r="NZ31" s="504"/>
      <c r="OA31" s="504"/>
      <c r="OB31" s="504"/>
      <c r="OC31" s="504"/>
      <c r="OD31" s="504"/>
      <c r="OE31" s="504"/>
      <c r="OF31" s="504"/>
      <c r="OG31" s="504"/>
      <c r="OH31" s="504"/>
      <c r="OI31" s="504"/>
      <c r="OJ31" s="504"/>
      <c r="OK31" s="504"/>
      <c r="OL31" s="504"/>
      <c r="OM31" s="504"/>
      <c r="ON31" s="504"/>
      <c r="OO31" s="504"/>
      <c r="OP31" s="504"/>
      <c r="OQ31" s="504"/>
      <c r="OR31" s="504"/>
      <c r="OS31" s="504"/>
      <c r="OT31" s="504"/>
      <c r="OU31" s="504"/>
      <c r="OV31" s="504"/>
      <c r="OW31" s="504"/>
      <c r="OX31" s="504"/>
      <c r="OY31" s="504"/>
      <c r="OZ31" s="504"/>
      <c r="PA31" s="504"/>
      <c r="PB31" s="504"/>
      <c r="PC31" s="504"/>
      <c r="PD31" s="504"/>
      <c r="PE31" s="504"/>
      <c r="PF31" s="504"/>
      <c r="PG31" s="504"/>
      <c r="PH31" s="504"/>
      <c r="PI31" s="504"/>
      <c r="PJ31" s="504"/>
      <c r="PK31" s="504"/>
      <c r="PL31" s="504"/>
      <c r="PM31" s="504"/>
      <c r="PN31" s="504"/>
      <c r="PO31" s="504"/>
      <c r="PP31" s="504"/>
      <c r="PQ31" s="504"/>
      <c r="PR31" s="504"/>
      <c r="PS31" s="504"/>
      <c r="PT31" s="504"/>
      <c r="PU31" s="504"/>
      <c r="PV31" s="504"/>
      <c r="PW31" s="504"/>
      <c r="PX31" s="504"/>
      <c r="PY31" s="504"/>
      <c r="PZ31" s="504"/>
      <c r="QA31" s="504"/>
      <c r="QB31" s="504"/>
      <c r="QC31" s="504"/>
      <c r="QD31" s="504"/>
      <c r="QE31" s="504"/>
      <c r="QF31" s="504"/>
      <c r="QG31" s="504"/>
      <c r="QH31" s="504"/>
      <c r="QI31" s="504"/>
      <c r="QJ31" s="504"/>
      <c r="QK31" s="504"/>
      <c r="QL31" s="504"/>
      <c r="QM31" s="504"/>
      <c r="QN31" s="504"/>
      <c r="QO31" s="504"/>
      <c r="QP31" s="504"/>
      <c r="QQ31" s="504"/>
      <c r="QR31" s="504"/>
      <c r="QS31" s="504"/>
      <c r="QT31" s="504"/>
      <c r="QU31" s="504"/>
      <c r="QV31" s="504"/>
      <c r="QW31" s="504"/>
      <c r="QX31" s="504"/>
      <c r="QY31" s="504"/>
      <c r="QZ31" s="504"/>
      <c r="RA31" s="504"/>
      <c r="RB31" s="504"/>
      <c r="RC31" s="504"/>
      <c r="RD31" s="504"/>
      <c r="RE31" s="504"/>
      <c r="RF31" s="504"/>
      <c r="RG31" s="504"/>
      <c r="RH31" s="504"/>
      <c r="RI31" s="504"/>
      <c r="RJ31" s="504"/>
      <c r="RK31" s="504"/>
      <c r="RL31" s="504"/>
      <c r="RM31" s="504"/>
      <c r="RN31" s="504"/>
      <c r="RO31" s="504"/>
      <c r="RP31" s="504"/>
      <c r="RQ31" s="504"/>
      <c r="RR31" s="504"/>
      <c r="RS31" s="504"/>
      <c r="RT31" s="504"/>
      <c r="RU31" s="504"/>
      <c r="RV31" s="504"/>
      <c r="RW31" s="504"/>
      <c r="RX31" s="504"/>
      <c r="RY31" s="504"/>
      <c r="RZ31" s="504"/>
      <c r="SA31" s="504"/>
      <c r="SB31" s="504"/>
      <c r="SC31" s="504"/>
      <c r="SD31" s="504"/>
      <c r="SE31" s="504"/>
      <c r="SF31" s="504"/>
      <c r="SG31" s="504"/>
      <c r="SH31" s="504"/>
      <c r="SI31" s="504"/>
      <c r="SJ31" s="504"/>
      <c r="SK31" s="504"/>
      <c r="SL31" s="504"/>
      <c r="SM31" s="504"/>
      <c r="SN31" s="504"/>
      <c r="SO31" s="504"/>
      <c r="SP31" s="504"/>
      <c r="SQ31" s="504"/>
      <c r="SR31" s="504"/>
      <c r="SS31" s="504"/>
      <c r="ST31" s="504"/>
      <c r="SU31" s="504"/>
      <c r="SV31" s="504"/>
      <c r="SW31" s="504"/>
      <c r="SX31" s="504"/>
      <c r="SY31" s="504"/>
      <c r="SZ31" s="504"/>
      <c r="TA31" s="504"/>
      <c r="TB31" s="504"/>
      <c r="TC31" s="504"/>
      <c r="TD31" s="504"/>
      <c r="TE31" s="504"/>
      <c r="TF31" s="504"/>
      <c r="TG31" s="504"/>
      <c r="TH31" s="504"/>
      <c r="TI31" s="504"/>
      <c r="TJ31" s="504"/>
      <c r="TK31" s="504"/>
      <c r="TL31" s="504"/>
      <c r="TM31" s="504"/>
      <c r="TN31" s="504"/>
      <c r="TO31" s="504"/>
      <c r="TP31" s="504"/>
      <c r="TQ31" s="504"/>
      <c r="TR31" s="504"/>
      <c r="TS31" s="504"/>
      <c r="TT31" s="504"/>
      <c r="TU31" s="504"/>
      <c r="TV31" s="504"/>
      <c r="TW31" s="504"/>
      <c r="TX31" s="504"/>
      <c r="TY31" s="504"/>
      <c r="TZ31" s="504"/>
      <c r="UA31" s="504"/>
      <c r="UB31" s="504"/>
      <c r="UC31" s="504"/>
      <c r="UD31" s="504"/>
      <c r="UE31" s="504"/>
      <c r="UF31" s="504"/>
      <c r="UG31" s="504"/>
      <c r="UH31" s="504"/>
      <c r="UI31" s="504"/>
      <c r="UJ31" s="504"/>
      <c r="UK31" s="504"/>
      <c r="UL31" s="504"/>
      <c r="UM31" s="504"/>
      <c r="UN31" s="504"/>
      <c r="UO31" s="504"/>
      <c r="UP31" s="504"/>
      <c r="UQ31" s="504"/>
      <c r="UR31" s="504"/>
      <c r="US31" s="504"/>
      <c r="UT31" s="504"/>
      <c r="UU31" s="504"/>
      <c r="UV31" s="504"/>
      <c r="UW31" s="504"/>
      <c r="UX31" s="504"/>
      <c r="UY31" s="504"/>
      <c r="UZ31" s="504"/>
      <c r="VA31" s="504"/>
      <c r="VB31" s="504"/>
      <c r="VC31" s="504"/>
      <c r="VD31" s="23">
        <v>0</v>
      </c>
    </row>
    <row r="32" spans="1:576" outlineLevel="1">
      <c r="A32" s="21">
        <f t="shared" si="93"/>
        <v>27</v>
      </c>
      <c r="B32" s="21">
        <f>$A$23</f>
        <v>18</v>
      </c>
      <c r="C32">
        <f t="shared" ref="C32:C34" si="166">100+_xlfn.SWITCH(ExptNo,    1,$N32,    2,$O32+($N32-1)*3,    0)</f>
        <v>106</v>
      </c>
      <c r="D32" s="19" t="str">
        <f t="shared" ref="D32:D34" ca="1" si="167">OFFSET(D$5,$B32,0)</f>
        <v>SNSW</v>
      </c>
      <c r="E32" t="b">
        <v>1</v>
      </c>
      <c r="F32" t="b">
        <v>0</v>
      </c>
      <c r="G32" t="b">
        <f t="shared" ref="G32:G34" si="168">E32</f>
        <v>1</v>
      </c>
      <c r="H32" s="26">
        <v>0</v>
      </c>
      <c r="I32" s="26">
        <v>2</v>
      </c>
      <c r="J32" s="26">
        <v>1</v>
      </c>
      <c r="K32" s="26" t="str">
        <f>""</f>
        <v/>
      </c>
      <c r="L32" s="26">
        <v>0</v>
      </c>
      <c r="M32" s="26">
        <f>d.Region</f>
        <v>2</v>
      </c>
      <c r="N32" s="26">
        <v>2</v>
      </c>
      <c r="O32" s="26">
        <v>3</v>
      </c>
      <c r="P32" s="26">
        <v>2</v>
      </c>
      <c r="Q32" s="26">
        <v>0</v>
      </c>
      <c r="R32" s="26">
        <v>0</v>
      </c>
      <c r="S32" s="26">
        <v>0</v>
      </c>
      <c r="T32" s="26">
        <v>0</v>
      </c>
      <c r="U32" s="26">
        <v>1</v>
      </c>
      <c r="V32" s="116">
        <f t="shared" ref="V32:X34" si="169">INDEX(V$7:V$14,MOD(INT($H32/V$31),V$30)+1,1)</f>
        <v>1</v>
      </c>
      <c r="W32" s="116">
        <f t="shared" si="169"/>
        <v>1</v>
      </c>
      <c r="X32" s="116">
        <f t="shared" si="169"/>
        <v>1</v>
      </c>
      <c r="Y32" s="211"/>
      <c r="Z32" s="211"/>
      <c r="AA32" s="211"/>
      <c r="AB32" s="211"/>
      <c r="AC32" s="26">
        <v>0</v>
      </c>
      <c r="AD32" s="211"/>
      <c r="AE32" s="211"/>
      <c r="AF32" s="211"/>
      <c r="AG32" s="211"/>
      <c r="AH32" s="211"/>
      <c r="AI32" s="211"/>
      <c r="AJ32" s="211"/>
      <c r="AK32" s="211"/>
      <c r="AL32" s="136">
        <f t="shared" ref="AL32:AL34" si="170">INDEX(i.StdELMan,($M32-1)*12+($N32-1)*3+$O32,AL$16)</f>
        <v>2</v>
      </c>
      <c r="AM32" s="136">
        <f>INDEX(CHOOSE($O32,DataAutumn!i.AdultDrys,DataWinter!i.AdultDrys,DataSpring!i.AdultDrys),1,$N32)</f>
        <v>3</v>
      </c>
      <c r="AN32" s="5">
        <f t="shared" ref="AN32:AO34" si="171">INDEX(i.FlkStrctr,$N32,AN$15)</f>
        <v>2</v>
      </c>
      <c r="AO32" s="5">
        <f t="shared" si="171"/>
        <v>0</v>
      </c>
      <c r="AP32" s="5">
        <f t="shared" ref="AP32:AP34" si="172">INDEX(i.StdELMan,($M32-1)*12+($N32-1)*3+$O32,AP$15)</f>
        <v>1</v>
      </c>
      <c r="AQ32" s="211"/>
      <c r="AR32" s="211"/>
      <c r="AS32" s="356" t="str">
        <f t="shared" ref="AS32:AS34" ca="1" si="173">LEFT(OFFSET(AS32,-1,0),FIND(" ",OFFSET(AS32,-1,0)))        &amp; TEXT($H32,"00000 ")
&amp; $D32        &amp; IF($JB32=0," FWM","")&amp;IF($JB32=1," MWM","")&amp;IF($JB32=5," Mat","")&amp;IF($JC32=TRUE,"&amp;BBT","    ")        &amp; " Day"&amp;INDEX(i.DOY,$O32,1)
&amp; " Scan"&amp;$P32&amp;"-"&amp;$Q32&amp;$R32&amp;$S32&amp;$T32        &amp; " RR"&amp;TEXT($JV32*100,"000p;-00p;000p;@")
&amp; " GP"&amp;TEXT($NA32*100,"000p")        &amp; " WP"&amp;TEXT($MY32*100,"000p")        &amp; " MP"&amp;TEXT($MZ32*100,"000p")
&amp; " T_" &amp; IF(AND($CJ32,$CL32),"TRUE")        &amp; " (F"&amp;3+COUNTIF($CY32:$DB32,TRUE)&amp;3&amp;"N"&amp;$DD32&amp;$DE32&amp;")"</f>
        <v>Template 00000 SNSW MWM     Day204 Scan2-0000 RR000p GP100p WP100p MP100p T_TRUE (F33N11)</v>
      </c>
      <c r="AT32" s="9" t="str">
        <f ca="1">IF(COUNTIF(AS$5:AS32,AS32)=1,"-","Dup")</f>
        <v>-</v>
      </c>
      <c r="AU32" s="9"/>
      <c r="AV32" s="19" t="str">
        <f t="shared" ref="AV32:BC34" ca="1" si="174">OFFSET(AV$5,$B32,0)</f>
        <v>-</v>
      </c>
      <c r="AW32" s="19" t="str">
        <f t="shared" ca="1" si="174"/>
        <v>-</v>
      </c>
      <c r="AX32" s="19" t="str">
        <f t="shared" ca="1" si="174"/>
        <v>-</v>
      </c>
      <c r="AY32" s="19" t="str">
        <f t="shared" ca="1" si="174"/>
        <v>-</v>
      </c>
      <c r="AZ32" s="19" t="str">
        <f t="shared" ca="1" si="174"/>
        <v>-</v>
      </c>
      <c r="BA32" s="19" t="str">
        <f t="shared" ca="1" si="174"/>
        <v>-</v>
      </c>
      <c r="BB32" s="19" t="str">
        <f t="shared" ca="1" si="174"/>
        <v>-</v>
      </c>
      <c r="BC32" s="19" t="str">
        <f t="shared" ca="1" si="174"/>
        <v>-</v>
      </c>
      <c r="BD32" s="9"/>
      <c r="BE32" s="5" t="b">
        <f t="shared" ref="BE32:BJ34" si="175">INDEX(i.model_structure,$I32,BE$15)</f>
        <v>0</v>
      </c>
      <c r="BF32" s="5" t="str">
        <f t="shared" si="175"/>
        <v>-</v>
      </c>
      <c r="BG32" s="5" t="b">
        <f t="shared" si="175"/>
        <v>0</v>
      </c>
      <c r="BH32" s="5" t="b">
        <f t="shared" si="175"/>
        <v>1</v>
      </c>
      <c r="BI32" s="5" t="b">
        <f t="shared" si="175"/>
        <v>1</v>
      </c>
      <c r="BJ32" s="136">
        <f t="shared" si="175"/>
        <v>0</v>
      </c>
      <c r="BK32" s="19" t="b">
        <f t="shared" ref="BK32:BK34" ca="1" si="176">OFFSET(BK$5,$B32,0)</f>
        <v>0</v>
      </c>
      <c r="BL32" s="9"/>
      <c r="BM32" s="5" t="str">
        <f t="shared" ref="BM32:BM34" ca="1" si="177">IF($N32&lt;&gt;4,OFFSET(BM$5,$B32,0),1)</f>
        <v>-</v>
      </c>
      <c r="BN32" s="19" t="str">
        <f t="shared" ref="BN32:BP34" ca="1" si="178">OFFSET(BN$5,$B32,0)</f>
        <v>-</v>
      </c>
      <c r="BO32" s="19" t="str">
        <f t="shared" ca="1" si="178"/>
        <v>-</v>
      </c>
      <c r="BP32" s="19" t="str">
        <f t="shared" ca="1" si="178"/>
        <v>-</v>
      </c>
      <c r="BQ32" s="5" t="str">
        <f t="shared" ref="BQ32:BQ34" ca="1" si="179">IF($N32&lt;&gt;4,OFFSET(BQ$5,$B32,0),1)</f>
        <v>-</v>
      </c>
      <c r="BR32" s="19" t="str">
        <f t="shared" ref="BR32:BR34" ca="1" si="180">OFFSET(BR$5,$B32,0)</f>
        <v>-</v>
      </c>
      <c r="BS32" s="5" t="str">
        <f t="shared" ref="BS32:BS34" ca="1" si="181">IF($N32&lt;&gt;4,OFFSET(BS$5,$B32,0),1)</f>
        <v>-</v>
      </c>
      <c r="BT32" s="19" t="str">
        <f t="shared" ref="BT32:BV34" ca="1" si="182">OFFSET(BT$5,$B32,0)</f>
        <v>-</v>
      </c>
      <c r="BU32" s="19" t="str">
        <f t="shared" ca="1" si="182"/>
        <v>-</v>
      </c>
      <c r="BV32" s="19" t="str">
        <f t="shared" ca="1" si="182"/>
        <v>-</v>
      </c>
      <c r="BW32" s="5" t="str">
        <f t="shared" ref="BW32:BW34" ca="1" si="183">IF($N32&lt;&gt;4,OFFSET(BW$5,$B32,0),1)</f>
        <v>-</v>
      </c>
      <c r="BX32" s="9"/>
      <c r="BY32" s="5" t="b">
        <f t="shared" ref="BY32:BY34" si="184">$K32&lt;0</f>
        <v>0</v>
      </c>
      <c r="BZ32" s="5" t="str">
        <f t="shared" ref="BZ32:BZ34" ca="1" si="185">IF($K32="",BZ$23,ABS($K32))</f>
        <v>-</v>
      </c>
      <c r="CA32" s="5" t="str">
        <f t="shared" ref="CA32:CH34" ca="1" si="186">IF($K32="",CA$23,ABS($K32)=CA$15)</f>
        <v>-</v>
      </c>
      <c r="CB32" s="5" t="str">
        <f t="shared" ca="1" si="186"/>
        <v>-</v>
      </c>
      <c r="CC32" s="5" t="str">
        <f t="shared" ca="1" si="186"/>
        <v>-</v>
      </c>
      <c r="CD32" s="5" t="str">
        <f t="shared" ca="1" si="186"/>
        <v>-</v>
      </c>
      <c r="CE32" s="5" t="str">
        <f t="shared" ca="1" si="186"/>
        <v>-</v>
      </c>
      <c r="CF32" s="5" t="str">
        <f t="shared" ca="1" si="186"/>
        <v>-</v>
      </c>
      <c r="CG32" s="5" t="str">
        <f t="shared" ca="1" si="186"/>
        <v>-</v>
      </c>
      <c r="CH32" s="5" t="str">
        <f t="shared" ca="1" si="186"/>
        <v>-</v>
      </c>
      <c r="CI32" s="9"/>
      <c r="CJ32" s="12" t="b">
        <v>1</v>
      </c>
      <c r="CK32" s="12" t="b">
        <v>1</v>
      </c>
      <c r="CL32" s="12" t="b">
        <v>1</v>
      </c>
      <c r="CM32" s="12">
        <f>VALUE($M32&amp;$N32&amp;$O32&amp;$X32&amp;$P32&amp;$Q32&amp;$R32&amp;$S32&amp;$T32&amp;"05")</f>
        <v>22312000005</v>
      </c>
      <c r="CN32" s="12" t="b">
        <v>0</v>
      </c>
      <c r="CO32" s="19" t="str">
        <f t="shared" ca="1" si="110"/>
        <v>-</v>
      </c>
      <c r="CP32" s="19" t="str">
        <f t="shared" ca="1" si="110"/>
        <v>-</v>
      </c>
      <c r="CQ32" s="19" t="str">
        <f t="shared" ca="1" si="145"/>
        <v>-</v>
      </c>
      <c r="CR32" s="433">
        <f t="shared" ref="CR32:CT34" si="187">INDEX(i.UserPeriod0,$AP32,CR$15)</f>
        <v>652</v>
      </c>
      <c r="CS32" s="433">
        <f t="shared" si="187"/>
        <v>686</v>
      </c>
      <c r="CT32" s="433">
        <f t="shared" si="187"/>
        <v>721</v>
      </c>
      <c r="CU32" s="144">
        <f t="shared" ref="CU32:CW34" si="188">7*INDEX(i.end_joining,1,CU$15+($AP32-1)*3)</f>
        <v>378</v>
      </c>
      <c r="CV32" s="144">
        <f t="shared" si="188"/>
        <v>413</v>
      </c>
      <c r="CW32" s="144">
        <f t="shared" si="188"/>
        <v>448</v>
      </c>
      <c r="CX32" s="19" t="str">
        <f t="shared" ref="CX32:DN34" ca="1" si="189">OFFSET(CX$5,$B32,0)</f>
        <v>-</v>
      </c>
      <c r="CY32" s="19" t="str">
        <f t="shared" ca="1" si="189"/>
        <v>-</v>
      </c>
      <c r="CZ32" s="19" t="str">
        <f t="shared" ca="1" si="189"/>
        <v>-</v>
      </c>
      <c r="DA32" s="19" t="str">
        <f t="shared" ca="1" si="189"/>
        <v>-</v>
      </c>
      <c r="DB32" s="19" t="str">
        <f t="shared" ca="1" si="189"/>
        <v>-</v>
      </c>
      <c r="DC32" s="19" t="str">
        <f t="shared" ca="1" si="189"/>
        <v>-</v>
      </c>
      <c r="DD32" s="19">
        <f t="shared" ca="1" si="189"/>
        <v>1</v>
      </c>
      <c r="DE32" s="19">
        <f t="shared" ca="1" si="189"/>
        <v>1</v>
      </c>
      <c r="DF32" s="19">
        <f t="shared" ca="1" si="189"/>
        <v>0</v>
      </c>
      <c r="DG32" s="19" t="str">
        <f t="shared" ca="1" si="189"/>
        <v>-</v>
      </c>
      <c r="DH32" s="19" t="str">
        <f t="shared" ca="1" si="189"/>
        <v>-</v>
      </c>
      <c r="DI32" s="19" t="str">
        <f t="shared" ca="1" si="189"/>
        <v>-</v>
      </c>
      <c r="DJ32" s="19" t="str">
        <f t="shared" ca="1" si="189"/>
        <v>-</v>
      </c>
      <c r="DK32" s="19" t="str">
        <f t="shared" ca="1" si="189"/>
        <v>-</v>
      </c>
      <c r="DL32" s="19">
        <f t="shared" ca="1" si="189"/>
        <v>0</v>
      </c>
      <c r="DM32" s="19" t="str">
        <f t="shared" ca="1" si="189"/>
        <v>-</v>
      </c>
      <c r="DN32" s="19" t="str">
        <f t="shared" ca="1" si="189"/>
        <v>-</v>
      </c>
      <c r="DO32" s="19" t="str">
        <f t="shared" ca="1" si="145"/>
        <v>-</v>
      </c>
      <c r="DP32" s="19">
        <f t="shared" ca="1" si="110"/>
        <v>0</v>
      </c>
      <c r="DQ32" s="19">
        <f t="shared" ca="1" si="110"/>
        <v>0</v>
      </c>
      <c r="DR32" s="9"/>
      <c r="DS32" s="19">
        <f t="shared" ref="DS32:ED33" ca="1" si="190">OFFSET(DS$5,$B32,0)</f>
        <v>0</v>
      </c>
      <c r="DT32" s="19">
        <f t="shared" ca="1" si="190"/>
        <v>0</v>
      </c>
      <c r="DU32" s="19">
        <f t="shared" ca="1" si="190"/>
        <v>0</v>
      </c>
      <c r="DV32" s="19">
        <f t="shared" ca="1" si="190"/>
        <v>0</v>
      </c>
      <c r="DW32" s="19">
        <f t="shared" ca="1" si="190"/>
        <v>0</v>
      </c>
      <c r="DX32" s="19">
        <f t="shared" ca="1" si="190"/>
        <v>0</v>
      </c>
      <c r="DY32" s="19">
        <f t="shared" ca="1" si="190"/>
        <v>0</v>
      </c>
      <c r="DZ32" s="19">
        <f t="shared" ca="1" si="190"/>
        <v>0</v>
      </c>
      <c r="EA32" s="19">
        <f t="shared" ca="1" si="190"/>
        <v>0</v>
      </c>
      <c r="EB32" s="19">
        <f t="shared" ca="1" si="190"/>
        <v>0</v>
      </c>
      <c r="EC32" s="19">
        <f t="shared" ca="1" si="190"/>
        <v>0</v>
      </c>
      <c r="ED32" s="19">
        <f t="shared" ca="1" si="190"/>
        <v>0</v>
      </c>
      <c r="EE32" s="19">
        <f t="shared" ref="DS32:EE42" ca="1" si="191">OFFSET(EE$5,$B32,0)</f>
        <v>0</v>
      </c>
      <c r="EF32" s="433">
        <f t="shared" ref="EF32:EG34" si="192">IF(AND($O32=EF$19,$AE32&lt;&gt;0,$AP32=EF$21),INDEX(i.LTWFeedLevels,$AE32,MOD(EF$15-1,7)+1),0)</f>
        <v>0</v>
      </c>
      <c r="EG32" s="433">
        <f t="shared" si="192"/>
        <v>0</v>
      </c>
      <c r="EH32" s="116">
        <f t="shared" ref="EH32:EL34" si="193">IF(AND($M32=EH$17,$O32=EH$19,$AH32=EH$16,OR($P32=EH$20,EH$20=1),$AP32=EH$21),INDEX(i.FS_Strategy,$AI32+1,$AH32),0)</f>
        <v>0</v>
      </c>
      <c r="EI32" s="116">
        <f t="shared" ca="1" si="193"/>
        <v>0</v>
      </c>
      <c r="EJ32" s="116">
        <f t="shared" ca="1" si="193"/>
        <v>0</v>
      </c>
      <c r="EK32" s="116">
        <f t="shared" ca="1" si="193"/>
        <v>0</v>
      </c>
      <c r="EL32" s="116">
        <f t="shared" ca="1" si="193"/>
        <v>0</v>
      </c>
      <c r="EM32" s="537">
        <f t="shared" ref="EM32:EM34" ca="1" si="194">IF(AND($M32=EM$17,$O32=EM$19,$AH32=EM$16,OR($P32=EM$20,EM$20=1),$AP32=EM$21),INDEX(i.FS_Strategy,$AJ32+1,$AH32),0)</f>
        <v>0</v>
      </c>
      <c r="EN32" s="116">
        <f t="shared" ref="EN32:ER34" ca="1" si="195">IF(AND($M32=EN$17,$O32=EN$19,$AH32=EN$16,OR($P32=EN$20,EN$20=1),$AP32=EN$21),INDEX(i.FS_Strategy,$AI32+1,$AH32),0)</f>
        <v>0</v>
      </c>
      <c r="EO32" s="116">
        <f t="shared" ca="1" si="195"/>
        <v>0</v>
      </c>
      <c r="EP32" s="116">
        <f t="shared" ca="1" si="195"/>
        <v>0</v>
      </c>
      <c r="EQ32" s="116">
        <f t="shared" ca="1" si="195"/>
        <v>0</v>
      </c>
      <c r="ER32" s="116">
        <f t="shared" ca="1" si="195"/>
        <v>0</v>
      </c>
      <c r="ES32" s="537">
        <f t="shared" ref="ES32:ES34" ca="1" si="196">IF(AND($M32=ES$17,$O32=ES$19,$AH32=ES$16,OR($P32=ES$20,ES$20=1),$AP32=ES$21),INDEX(i.FS_Strategy,$AJ32+1,$AH32),0)</f>
        <v>0</v>
      </c>
      <c r="ET32" s="116">
        <f t="shared" ref="ET32:EX34" ca="1" si="197">IF(AND($M32=ET$17,$O32=ET$19,$AH32=ET$16,OR($P32=ET$20,ET$20=1),$AP32=ET$21),INDEX(i.FS_Strategy,$AI32+1,$AH32),0)</f>
        <v>0</v>
      </c>
      <c r="EU32" s="116">
        <f t="shared" ca="1" si="197"/>
        <v>0</v>
      </c>
      <c r="EV32" s="116">
        <f t="shared" ca="1" si="197"/>
        <v>0</v>
      </c>
      <c r="EW32" s="116">
        <f t="shared" ca="1" si="197"/>
        <v>0</v>
      </c>
      <c r="EX32" s="116">
        <f t="shared" ca="1" si="197"/>
        <v>0</v>
      </c>
      <c r="EY32" s="537">
        <f t="shared" ref="EY32:EY34" ca="1" si="198">IF(AND($M32=EY$17,$O32=EY$19,$AH32=EY$16,OR($P32=EY$20,EY$20=1),$AP32=EY$21),INDEX(i.FS_Strategy,$AJ32+1,$AH32),0)</f>
        <v>0</v>
      </c>
      <c r="EZ32" s="116">
        <f t="shared" ref="EZ32:FD34" ca="1" si="199">IF(AND($M32=EZ$17,$O32=EZ$19,$AH32=EZ$16,OR($P32=EZ$20,EZ$20=1),$AP32=EZ$21),INDEX(i.FS_Strategy,$AI32+1,$AH32),0)</f>
        <v>0</v>
      </c>
      <c r="FA32" s="116">
        <f t="shared" ca="1" si="199"/>
        <v>0</v>
      </c>
      <c r="FB32" s="116">
        <f t="shared" ca="1" si="199"/>
        <v>0</v>
      </c>
      <c r="FC32" s="116">
        <f t="shared" ca="1" si="199"/>
        <v>0</v>
      </c>
      <c r="FD32" s="116">
        <f t="shared" ca="1" si="199"/>
        <v>0</v>
      </c>
      <c r="FE32" s="537">
        <f t="shared" ref="FE32:FE34" ca="1" si="200">IF(AND($M32=FE$17,$O32=FE$19,$AH32=FE$16,OR($P32=FE$20,FE$20=1),$AP32=FE$21),INDEX(i.FS_Strategy,$AJ32+1,$AH32),0)</f>
        <v>0</v>
      </c>
      <c r="FF32" s="116">
        <f t="shared" ref="FF32:FJ34" ca="1" si="201">IF(AND($M32=FF$17,$O32=FF$19,$AH32=FF$16,OR($P32=FF$20,FF$20=1),$AP32=FF$21),INDEX(i.FS_Strategy,$AI32+1,$AH32),0)</f>
        <v>0</v>
      </c>
      <c r="FG32" s="116">
        <f t="shared" ca="1" si="201"/>
        <v>0</v>
      </c>
      <c r="FH32" s="116">
        <f t="shared" ca="1" si="201"/>
        <v>0</v>
      </c>
      <c r="FI32" s="116">
        <f t="shared" ca="1" si="201"/>
        <v>0</v>
      </c>
      <c r="FJ32" s="116">
        <f t="shared" ca="1" si="201"/>
        <v>0</v>
      </c>
      <c r="FK32" s="537">
        <f t="shared" ref="FK32:FK34" ca="1" si="202">IF(AND($M32=FK$17,$O32=FK$19,$AH32=FK$16,OR($P32=FK$20,FK$20=1),$AP32=FK$21),INDEX(i.FS_Strategy,$AJ32+1,$AH32),0)</f>
        <v>0</v>
      </c>
      <c r="FL32" s="116">
        <f t="shared" ref="FL32:FP34" ca="1" si="203">IF(AND($M32=FL$17,$O32=FL$19,$AH32=FL$16,OR($P32=FL$20,FL$20=1),$AP32=FL$21),INDEX(i.FS_Strategy,$AI32+1,$AH32),0)</f>
        <v>0</v>
      </c>
      <c r="FM32" s="116">
        <f t="shared" ca="1" si="203"/>
        <v>0</v>
      </c>
      <c r="FN32" s="116">
        <f t="shared" ca="1" si="203"/>
        <v>0</v>
      </c>
      <c r="FO32" s="116">
        <f t="shared" ca="1" si="203"/>
        <v>0</v>
      </c>
      <c r="FP32" s="116">
        <f t="shared" ca="1" si="203"/>
        <v>0</v>
      </c>
      <c r="FQ32" s="537">
        <f t="shared" ref="FQ32:FQ34" ca="1" si="204">IF(AND($M32=FQ$17,$O32=FQ$19,$AH32=FQ$16,OR($P32=FQ$20,FQ$20=1),$AP32=FQ$21),INDEX(i.FS_Strategy,$AJ32+1,$AH32),0)</f>
        <v>0</v>
      </c>
      <c r="FR32" s="117">
        <f t="shared" ref="FR32:FU34" ca="1" si="205">IF(AND($M32=FR$17,$O32=FR$19,$AH32=FR$16,OR($P32=FR$20,FR$20=1)),INDEX(i.FS_Strategy,$AJ32+1,$AH32),0)</f>
        <v>0</v>
      </c>
      <c r="FS32" s="117">
        <f t="shared" ca="1" si="205"/>
        <v>0</v>
      </c>
      <c r="FT32" s="117">
        <f t="shared" ca="1" si="205"/>
        <v>0</v>
      </c>
      <c r="FU32" s="117">
        <f t="shared" ca="1" si="205"/>
        <v>0</v>
      </c>
      <c r="FV32" s="556">
        <f t="shared" ref="FV32:GE34" ca="1" si="206">IF(AND($M32=FV$17,$O32=FV$19,$AH32=FV$16,OR($P32=FV$20,FV$20=1)),INDEX(i.FS_Strategy,$AK32+1,$AH32),0)</f>
        <v>0</v>
      </c>
      <c r="FW32" s="556">
        <f t="shared" ca="1" si="206"/>
        <v>0</v>
      </c>
      <c r="FX32" s="556">
        <f t="shared" ca="1" si="206"/>
        <v>0</v>
      </c>
      <c r="FY32" s="556">
        <f t="shared" ca="1" si="206"/>
        <v>0</v>
      </c>
      <c r="FZ32" s="556">
        <f t="shared" ca="1" si="206"/>
        <v>0</v>
      </c>
      <c r="GA32" s="556">
        <f t="shared" ca="1" si="206"/>
        <v>0</v>
      </c>
      <c r="GB32" s="556">
        <f t="shared" ca="1" si="206"/>
        <v>0</v>
      </c>
      <c r="GC32" s="556">
        <f t="shared" ca="1" si="206"/>
        <v>0</v>
      </c>
      <c r="GD32" s="556">
        <f t="shared" ca="1" si="206"/>
        <v>0</v>
      </c>
      <c r="GE32" s="556">
        <f t="shared" ca="1" si="206"/>
        <v>0</v>
      </c>
      <c r="GF32" s="556">
        <f t="shared" ref="GF32:GO34" ca="1" si="207">IF(AND($M32=GF$17,$O32=GF$19,$AH32=GF$16,OR($P32=GF$20,GF$20=1)),INDEX(i.FS_Strategy,$AK32+1,$AH32),0)</f>
        <v>0</v>
      </c>
      <c r="GG32" s="556">
        <f t="shared" ca="1" si="207"/>
        <v>0</v>
      </c>
      <c r="GH32" s="556">
        <f t="shared" ca="1" si="207"/>
        <v>0</v>
      </c>
      <c r="GI32" s="556">
        <f t="shared" ca="1" si="207"/>
        <v>0</v>
      </c>
      <c r="GJ32" s="556">
        <f t="shared" ca="1" si="207"/>
        <v>0</v>
      </c>
      <c r="GK32" s="556">
        <f t="shared" ca="1" si="207"/>
        <v>0</v>
      </c>
      <c r="GL32" s="556">
        <f t="shared" ca="1" si="207"/>
        <v>0</v>
      </c>
      <c r="GM32" s="556">
        <f t="shared" ca="1" si="207"/>
        <v>0</v>
      </c>
      <c r="GN32" s="556">
        <f t="shared" ca="1" si="207"/>
        <v>0</v>
      </c>
      <c r="GO32" s="556">
        <f t="shared" ca="1" si="207"/>
        <v>0</v>
      </c>
      <c r="GP32" s="19">
        <f t="shared" ref="GP32:GP34" ca="1" si="208">OFFSET(GP$5,$B32,0)</f>
        <v>0</v>
      </c>
      <c r="GQ32" s="116">
        <f t="shared" ref="GQ32:GU34" ca="1" si="209">IF(AND($M32=GQ$17,$O32=GQ$19,$AH32=GQ$16,OR($P32=GQ$20,GQ$20=1),$AP32=GQ$21),INDEX(i.FS_Strategy,$AI32+1,$AH32),0)</f>
        <v>0</v>
      </c>
      <c r="GR32" s="116">
        <f t="shared" ca="1" si="209"/>
        <v>0</v>
      </c>
      <c r="GS32" s="116">
        <f t="shared" ca="1" si="209"/>
        <v>0</v>
      </c>
      <c r="GT32" s="116">
        <f t="shared" ca="1" si="209"/>
        <v>0</v>
      </c>
      <c r="GU32" s="116">
        <f t="shared" ca="1" si="209"/>
        <v>0</v>
      </c>
      <c r="GV32" s="537">
        <f t="shared" ref="GV32:GV34" ca="1" si="210">IF(AND($M32=GV$17,$O32=GV$19,$AH32=GV$16,OR($P32=GV$20,GV$20=1),$AP32=GV$21),INDEX(i.FS_Strategy,$AJ32+1,$AH32),0)</f>
        <v>0</v>
      </c>
      <c r="GW32" s="116">
        <f t="shared" ref="GW32:HA34" ca="1" si="211">IF(AND($M32=GW$17,$O32=GW$19,$AH32=GW$16,OR($P32=GW$20,GW$20=1),$AP32=GW$21),INDEX(i.FS_Strategy,$AI32+1,$AH32),0)</f>
        <v>0</v>
      </c>
      <c r="GX32" s="116">
        <f t="shared" ca="1" si="211"/>
        <v>0</v>
      </c>
      <c r="GY32" s="116">
        <f t="shared" ca="1" si="211"/>
        <v>0</v>
      </c>
      <c r="GZ32" s="116">
        <f t="shared" ca="1" si="211"/>
        <v>0</v>
      </c>
      <c r="HA32" s="116">
        <f t="shared" ca="1" si="211"/>
        <v>0</v>
      </c>
      <c r="HB32" s="537">
        <f t="shared" ref="HB32:HB34" ca="1" si="212">IF(AND($M32=HB$17,$O32=HB$19,$AH32=HB$16,OR($P32=HB$20,HB$20=1),$AP32=HB$21),INDEX(i.FS_Strategy,$AJ32+1,$AH32),0)</f>
        <v>0</v>
      </c>
      <c r="HC32" s="116">
        <f t="shared" ref="HC32:HG34" ca="1" si="213">IF(AND($M32=HC$17,$O32=HC$19,$AH32=HC$16,OR($P32=HC$20,HC$20=1),$AP32=HC$21),INDEX(i.FS_Strategy,$AI32+1,$AH32),0)</f>
        <v>0</v>
      </c>
      <c r="HD32" s="116">
        <f t="shared" ca="1" si="213"/>
        <v>0</v>
      </c>
      <c r="HE32" s="116">
        <f t="shared" ca="1" si="213"/>
        <v>0</v>
      </c>
      <c r="HF32" s="116">
        <f t="shared" ca="1" si="213"/>
        <v>0</v>
      </c>
      <c r="HG32" s="116">
        <f t="shared" ca="1" si="213"/>
        <v>0</v>
      </c>
      <c r="HH32" s="537">
        <f t="shared" ref="HH32:HH34" ca="1" si="214">IF(AND($M32=HH$17,$O32=HH$19,$AH32=HH$16,OR($P32=HH$20,HH$20=1),$AP32=HH$21),INDEX(i.FS_Strategy,$AJ32+1,$AH32),0)</f>
        <v>0</v>
      </c>
      <c r="HI32" s="116">
        <f t="shared" ref="HI32:HM34" ca="1" si="215">IF(AND($M32=HI$17,$O32=HI$19,$AH32=HI$16,OR($P32=HI$20,HI$20=1),$AP32=HI$21),INDEX(i.FS_Strategy,$AI32+1,$AH32),0)</f>
        <v>0</v>
      </c>
      <c r="HJ32" s="116">
        <f t="shared" ca="1" si="215"/>
        <v>0</v>
      </c>
      <c r="HK32" s="116">
        <f t="shared" ca="1" si="215"/>
        <v>0</v>
      </c>
      <c r="HL32" s="116">
        <f t="shared" ca="1" si="215"/>
        <v>0</v>
      </c>
      <c r="HM32" s="116">
        <f t="shared" ca="1" si="215"/>
        <v>0</v>
      </c>
      <c r="HN32" s="537">
        <f t="shared" ref="HN32:HN34" ca="1" si="216">IF(AND($M32=HN$17,$O32=HN$19,$AH32=HN$16,OR($P32=HN$20,HN$20=1),$AP32=HN$21),INDEX(i.FS_Strategy,$AJ32+1,$AH32),0)</f>
        <v>0</v>
      </c>
      <c r="HO32" s="116">
        <f t="shared" ref="HO32:HS34" ca="1" si="217">IF(AND($M32=HO$17,$O32=HO$19,$AH32=HO$16,OR($P32=HO$20,HO$20=1),$AP32=HO$21),INDEX(i.FS_Strategy,$AI32+1,$AH32),0)</f>
        <v>0</v>
      </c>
      <c r="HP32" s="116">
        <f t="shared" ca="1" si="217"/>
        <v>0</v>
      </c>
      <c r="HQ32" s="116">
        <f t="shared" ca="1" si="217"/>
        <v>0</v>
      </c>
      <c r="HR32" s="116">
        <f t="shared" ca="1" si="217"/>
        <v>0</v>
      </c>
      <c r="HS32" s="116">
        <f t="shared" ca="1" si="217"/>
        <v>0</v>
      </c>
      <c r="HT32" s="537">
        <f t="shared" ref="HT32:HT34" ca="1" si="218">IF(AND($M32=HT$17,$O32=HT$19,$AH32=HT$16,OR($P32=HT$20,HT$20=1),$AP32=HT$21),INDEX(i.FS_Strategy,$AJ32+1,$AH32),0)</f>
        <v>0</v>
      </c>
      <c r="HU32" s="116">
        <f t="shared" ref="HU32:HY34" ca="1" si="219">IF(AND($M32=HU$17,$O32=HU$19,$AH32=HU$16,OR($P32=HU$20,HU$20=1),$AP32=HU$21),INDEX(i.FS_Strategy,$AI32+1,$AH32),0)</f>
        <v>0</v>
      </c>
      <c r="HV32" s="116">
        <f t="shared" ca="1" si="219"/>
        <v>0</v>
      </c>
      <c r="HW32" s="116">
        <f t="shared" ca="1" si="219"/>
        <v>0</v>
      </c>
      <c r="HX32" s="116">
        <f t="shared" ca="1" si="219"/>
        <v>0</v>
      </c>
      <c r="HY32" s="116">
        <f t="shared" ca="1" si="219"/>
        <v>0</v>
      </c>
      <c r="HZ32" s="537">
        <f t="shared" ref="HZ32:HZ34" ca="1" si="220">IF(AND($M32=HZ$17,$O32=HZ$19,$AH32=HZ$16,OR($P32=HZ$20,HZ$20=1),$AP32=HZ$21),INDEX(i.FS_Strategy,$AJ32+1,$AH32),0)</f>
        <v>0</v>
      </c>
      <c r="IA32" s="117">
        <f t="shared" ref="IA32:ID34" ca="1" si="221">IF(AND($M32=IA$17,$O32=IA$19,$AH32=IA$16,OR($P32=IA$20,IA$20=1)),INDEX(i.FS_Strategy,$AJ32+1,$AH32),0)</f>
        <v>0</v>
      </c>
      <c r="IB32" s="117">
        <f t="shared" ca="1" si="221"/>
        <v>0</v>
      </c>
      <c r="IC32" s="117">
        <f t="shared" ca="1" si="221"/>
        <v>0</v>
      </c>
      <c r="ID32" s="117">
        <f t="shared" ca="1" si="221"/>
        <v>0</v>
      </c>
      <c r="IE32" s="556">
        <f t="shared" ref="IE32:IN34" ca="1" si="222">IF(AND($M32=IE$17,$O32=IE$19,$AH32=IE$16,OR($P32=IE$20,IE$20=1)),INDEX(i.FS_Strategy,$AK32+1,$AH32),0)</f>
        <v>0</v>
      </c>
      <c r="IF32" s="556">
        <f t="shared" ca="1" si="222"/>
        <v>0</v>
      </c>
      <c r="IG32" s="556">
        <f t="shared" ca="1" si="222"/>
        <v>0</v>
      </c>
      <c r="IH32" s="556">
        <f t="shared" ca="1" si="222"/>
        <v>0</v>
      </c>
      <c r="II32" s="556">
        <f t="shared" ca="1" si="222"/>
        <v>0</v>
      </c>
      <c r="IJ32" s="556">
        <f t="shared" ca="1" si="222"/>
        <v>0</v>
      </c>
      <c r="IK32" s="556">
        <f t="shared" ca="1" si="222"/>
        <v>0</v>
      </c>
      <c r="IL32" s="556">
        <f t="shared" ca="1" si="222"/>
        <v>0</v>
      </c>
      <c r="IM32" s="556">
        <f t="shared" ca="1" si="222"/>
        <v>0</v>
      </c>
      <c r="IN32" s="556">
        <f t="shared" ca="1" si="222"/>
        <v>0</v>
      </c>
      <c r="IO32" s="556">
        <f t="shared" ref="IO32:IX34" ca="1" si="223">IF(AND($M32=IO$17,$O32=IO$19,$AH32=IO$16,OR($P32=IO$20,IO$20=1)),INDEX(i.FS_Strategy,$AK32+1,$AH32),0)</f>
        <v>0</v>
      </c>
      <c r="IP32" s="556">
        <f t="shared" ca="1" si="223"/>
        <v>0</v>
      </c>
      <c r="IQ32" s="556">
        <f t="shared" ca="1" si="223"/>
        <v>0</v>
      </c>
      <c r="IR32" s="556">
        <f t="shared" ca="1" si="223"/>
        <v>0</v>
      </c>
      <c r="IS32" s="556">
        <f t="shared" ca="1" si="223"/>
        <v>0</v>
      </c>
      <c r="IT32" s="556">
        <f t="shared" ca="1" si="223"/>
        <v>0</v>
      </c>
      <c r="IU32" s="556">
        <f t="shared" ca="1" si="223"/>
        <v>0</v>
      </c>
      <c r="IV32" s="556">
        <f t="shared" ca="1" si="223"/>
        <v>0</v>
      </c>
      <c r="IW32" s="556">
        <f t="shared" ca="1" si="223"/>
        <v>0</v>
      </c>
      <c r="IX32" s="556">
        <f t="shared" ca="1" si="223"/>
        <v>0</v>
      </c>
      <c r="IY32" s="19">
        <f t="shared" ref="IY32:IY34" ca="1" si="224">OFFSET(IY$5,$B32,0)</f>
        <v>0</v>
      </c>
      <c r="IZ32" s="5">
        <f t="shared" ref="IZ32:IZ34" si="225">INDEX(i.TOL,$O32,IZ$15)</f>
        <v>67</v>
      </c>
      <c r="JA32" s="9"/>
      <c r="JB32" s="5">
        <f t="shared" ref="JB32:JC34" si="226">INDEX(i.FlkStrctr,$N32,JB$15)</f>
        <v>1</v>
      </c>
      <c r="JC32" s="5" t="b">
        <f t="shared" si="226"/>
        <v>0</v>
      </c>
      <c r="JD32" s="19">
        <f t="shared" ref="JD32:KP42" ca="1" si="227">OFFSET(JD$5,$B32,0)</f>
        <v>0</v>
      </c>
      <c r="JE32" s="5">
        <f t="shared" ref="JE32:JE34" si="228">INDEX(i.RR_scenario,$U32,$N32)</f>
        <v>0</v>
      </c>
      <c r="JF32" s="5">
        <f t="shared" ref="JF32:JF34" si="229">INDEX(i.dryman,($AM32-1)*4+$AL32,JF$15)</f>
        <v>1.2500000000000001E-2</v>
      </c>
      <c r="JG32" s="5">
        <f t="shared" ref="JG32:JG34" si="230">INDEX(i.Triplets_mortality,$AB32+1,JG$15)</f>
        <v>0</v>
      </c>
      <c r="JH32" s="19">
        <f t="shared" ca="1" si="227"/>
        <v>0</v>
      </c>
      <c r="JI32" s="5">
        <f t="shared" ref="JI32:JI34" si="231">INDEX(i.FlkStrctr,$N32,JI$15)</f>
        <v>60</v>
      </c>
      <c r="JJ32" s="5">
        <f t="shared" ref="JJ32:JJ34" si="232">INDEX(i.Triplet_pi_yatf,$AD32+1,JJ$15)</f>
        <v>1</v>
      </c>
      <c r="JK32" s="19">
        <f t="shared" ca="1" si="227"/>
        <v>0</v>
      </c>
      <c r="JL32" s="19">
        <f t="shared" ca="1" si="227"/>
        <v>0</v>
      </c>
      <c r="JM32" s="19">
        <f t="shared" ca="1" si="227"/>
        <v>0</v>
      </c>
      <c r="JN32" s="19">
        <f t="shared" ref="JN32:JO38" ca="1" si="233">OFFSET(JN$5,$B32,0)</f>
        <v>0</v>
      </c>
      <c r="JO32" s="19">
        <f t="shared" ca="1" si="233"/>
        <v>0</v>
      </c>
      <c r="JP32" s="19">
        <f t="shared" ca="1" si="227"/>
        <v>0</v>
      </c>
      <c r="JQ32" s="19">
        <f t="shared" ca="1" si="227"/>
        <v>0</v>
      </c>
      <c r="JR32" s="19">
        <f t="shared" ca="1" si="227"/>
        <v>0</v>
      </c>
      <c r="JS32" s="19">
        <f t="shared" ca="1" si="227"/>
        <v>0</v>
      </c>
      <c r="JT32" s="19">
        <f t="shared" ca="1" si="227"/>
        <v>0</v>
      </c>
      <c r="JU32" s="19">
        <f t="shared" ca="1" si="227"/>
        <v>0</v>
      </c>
      <c r="JV32" s="19">
        <f t="shared" ca="1" si="227"/>
        <v>0</v>
      </c>
      <c r="JW32" s="19">
        <f t="shared" ca="1" si="227"/>
        <v>0</v>
      </c>
      <c r="JX32" s="19">
        <f t="shared" ca="1" si="227"/>
        <v>0</v>
      </c>
      <c r="JY32" s="19">
        <f t="shared" ca="1" si="227"/>
        <v>0</v>
      </c>
      <c r="JZ32" s="19">
        <f t="shared" ca="1" si="227"/>
        <v>0</v>
      </c>
      <c r="KA32" s="19">
        <f t="shared" ca="1" si="227"/>
        <v>0</v>
      </c>
      <c r="KB32" s="19">
        <f t="shared" ca="1" si="227"/>
        <v>0</v>
      </c>
      <c r="KC32" s="19">
        <f t="shared" ca="1" si="227"/>
        <v>0</v>
      </c>
      <c r="KD32" s="19">
        <f t="shared" ca="1" si="227"/>
        <v>0</v>
      </c>
      <c r="KE32" s="19">
        <f t="shared" ca="1" si="227"/>
        <v>0</v>
      </c>
      <c r="KF32" s="5">
        <f t="shared" ref="KF32:KI34" si="234">INDEX(i.dryman,($AM32-1)*4+$AL32,KF$16)</f>
        <v>0</v>
      </c>
      <c r="KG32" s="5">
        <f t="shared" si="234"/>
        <v>6.25E-2</v>
      </c>
      <c r="KH32" s="5">
        <f t="shared" si="234"/>
        <v>6.25E-2</v>
      </c>
      <c r="KI32" s="5">
        <f t="shared" si="234"/>
        <v>6.25E-2</v>
      </c>
      <c r="KJ32" s="19">
        <f t="shared" ca="1" si="227"/>
        <v>0</v>
      </c>
      <c r="KK32" s="19">
        <f t="shared" ca="1" si="227"/>
        <v>0</v>
      </c>
      <c r="KL32" s="19">
        <f t="shared" ref="KL32:KL42" ca="1" si="235">OFFSET(KL$5,$B32,0)</f>
        <v>0</v>
      </c>
      <c r="KM32" s="19">
        <f t="shared" ca="1" si="227"/>
        <v>0</v>
      </c>
      <c r="KN32" s="19">
        <f t="shared" ca="1" si="227"/>
        <v>1</v>
      </c>
      <c r="KO32" s="19">
        <f t="shared" ca="1" si="227"/>
        <v>0</v>
      </c>
      <c r="KP32" s="19">
        <f t="shared" ca="1" si="227"/>
        <v>1</v>
      </c>
      <c r="KQ32" s="9"/>
      <c r="KR32" s="5" t="b">
        <f t="shared" ref="KR32:KR34" ca="1" si="236">IF($L32&lt;&gt;0,INDEX(i.cropgraze_inc,$L32,KR$15),OFFSET(KR$5,$B32,0))</f>
        <v>1</v>
      </c>
      <c r="KS32" s="5" t="b">
        <f t="shared" ref="KS32:KU34" si="237">($O32=KS$19)</f>
        <v>0</v>
      </c>
      <c r="KT32" s="5" t="b">
        <f t="shared" si="237"/>
        <v>0</v>
      </c>
      <c r="KU32" s="5" t="b">
        <f t="shared" si="237"/>
        <v>1</v>
      </c>
      <c r="KV32" s="136">
        <f t="shared" ref="KV32:KW34" si="238">$P32</f>
        <v>2</v>
      </c>
      <c r="KW32" s="136">
        <f t="shared" si="238"/>
        <v>2</v>
      </c>
      <c r="KX32" s="5" t="b">
        <f t="shared" ref="KX32:LA34" si="239">INDEX(i.dryman,($AM32-1)*4+$AL32,KX$15)</f>
        <v>0</v>
      </c>
      <c r="KY32" s="5" t="b">
        <f t="shared" si="239"/>
        <v>1</v>
      </c>
      <c r="KZ32" s="5" t="b">
        <f t="shared" si="239"/>
        <v>1</v>
      </c>
      <c r="LA32" s="5" t="b">
        <f t="shared" si="239"/>
        <v>0</v>
      </c>
      <c r="LB32" s="5">
        <f t="shared" ref="LB32:LC34" si="240">INDEX(i.dryman,($AM32-1)*4+$AL32,LB$15+$N32-1)</f>
        <v>1</v>
      </c>
      <c r="LC32" s="5">
        <f t="shared" si="240"/>
        <v>0</v>
      </c>
      <c r="LD32" s="5" t="b">
        <f t="shared" ref="LD32:LD34" si="241">AND(INDEX(i.dryman,($AM32-1)*4+$AL32,LD$15),($KW32&gt;0))</f>
        <v>0</v>
      </c>
      <c r="LE32" s="5" t="str" cm="1">
        <f t="array" aca="1" ref="LE32" ca="1">IF(OR(LF32:LM32&lt;&gt;"-"),TRUE,"-")</f>
        <v>-</v>
      </c>
      <c r="LF32" s="19" t="str">
        <f t="shared" ref="LF32:LN34" ca="1" si="242">OFFSET(LF$5,$B32,0)</f>
        <v>-</v>
      </c>
      <c r="LG32" s="19" t="str">
        <f t="shared" ca="1" si="242"/>
        <v>-</v>
      </c>
      <c r="LH32" s="19" t="str">
        <f t="shared" ca="1" si="242"/>
        <v>-</v>
      </c>
      <c r="LI32" s="19" t="str">
        <f t="shared" ca="1" si="242"/>
        <v>-</v>
      </c>
      <c r="LJ32" s="19" t="str">
        <f t="shared" ca="1" si="242"/>
        <v>-</v>
      </c>
      <c r="LK32" s="19" t="str">
        <f t="shared" ca="1" si="242"/>
        <v>-</v>
      </c>
      <c r="LL32" s="19" t="str">
        <f t="shared" ca="1" si="242"/>
        <v>-</v>
      </c>
      <c r="LM32" s="19" t="str">
        <f t="shared" ca="1" si="242"/>
        <v>-</v>
      </c>
      <c r="LN32" s="19" t="str">
        <f t="shared" ca="1" si="242"/>
        <v>-</v>
      </c>
      <c r="LO32" s="5" t="b">
        <f t="array" aca="1" ref="LO32" ca="1">IF(OR(LP32:LV32&lt;&gt;"-"),TRUE,"-")</f>
        <v>1</v>
      </c>
      <c r="LP32" s="19">
        <f t="shared" ref="LP32:LT34" ca="1" si="243">OFFSET(LP$5,$B32,0)</f>
        <v>0</v>
      </c>
      <c r="LQ32" s="19" t="str">
        <f t="shared" ca="1" si="243"/>
        <v>-</v>
      </c>
      <c r="LR32" s="19">
        <f t="shared" ca="1" si="243"/>
        <v>999999</v>
      </c>
      <c r="LS32" s="19">
        <f t="shared" ca="1" si="243"/>
        <v>999999</v>
      </c>
      <c r="LT32" s="19">
        <f t="shared" ca="1" si="243"/>
        <v>999999</v>
      </c>
      <c r="LU32" s="19">
        <f t="shared" ref="LU32:LV34" ca="1" si="244">OFFSET(LU$5,$B32,0)</f>
        <v>999999</v>
      </c>
      <c r="LV32" s="19">
        <f t="shared" ca="1" si="244"/>
        <v>999999</v>
      </c>
      <c r="LW32" s="19" t="str">
        <f t="shared" ref="LW32:LY41" ca="1" si="245">OFFSET(LW$5,$B32,0)</f>
        <v>-</v>
      </c>
      <c r="LX32" s="19" t="str">
        <f ca="1">OFFSET(LX$5,$B32,0)</f>
        <v>-</v>
      </c>
      <c r="LY32" s="19" t="str">
        <f ca="1">OFFSET(LY$5,$B32,0)</f>
        <v>-</v>
      </c>
      <c r="LZ32" s="19" t="b">
        <f t="shared" ref="LZ32:MA41" ca="1" si="246">OFFSET(LZ$5,$B32,0)</f>
        <v>1</v>
      </c>
      <c r="MA32" s="19">
        <f t="shared" ca="1" si="246"/>
        <v>0</v>
      </c>
      <c r="MB32" s="5" t="str">
        <f t="shared" ref="MB32:ME34" si="247">INDEX(i.FlkStrctr,$N32,MB$15)</f>
        <v>-</v>
      </c>
      <c r="MC32" s="5" t="str">
        <f t="shared" si="247"/>
        <v>-</v>
      </c>
      <c r="MD32" s="5" t="str">
        <f t="shared" si="247"/>
        <v>-</v>
      </c>
      <c r="ME32" s="5" t="str">
        <f t="shared" si="247"/>
        <v>-</v>
      </c>
      <c r="MF32" s="19" t="str">
        <f t="shared" ref="MF32:MF42" ca="1" si="248">OFFSET(MF$5,$B32,0)</f>
        <v>-</v>
      </c>
      <c r="MG32" s="19" t="str">
        <f t="shared" ref="MG32:ML42" ca="1" si="249">OFFSET(MG$5,$B32,0)</f>
        <v>-</v>
      </c>
      <c r="MH32" s="19" t="str">
        <f t="shared" ca="1" si="249"/>
        <v>-</v>
      </c>
      <c r="MI32" s="19" t="str">
        <f t="shared" ref="MI32:VC42" ca="1" si="250">OFFSET(MI$5,$B32,0)</f>
        <v>-</v>
      </c>
      <c r="MJ32" s="19">
        <f t="shared" ca="1" si="250"/>
        <v>0.5</v>
      </c>
      <c r="MK32" s="19">
        <f t="shared" ca="1" si="250"/>
        <v>0.5</v>
      </c>
      <c r="ML32" s="19" t="str">
        <f t="shared" ca="1" si="250"/>
        <v>-</v>
      </c>
      <c r="MM32" s="5">
        <f t="shared" ref="MM32:MR34" si="251">INDEX(i.FlkStrctr,$N32,MM$15)</f>
        <v>0</v>
      </c>
      <c r="MN32" s="5">
        <f t="shared" si="251"/>
        <v>500</v>
      </c>
      <c r="MO32" s="5">
        <f t="shared" si="251"/>
        <v>500</v>
      </c>
      <c r="MP32" s="5">
        <f t="shared" si="251"/>
        <v>575</v>
      </c>
      <c r="MQ32" s="5">
        <f t="shared" si="251"/>
        <v>240</v>
      </c>
      <c r="MR32" s="5">
        <f t="shared" si="251"/>
        <v>364</v>
      </c>
      <c r="MS32" s="5">
        <f t="shared" ref="MS32:MS34" si="252">INDEX(i.conservation,$AC32+1,$O32)</f>
        <v>1</v>
      </c>
      <c r="MT32" s="9"/>
      <c r="MU32" s="19">
        <f t="shared" ca="1" si="250"/>
        <v>70</v>
      </c>
      <c r="MV32" s="19">
        <f t="shared" ca="1" si="250"/>
        <v>50</v>
      </c>
      <c r="MW32" s="19">
        <f t="shared" ca="1" si="250"/>
        <v>75</v>
      </c>
      <c r="MX32" s="19">
        <f t="shared" ca="1" si="250"/>
        <v>50</v>
      </c>
      <c r="MY32" s="5">
        <f t="shared" ref="MY32:MY34" si="253">INDEX(i.WoolPrices,$W32,MY$15)</f>
        <v>1</v>
      </c>
      <c r="MZ32" s="5">
        <f t="shared" ref="MZ32:MZ34" si="254">INDEX(i.MeatPrices,$X32,MZ$15)</f>
        <v>1</v>
      </c>
      <c r="NA32" s="5">
        <f t="shared" ref="NA32:NA34" si="255">INDEX(i.GrainPrices,$V32,NA$15)</f>
        <v>1</v>
      </c>
      <c r="NB32" s="9"/>
      <c r="NC32" s="19" t="b">
        <f t="shared" ref="NC32:NN38" ca="1" si="256">OFFSET(NC$5,$B32,0)</f>
        <v>0</v>
      </c>
      <c r="ND32" s="19" t="b">
        <f t="shared" ca="1" si="256"/>
        <v>0</v>
      </c>
      <c r="NE32" s="19">
        <f t="shared" ca="1" si="256"/>
        <v>2</v>
      </c>
      <c r="NF32" s="19">
        <f t="shared" ca="1" si="256"/>
        <v>1</v>
      </c>
      <c r="NG32" s="19">
        <f t="shared" ca="1" si="256"/>
        <v>2</v>
      </c>
      <c r="NH32" s="19">
        <f t="shared" ca="1" si="256"/>
        <v>0</v>
      </c>
      <c r="NI32" s="19" t="str">
        <f t="shared" ca="1" si="256"/>
        <v>-</v>
      </c>
      <c r="NJ32" s="19" t="str">
        <f t="shared" ca="1" si="256"/>
        <v>-</v>
      </c>
      <c r="NK32" s="19" t="str">
        <f t="shared" ca="1" si="256"/>
        <v>-</v>
      </c>
      <c r="NL32" s="19" t="b">
        <f t="shared" ca="1" si="256"/>
        <v>1</v>
      </c>
      <c r="NM32" s="19">
        <f t="shared" ca="1" si="256"/>
        <v>636</v>
      </c>
      <c r="NN32" s="19" t="str">
        <f t="shared" ca="1" si="256"/>
        <v>-</v>
      </c>
      <c r="NO32" s="19">
        <f t="shared" ca="1" si="250"/>
        <v>1</v>
      </c>
      <c r="NP32" s="19">
        <f t="shared" ca="1" si="250"/>
        <v>1</v>
      </c>
      <c r="NQ32" s="19">
        <f t="shared" ca="1" si="250"/>
        <v>1</v>
      </c>
      <c r="NR32" s="19">
        <f t="shared" ca="1" si="250"/>
        <v>1</v>
      </c>
      <c r="NS32" s="19">
        <f t="shared" ca="1" si="250"/>
        <v>1</v>
      </c>
      <c r="NT32" s="19">
        <f t="shared" ca="1" si="250"/>
        <v>1</v>
      </c>
      <c r="NU32" s="19">
        <f t="shared" ca="1" si="250"/>
        <v>1</v>
      </c>
      <c r="NV32" s="19">
        <f t="shared" ca="1" si="250"/>
        <v>1</v>
      </c>
      <c r="NW32" s="19">
        <f t="shared" ca="1" si="250"/>
        <v>1</v>
      </c>
      <c r="NX32" s="9"/>
      <c r="NY32" s="539" t="str">
        <f t="shared" ref="NY32:OH34" si="257">IF(AND($O32=NY$19, $AP32=NY$21),TRUE,"-")</f>
        <v>-</v>
      </c>
      <c r="NZ32" s="539" t="str">
        <f t="shared" si="257"/>
        <v>-</v>
      </c>
      <c r="OA32" s="539" t="str">
        <f t="shared" si="257"/>
        <v>-</v>
      </c>
      <c r="OB32" s="539" t="str">
        <f t="shared" si="257"/>
        <v>-</v>
      </c>
      <c r="OC32" s="539" t="str">
        <f t="shared" si="257"/>
        <v>-</v>
      </c>
      <c r="OD32" s="539" t="str">
        <f t="shared" si="257"/>
        <v>-</v>
      </c>
      <c r="OE32" s="539" t="str">
        <f t="shared" ca="1" si="257"/>
        <v>-</v>
      </c>
      <c r="OF32" s="539" t="str">
        <f t="shared" ca="1" si="257"/>
        <v>-</v>
      </c>
      <c r="OG32" s="539" t="str">
        <f t="shared" ca="1" si="257"/>
        <v>-</v>
      </c>
      <c r="OH32" s="539" t="str">
        <f t="shared" ca="1" si="257"/>
        <v>-</v>
      </c>
      <c r="OI32" s="539" t="str">
        <f t="shared" ref="OI32:OR34" ca="1" si="258">IF(AND($O32=OI$19, $AP32=OI$21),TRUE,"-")</f>
        <v>-</v>
      </c>
      <c r="OJ32" s="539" t="str">
        <f t="shared" ca="1" si="258"/>
        <v>-</v>
      </c>
      <c r="OK32" s="539" t="str">
        <f t="shared" ca="1" si="258"/>
        <v>-</v>
      </c>
      <c r="OL32" s="539" t="str">
        <f t="shared" ca="1" si="258"/>
        <v>-</v>
      </c>
      <c r="OM32" s="539" t="str">
        <f t="shared" ca="1" si="258"/>
        <v>-</v>
      </c>
      <c r="ON32" s="539" t="str">
        <f t="shared" ca="1" si="258"/>
        <v>-</v>
      </c>
      <c r="OO32" s="539" t="str">
        <f t="shared" ca="1" si="258"/>
        <v>-</v>
      </c>
      <c r="OP32" s="539" t="str">
        <f t="shared" ca="1" si="258"/>
        <v>-</v>
      </c>
      <c r="OQ32" s="539" t="str">
        <f t="shared" ca="1" si="258"/>
        <v>-</v>
      </c>
      <c r="OR32" s="539" t="str">
        <f t="shared" ca="1" si="258"/>
        <v>-</v>
      </c>
      <c r="OS32" s="539" t="str">
        <f t="shared" ref="OS32:PB34" ca="1" si="259">IF(AND($O32=OS$19, $AP32=OS$21),TRUE,"-")</f>
        <v>-</v>
      </c>
      <c r="OT32" s="539" t="str">
        <f t="shared" ca="1" si="259"/>
        <v>-</v>
      </c>
      <c r="OU32" s="539" t="str">
        <f t="shared" ca="1" si="259"/>
        <v>-</v>
      </c>
      <c r="OV32" s="539" t="str">
        <f t="shared" ca="1" si="259"/>
        <v>-</v>
      </c>
      <c r="OW32" s="539" t="str">
        <f t="shared" ca="1" si="259"/>
        <v>-</v>
      </c>
      <c r="OX32" s="539" t="str">
        <f t="shared" ca="1" si="259"/>
        <v>-</v>
      </c>
      <c r="OY32" s="539" t="str">
        <f t="shared" ca="1" si="259"/>
        <v>-</v>
      </c>
      <c r="OZ32" s="539" t="str">
        <f t="shared" ca="1" si="259"/>
        <v>-</v>
      </c>
      <c r="PA32" s="539" t="str">
        <f t="shared" ca="1" si="259"/>
        <v>-</v>
      </c>
      <c r="PB32" s="539" t="str">
        <f t="shared" ca="1" si="259"/>
        <v>-</v>
      </c>
      <c r="PC32" s="539" t="str">
        <f t="shared" ref="PC32:PH34" ca="1" si="260">IF(AND($O32=PC$19, $AP32=PC$21),TRUE,"-")</f>
        <v>-</v>
      </c>
      <c r="PD32" s="539" t="str">
        <f t="shared" ca="1" si="260"/>
        <v>-</v>
      </c>
      <c r="PE32" s="539" t="str">
        <f t="shared" ca="1" si="260"/>
        <v>-</v>
      </c>
      <c r="PF32" s="539" t="str">
        <f t="shared" ca="1" si="260"/>
        <v>-</v>
      </c>
      <c r="PG32" s="539" t="str">
        <f t="shared" ca="1" si="260"/>
        <v>-</v>
      </c>
      <c r="PH32" s="539" t="str">
        <f t="shared" ca="1" si="260"/>
        <v>-</v>
      </c>
      <c r="PI32" s="549" t="str">
        <f t="shared" ref="PI32:PR34" si="261">IF($O32=PI$19,TRUE,"-")</f>
        <v>-</v>
      </c>
      <c r="PJ32" s="549" t="str">
        <f t="shared" si="261"/>
        <v>-</v>
      </c>
      <c r="PK32" s="549" t="str">
        <f t="shared" si="261"/>
        <v>-</v>
      </c>
      <c r="PL32" s="549" t="str">
        <f t="shared" si="261"/>
        <v>-</v>
      </c>
      <c r="PM32" s="549" t="str">
        <f t="shared" si="261"/>
        <v>-</v>
      </c>
      <c r="PN32" s="549" t="str">
        <f t="shared" si="261"/>
        <v>-</v>
      </c>
      <c r="PO32" s="549" t="str">
        <f t="shared" si="261"/>
        <v>-</v>
      </c>
      <c r="PP32" s="549" t="str">
        <f t="shared" si="261"/>
        <v>-</v>
      </c>
      <c r="PQ32" s="549" t="str">
        <f t="shared" si="261"/>
        <v>-</v>
      </c>
      <c r="PR32" s="549" t="str">
        <f t="shared" si="261"/>
        <v>-</v>
      </c>
      <c r="PS32" s="549" t="str">
        <f t="shared" ref="PS32:QB34" si="262">IF($O32=PS$19,TRUE,"-")</f>
        <v>-</v>
      </c>
      <c r="PT32" s="549" t="str">
        <f t="shared" si="262"/>
        <v>-</v>
      </c>
      <c r="PU32" s="549" t="str">
        <f t="shared" si="262"/>
        <v>-</v>
      </c>
      <c r="PV32" s="549" t="str">
        <f t="shared" si="262"/>
        <v>-</v>
      </c>
      <c r="PW32" s="549" t="str">
        <f t="shared" si="262"/>
        <v>-</v>
      </c>
      <c r="PX32" s="549" t="str">
        <f t="shared" si="262"/>
        <v>-</v>
      </c>
      <c r="PY32" s="549" t="str">
        <f t="shared" si="262"/>
        <v>-</v>
      </c>
      <c r="PZ32" s="549" t="str">
        <f t="shared" si="262"/>
        <v>-</v>
      </c>
      <c r="QA32" s="549" t="str">
        <f t="shared" si="262"/>
        <v>-</v>
      </c>
      <c r="QB32" s="549" t="str">
        <f t="shared" si="262"/>
        <v>-</v>
      </c>
      <c r="QC32" s="549" t="str">
        <f t="shared" ref="QC32:QH34" si="263">IF($O32=QC$19,TRUE,"-")</f>
        <v>-</v>
      </c>
      <c r="QD32" s="549" t="str">
        <f t="shared" si="263"/>
        <v>-</v>
      </c>
      <c r="QE32" s="549" t="str">
        <f t="shared" si="263"/>
        <v>-</v>
      </c>
      <c r="QF32" s="549" t="str">
        <f t="shared" si="263"/>
        <v>-</v>
      </c>
      <c r="QG32" s="549" t="str">
        <f t="shared" si="263"/>
        <v>-</v>
      </c>
      <c r="QH32" s="549" t="str">
        <f t="shared" si="263"/>
        <v>-</v>
      </c>
      <c r="QI32" s="539" t="str">
        <f t="shared" ref="QI32:QR34" si="264">IF(AND($O32=QI$19, $AP32=QI$21),TRUE,"-")</f>
        <v>-</v>
      </c>
      <c r="QJ32" s="539" t="str">
        <f t="shared" si="264"/>
        <v>-</v>
      </c>
      <c r="QK32" s="539" t="str">
        <f t="shared" si="264"/>
        <v>-</v>
      </c>
      <c r="QL32" s="539" t="str">
        <f t="shared" si="264"/>
        <v>-</v>
      </c>
      <c r="QM32" s="539" t="str">
        <f t="shared" si="264"/>
        <v>-</v>
      </c>
      <c r="QN32" s="539" t="str">
        <f t="shared" si="264"/>
        <v>-</v>
      </c>
      <c r="QO32" s="539" t="str">
        <f t="shared" ca="1" si="264"/>
        <v>-</v>
      </c>
      <c r="QP32" s="539" t="str">
        <f t="shared" ca="1" si="264"/>
        <v>-</v>
      </c>
      <c r="QQ32" s="539" t="str">
        <f t="shared" ca="1" si="264"/>
        <v>-</v>
      </c>
      <c r="QR32" s="539" t="str">
        <f t="shared" ca="1" si="264"/>
        <v>-</v>
      </c>
      <c r="QS32" s="539" t="str">
        <f t="shared" ref="QS32:RB34" ca="1" si="265">IF(AND($O32=QS$19, $AP32=QS$21),TRUE,"-")</f>
        <v>-</v>
      </c>
      <c r="QT32" s="539" t="str">
        <f t="shared" ca="1" si="265"/>
        <v>-</v>
      </c>
      <c r="QU32" s="539" t="str">
        <f t="shared" ca="1" si="265"/>
        <v>-</v>
      </c>
      <c r="QV32" s="539" t="str">
        <f t="shared" ca="1" si="265"/>
        <v>-</v>
      </c>
      <c r="QW32" s="539" t="str">
        <f t="shared" ca="1" si="265"/>
        <v>-</v>
      </c>
      <c r="QX32" s="539" t="str">
        <f t="shared" ca="1" si="265"/>
        <v>-</v>
      </c>
      <c r="QY32" s="539" t="str">
        <f t="shared" ca="1" si="265"/>
        <v>-</v>
      </c>
      <c r="QZ32" s="539" t="str">
        <f t="shared" ca="1" si="265"/>
        <v>-</v>
      </c>
      <c r="RA32" s="539" t="str">
        <f t="shared" ca="1" si="265"/>
        <v>-</v>
      </c>
      <c r="RB32" s="539" t="str">
        <f t="shared" ca="1" si="265"/>
        <v>-</v>
      </c>
      <c r="RC32" s="539" t="str">
        <f t="shared" ref="RC32:RL34" ca="1" si="266">IF(AND($O32=RC$19, $AP32=RC$21),TRUE,"-")</f>
        <v>-</v>
      </c>
      <c r="RD32" s="539" t="str">
        <f t="shared" ca="1" si="266"/>
        <v>-</v>
      </c>
      <c r="RE32" s="539" t="str">
        <f t="shared" ca="1" si="266"/>
        <v>-</v>
      </c>
      <c r="RF32" s="539" t="str">
        <f t="shared" ca="1" si="266"/>
        <v>-</v>
      </c>
      <c r="RG32" s="539" t="str">
        <f t="shared" ca="1" si="266"/>
        <v>-</v>
      </c>
      <c r="RH32" s="539" t="str">
        <f t="shared" ca="1" si="266"/>
        <v>-</v>
      </c>
      <c r="RI32" s="539" t="str">
        <f t="shared" ca="1" si="266"/>
        <v>-</v>
      </c>
      <c r="RJ32" s="539" t="str">
        <f t="shared" ca="1" si="266"/>
        <v>-</v>
      </c>
      <c r="RK32" s="539" t="str">
        <f t="shared" ca="1" si="266"/>
        <v>-</v>
      </c>
      <c r="RL32" s="539" t="str">
        <f t="shared" ca="1" si="266"/>
        <v>-</v>
      </c>
      <c r="RM32" s="539" t="str">
        <f t="shared" ref="RM32:RR34" ca="1" si="267">IF(AND($O32=RM$19, $AP32=RM$21),TRUE,"-")</f>
        <v>-</v>
      </c>
      <c r="RN32" s="539" t="str">
        <f t="shared" ca="1" si="267"/>
        <v>-</v>
      </c>
      <c r="RO32" s="539" t="str">
        <f t="shared" ca="1" si="267"/>
        <v>-</v>
      </c>
      <c r="RP32" s="539" t="str">
        <f t="shared" ca="1" si="267"/>
        <v>-</v>
      </c>
      <c r="RQ32" s="539" t="str">
        <f t="shared" ca="1" si="267"/>
        <v>-</v>
      </c>
      <c r="RR32" s="539" t="str">
        <f t="shared" ca="1" si="267"/>
        <v>-</v>
      </c>
      <c r="RS32" s="549" t="str">
        <f t="shared" ref="RS32:SB34" si="268">IF($O32=RS$19,TRUE,"-")</f>
        <v>-</v>
      </c>
      <c r="RT32" s="549" t="str">
        <f t="shared" si="268"/>
        <v>-</v>
      </c>
      <c r="RU32" s="549" t="str">
        <f t="shared" si="268"/>
        <v>-</v>
      </c>
      <c r="RV32" s="549" t="str">
        <f t="shared" si="268"/>
        <v>-</v>
      </c>
      <c r="RW32" s="549" t="str">
        <f t="shared" si="268"/>
        <v>-</v>
      </c>
      <c r="RX32" s="549" t="str">
        <f t="shared" si="268"/>
        <v>-</v>
      </c>
      <c r="RY32" s="549" t="str">
        <f t="shared" si="268"/>
        <v>-</v>
      </c>
      <c r="RZ32" s="549" t="str">
        <f t="shared" si="268"/>
        <v>-</v>
      </c>
      <c r="SA32" s="549" t="str">
        <f t="shared" si="268"/>
        <v>-</v>
      </c>
      <c r="SB32" s="549" t="str">
        <f t="shared" si="268"/>
        <v>-</v>
      </c>
      <c r="SC32" s="549" t="str">
        <f t="shared" ref="SC32:SL34" si="269">IF($O32=SC$19,TRUE,"-")</f>
        <v>-</v>
      </c>
      <c r="SD32" s="549" t="str">
        <f t="shared" si="269"/>
        <v>-</v>
      </c>
      <c r="SE32" s="549" t="str">
        <f t="shared" si="269"/>
        <v>-</v>
      </c>
      <c r="SF32" s="549" t="str">
        <f t="shared" si="269"/>
        <v>-</v>
      </c>
      <c r="SG32" s="549" t="str">
        <f t="shared" si="269"/>
        <v>-</v>
      </c>
      <c r="SH32" s="549" t="str">
        <f t="shared" si="269"/>
        <v>-</v>
      </c>
      <c r="SI32" s="549" t="str">
        <f t="shared" si="269"/>
        <v>-</v>
      </c>
      <c r="SJ32" s="549" t="str">
        <f t="shared" si="269"/>
        <v>-</v>
      </c>
      <c r="SK32" s="549" t="str">
        <f t="shared" si="269"/>
        <v>-</v>
      </c>
      <c r="SL32" s="549" t="str">
        <f t="shared" si="269"/>
        <v>-</v>
      </c>
      <c r="SM32" s="549" t="str">
        <f t="shared" ref="SM32:SR34" si="270">IF($O32=SM$19,TRUE,"-")</f>
        <v>-</v>
      </c>
      <c r="SN32" s="549" t="str">
        <f t="shared" si="270"/>
        <v>-</v>
      </c>
      <c r="SO32" s="549" t="str">
        <f t="shared" si="270"/>
        <v>-</v>
      </c>
      <c r="SP32" s="549" t="str">
        <f t="shared" si="270"/>
        <v>-</v>
      </c>
      <c r="SQ32" s="549" t="str">
        <f t="shared" si="270"/>
        <v>-</v>
      </c>
      <c r="SR32" s="549" t="str">
        <f t="shared" si="270"/>
        <v>-</v>
      </c>
      <c r="SS32" s="539" t="b">
        <f t="shared" ref="SS32:TB34" si="271">IF(AND($O32=SS$19, $AP32=SS$21),TRUE,"-")</f>
        <v>1</v>
      </c>
      <c r="ST32" s="539" t="b">
        <f t="shared" si="271"/>
        <v>1</v>
      </c>
      <c r="SU32" s="539" t="b">
        <f t="shared" si="271"/>
        <v>1</v>
      </c>
      <c r="SV32" s="539" t="b">
        <f t="shared" si="271"/>
        <v>1</v>
      </c>
      <c r="SW32" s="539" t="b">
        <f t="shared" si="271"/>
        <v>1</v>
      </c>
      <c r="SX32" s="539" t="b">
        <f t="shared" si="271"/>
        <v>1</v>
      </c>
      <c r="SY32" s="539" t="str">
        <f t="shared" ca="1" si="271"/>
        <v>-</v>
      </c>
      <c r="SZ32" s="539" t="str">
        <f t="shared" ca="1" si="271"/>
        <v>-</v>
      </c>
      <c r="TA32" s="539" t="str">
        <f t="shared" ca="1" si="271"/>
        <v>-</v>
      </c>
      <c r="TB32" s="539" t="str">
        <f t="shared" ca="1" si="271"/>
        <v>-</v>
      </c>
      <c r="TC32" s="539" t="str">
        <f t="shared" ref="TC32:TL34" ca="1" si="272">IF(AND($O32=TC$19, $AP32=TC$21),TRUE,"-")</f>
        <v>-</v>
      </c>
      <c r="TD32" s="539" t="str">
        <f t="shared" ca="1" si="272"/>
        <v>-</v>
      </c>
      <c r="TE32" s="539" t="str">
        <f t="shared" ca="1" si="272"/>
        <v>-</v>
      </c>
      <c r="TF32" s="539" t="str">
        <f t="shared" ca="1" si="272"/>
        <v>-</v>
      </c>
      <c r="TG32" s="539" t="str">
        <f t="shared" ca="1" si="272"/>
        <v>-</v>
      </c>
      <c r="TH32" s="539" t="str">
        <f t="shared" ca="1" si="272"/>
        <v>-</v>
      </c>
      <c r="TI32" s="539" t="str">
        <f t="shared" ca="1" si="272"/>
        <v>-</v>
      </c>
      <c r="TJ32" s="539" t="str">
        <f t="shared" ca="1" si="272"/>
        <v>-</v>
      </c>
      <c r="TK32" s="539" t="str">
        <f t="shared" ca="1" si="272"/>
        <v>-</v>
      </c>
      <c r="TL32" s="539" t="str">
        <f t="shared" ca="1" si="272"/>
        <v>-</v>
      </c>
      <c r="TM32" s="539" t="str">
        <f t="shared" ref="TM32:TV34" ca="1" si="273">IF(AND($O32=TM$19, $AP32=TM$21),TRUE,"-")</f>
        <v>-</v>
      </c>
      <c r="TN32" s="539" t="str">
        <f t="shared" ca="1" si="273"/>
        <v>-</v>
      </c>
      <c r="TO32" s="539" t="str">
        <f t="shared" ca="1" si="273"/>
        <v>-</v>
      </c>
      <c r="TP32" s="539" t="str">
        <f t="shared" ca="1" si="273"/>
        <v>-</v>
      </c>
      <c r="TQ32" s="539" t="str">
        <f t="shared" ca="1" si="273"/>
        <v>-</v>
      </c>
      <c r="TR32" s="539" t="str">
        <f t="shared" ca="1" si="273"/>
        <v>-</v>
      </c>
      <c r="TS32" s="539" t="str">
        <f t="shared" ca="1" si="273"/>
        <v>-</v>
      </c>
      <c r="TT32" s="539" t="str">
        <f t="shared" ca="1" si="273"/>
        <v>-</v>
      </c>
      <c r="TU32" s="539" t="str">
        <f t="shared" ca="1" si="273"/>
        <v>-</v>
      </c>
      <c r="TV32" s="539" t="str">
        <f t="shared" ca="1" si="273"/>
        <v>-</v>
      </c>
      <c r="TW32" s="539" t="str">
        <f t="shared" ref="TW32:UB34" ca="1" si="274">IF(AND($O32=TW$19, $AP32=TW$21),TRUE,"-")</f>
        <v>-</v>
      </c>
      <c r="TX32" s="539" t="str">
        <f t="shared" ca="1" si="274"/>
        <v>-</v>
      </c>
      <c r="TY32" s="539" t="str">
        <f t="shared" ca="1" si="274"/>
        <v>-</v>
      </c>
      <c r="TZ32" s="539" t="str">
        <f t="shared" ca="1" si="274"/>
        <v>-</v>
      </c>
      <c r="UA32" s="539" t="str">
        <f t="shared" ca="1" si="274"/>
        <v>-</v>
      </c>
      <c r="UB32" s="539" t="str">
        <f t="shared" ca="1" si="274"/>
        <v>-</v>
      </c>
      <c r="UC32" s="549" t="b">
        <f t="shared" ref="UC32:UL34" si="275">IF($O32=UC$19,TRUE,"-")</f>
        <v>1</v>
      </c>
      <c r="UD32" s="549" t="b">
        <f t="shared" si="275"/>
        <v>1</v>
      </c>
      <c r="UE32" s="549" t="b">
        <f t="shared" si="275"/>
        <v>1</v>
      </c>
      <c r="UF32" s="549" t="b">
        <f t="shared" si="275"/>
        <v>1</v>
      </c>
      <c r="UG32" s="549" t="b">
        <f t="shared" si="275"/>
        <v>1</v>
      </c>
      <c r="UH32" s="549" t="b">
        <f t="shared" si="275"/>
        <v>1</v>
      </c>
      <c r="UI32" s="549" t="b">
        <f t="shared" si="275"/>
        <v>1</v>
      </c>
      <c r="UJ32" s="549" t="b">
        <f t="shared" si="275"/>
        <v>1</v>
      </c>
      <c r="UK32" s="549" t="b">
        <f t="shared" si="275"/>
        <v>1</v>
      </c>
      <c r="UL32" s="549" t="b">
        <f t="shared" si="275"/>
        <v>1</v>
      </c>
      <c r="UM32" s="549" t="b">
        <f t="shared" ref="UM32:UV34" si="276">IF($O32=UM$19,TRUE,"-")</f>
        <v>1</v>
      </c>
      <c r="UN32" s="549" t="b">
        <f t="shared" si="276"/>
        <v>1</v>
      </c>
      <c r="UO32" s="549" t="b">
        <f t="shared" si="276"/>
        <v>1</v>
      </c>
      <c r="UP32" s="549" t="b">
        <f t="shared" si="276"/>
        <v>1</v>
      </c>
      <c r="UQ32" s="549" t="b">
        <f t="shared" si="276"/>
        <v>1</v>
      </c>
      <c r="UR32" s="549" t="b">
        <f t="shared" si="276"/>
        <v>1</v>
      </c>
      <c r="US32" s="549" t="b">
        <f t="shared" si="276"/>
        <v>1</v>
      </c>
      <c r="UT32" s="549" t="b">
        <f t="shared" si="276"/>
        <v>1</v>
      </c>
      <c r="UU32" s="549" t="b">
        <f t="shared" si="276"/>
        <v>1</v>
      </c>
      <c r="UV32" s="549" t="b">
        <f t="shared" si="276"/>
        <v>1</v>
      </c>
      <c r="UW32" s="549" t="b">
        <f t="shared" ref="UW32:VB34" si="277">IF($O32=UW$19,TRUE,"-")</f>
        <v>1</v>
      </c>
      <c r="UX32" s="549" t="b">
        <f t="shared" si="277"/>
        <v>1</v>
      </c>
      <c r="UY32" s="549" t="b">
        <f t="shared" si="277"/>
        <v>1</v>
      </c>
      <c r="UZ32" s="549" t="b">
        <f t="shared" si="277"/>
        <v>1</v>
      </c>
      <c r="VA32" s="549" t="b">
        <f t="shared" si="277"/>
        <v>1</v>
      </c>
      <c r="VB32" s="549" t="b">
        <f t="shared" si="277"/>
        <v>1</v>
      </c>
      <c r="VC32" s="19">
        <f t="shared" ca="1" si="250"/>
        <v>0</v>
      </c>
      <c r="VD32" s="23">
        <v>0</v>
      </c>
    </row>
    <row r="33" spans="1:576" outlineLevel="2">
      <c r="A33" s="21">
        <f t="shared" si="93"/>
        <v>28</v>
      </c>
      <c r="B33" s="21">
        <f>$A$32</f>
        <v>27</v>
      </c>
      <c r="C33">
        <f t="shared" ca="1" si="166"/>
        <v>106</v>
      </c>
      <c r="D33" s="19" t="str">
        <f t="shared" ca="1" si="167"/>
        <v>SNSW</v>
      </c>
      <c r="E33" t="b">
        <v>1</v>
      </c>
      <c r="F33" t="b">
        <v>0</v>
      </c>
      <c r="G33" t="b">
        <f t="shared" si="168"/>
        <v>1</v>
      </c>
      <c r="H33" s="215">
        <f ca="1">OFFSET(H33,-1,0)+1</f>
        <v>1</v>
      </c>
      <c r="I33" s="19">
        <f t="shared" ref="I33:P34" ca="1" si="278">OFFSET(I$5,$B33,0)</f>
        <v>2</v>
      </c>
      <c r="J33" s="19">
        <f t="shared" ca="1" si="278"/>
        <v>1</v>
      </c>
      <c r="K33" s="19" t="str">
        <f t="shared" ca="1" si="278"/>
        <v/>
      </c>
      <c r="L33" s="19">
        <f t="shared" ca="1" si="278"/>
        <v>0</v>
      </c>
      <c r="M33" s="19">
        <f t="shared" ca="1" si="278"/>
        <v>2</v>
      </c>
      <c r="N33" s="19">
        <f t="shared" ca="1" si="278"/>
        <v>2</v>
      </c>
      <c r="O33" s="19">
        <f t="shared" ca="1" si="278"/>
        <v>3</v>
      </c>
      <c r="P33" s="19">
        <f t="shared" ca="1" si="278"/>
        <v>2</v>
      </c>
      <c r="Q33" s="19">
        <f t="shared" ref="Q33:U34" ca="1" si="279">OFFSET(Q$5,$B33,0)</f>
        <v>0</v>
      </c>
      <c r="R33" s="19">
        <f t="shared" ca="1" si="279"/>
        <v>0</v>
      </c>
      <c r="S33" s="19">
        <f t="shared" ca="1" si="279"/>
        <v>0</v>
      </c>
      <c r="T33" s="19">
        <f t="shared" ca="1" si="279"/>
        <v>0</v>
      </c>
      <c r="U33" s="19">
        <f t="shared" ca="1" si="279"/>
        <v>1</v>
      </c>
      <c r="V33" s="116">
        <f t="shared" ca="1" si="169"/>
        <v>1</v>
      </c>
      <c r="W33" s="116">
        <f t="shared" ca="1" si="169"/>
        <v>1</v>
      </c>
      <c r="X33" s="116">
        <f t="shared" ca="1" si="169"/>
        <v>2</v>
      </c>
      <c r="Y33" s="211"/>
      <c r="Z33" s="211"/>
      <c r="AA33" s="211"/>
      <c r="AB33" s="211"/>
      <c r="AC33" s="19">
        <f ca="1">OFFSET(AC$5,$B33,0)</f>
        <v>0</v>
      </c>
      <c r="AD33" s="211"/>
      <c r="AE33" s="211"/>
      <c r="AF33" s="211"/>
      <c r="AG33" s="211"/>
      <c r="AH33" s="211"/>
      <c r="AI33" s="211"/>
      <c r="AJ33" s="211"/>
      <c r="AK33" s="211"/>
      <c r="AL33" s="136">
        <f t="shared" ca="1" si="170"/>
        <v>2</v>
      </c>
      <c r="AM33" s="136">
        <f ca="1">INDEX(CHOOSE($O33,DataAutumn!i.AdultDrys,DataWinter!i.AdultDrys,DataSpring!i.AdultDrys),1,$N33)</f>
        <v>3</v>
      </c>
      <c r="AN33" s="5">
        <f t="shared" ca="1" si="171"/>
        <v>2</v>
      </c>
      <c r="AO33" s="5">
        <f t="shared" ca="1" si="171"/>
        <v>0</v>
      </c>
      <c r="AP33" s="5">
        <f t="shared" ca="1" si="172"/>
        <v>1</v>
      </c>
      <c r="AQ33" s="211"/>
      <c r="AR33" s="211"/>
      <c r="AS33" s="356" t="str">
        <f t="shared" ca="1" si="173"/>
        <v>Template 00001 SNSW MWM     Day204 Scan2-0000 RR000p GP100p WP100p MP075p T_TRUE (F33N11)</v>
      </c>
      <c r="AT33" s="9" t="str">
        <f ca="1">IF(COUNTIF(AS$5:AS33,AS33)=1,"-","Dup")</f>
        <v>-</v>
      </c>
      <c r="AU33" s="9"/>
      <c r="AV33" s="19" t="str">
        <f t="shared" ca="1" si="174"/>
        <v>-</v>
      </c>
      <c r="AW33" s="19" t="str">
        <f t="shared" ca="1" si="174"/>
        <v>-</v>
      </c>
      <c r="AX33" s="19" t="str">
        <f t="shared" ca="1" si="174"/>
        <v>-</v>
      </c>
      <c r="AY33" s="19" t="str">
        <f t="shared" ca="1" si="174"/>
        <v>-</v>
      </c>
      <c r="AZ33" s="19" t="str">
        <f t="shared" ca="1" si="174"/>
        <v>-</v>
      </c>
      <c r="BA33" s="19" t="str">
        <f t="shared" ca="1" si="174"/>
        <v>-</v>
      </c>
      <c r="BB33" s="19" t="str">
        <f t="shared" ca="1" si="174"/>
        <v>-</v>
      </c>
      <c r="BC33" s="19" t="str">
        <f t="shared" ca="1" si="174"/>
        <v>-</v>
      </c>
      <c r="BD33" s="9"/>
      <c r="BE33" s="5" t="b">
        <f t="shared" ca="1" si="175"/>
        <v>0</v>
      </c>
      <c r="BF33" s="5" t="str">
        <f t="shared" ca="1" si="175"/>
        <v>-</v>
      </c>
      <c r="BG33" s="5" t="b">
        <f t="shared" ca="1" si="175"/>
        <v>0</v>
      </c>
      <c r="BH33" s="5" t="b">
        <f t="shared" ca="1" si="175"/>
        <v>1</v>
      </c>
      <c r="BI33" s="5" t="b">
        <f t="shared" ca="1" si="175"/>
        <v>1</v>
      </c>
      <c r="BJ33" s="136">
        <f t="shared" ca="1" si="175"/>
        <v>0</v>
      </c>
      <c r="BK33" s="19" t="b">
        <f t="shared" ca="1" si="176"/>
        <v>0</v>
      </c>
      <c r="BL33" s="9"/>
      <c r="BM33" s="5" t="str">
        <f t="shared" ca="1" si="177"/>
        <v>-</v>
      </c>
      <c r="BN33" s="19" t="str">
        <f t="shared" ca="1" si="178"/>
        <v>-</v>
      </c>
      <c r="BO33" s="19" t="str">
        <f t="shared" ca="1" si="178"/>
        <v>-</v>
      </c>
      <c r="BP33" s="19" t="str">
        <f t="shared" ca="1" si="178"/>
        <v>-</v>
      </c>
      <c r="BQ33" s="5" t="str">
        <f t="shared" ca="1" si="179"/>
        <v>-</v>
      </c>
      <c r="BR33" s="19" t="str">
        <f t="shared" ca="1" si="180"/>
        <v>-</v>
      </c>
      <c r="BS33" s="5" t="str">
        <f t="shared" ca="1" si="181"/>
        <v>-</v>
      </c>
      <c r="BT33" s="19" t="str">
        <f t="shared" ca="1" si="182"/>
        <v>-</v>
      </c>
      <c r="BU33" s="19" t="str">
        <f t="shared" ca="1" si="182"/>
        <v>-</v>
      </c>
      <c r="BV33" s="19" t="str">
        <f t="shared" ca="1" si="182"/>
        <v>-</v>
      </c>
      <c r="BW33" s="5" t="str">
        <f t="shared" ca="1" si="183"/>
        <v>-</v>
      </c>
      <c r="BX33" s="9"/>
      <c r="BY33" s="5" t="b">
        <f t="shared" ca="1" si="184"/>
        <v>0</v>
      </c>
      <c r="BZ33" s="5" t="str">
        <f t="shared" ca="1" si="185"/>
        <v>-</v>
      </c>
      <c r="CA33" s="5" t="str">
        <f t="shared" ca="1" si="186"/>
        <v>-</v>
      </c>
      <c r="CB33" s="5" t="str">
        <f t="shared" ca="1" si="186"/>
        <v>-</v>
      </c>
      <c r="CC33" s="5" t="str">
        <f t="shared" ca="1" si="186"/>
        <v>-</v>
      </c>
      <c r="CD33" s="5" t="str">
        <f t="shared" ca="1" si="186"/>
        <v>-</v>
      </c>
      <c r="CE33" s="5" t="str">
        <f t="shared" ca="1" si="186"/>
        <v>-</v>
      </c>
      <c r="CF33" s="5" t="str">
        <f t="shared" ca="1" si="186"/>
        <v>-</v>
      </c>
      <c r="CG33" s="5" t="str">
        <f t="shared" ca="1" si="186"/>
        <v>-</v>
      </c>
      <c r="CH33" s="5" t="str">
        <f t="shared" ca="1" si="186"/>
        <v>-</v>
      </c>
      <c r="CI33" s="9"/>
      <c r="CJ33" s="19" t="b">
        <f t="shared" ref="CJ33:CJ34" ca="1" si="280">OFFSET(CJ$5,$B33,0)</f>
        <v>1</v>
      </c>
      <c r="CK33" s="19" t="b">
        <f t="shared" ref="CK33:CL34" ca="1" si="281">OFFSET(CK$5,$B33,0)</f>
        <v>1</v>
      </c>
      <c r="CL33" s="19" t="b">
        <f t="shared" ca="1" si="281"/>
        <v>1</v>
      </c>
      <c r="CM33" s="12">
        <f t="shared" ref="CM33:CM34" ca="1" si="282">VALUE($M33&amp;$N33&amp;$O33&amp;$X33&amp;$P33&amp;$Q33&amp;$R33&amp;$S33&amp;$T33&amp;"05")</f>
        <v>22322000005</v>
      </c>
      <c r="CN33" s="19" t="b">
        <f t="shared" ca="1" si="110"/>
        <v>0</v>
      </c>
      <c r="CO33" s="19" t="str">
        <f t="shared" ca="1" si="110"/>
        <v>-</v>
      </c>
      <c r="CP33" s="19" t="str">
        <f t="shared" ca="1" si="110"/>
        <v>-</v>
      </c>
      <c r="CQ33" s="19" t="str">
        <f t="shared" ca="1" si="145"/>
        <v>-</v>
      </c>
      <c r="CR33" s="433">
        <f t="shared" ca="1" si="187"/>
        <v>652</v>
      </c>
      <c r="CS33" s="433">
        <f t="shared" ca="1" si="187"/>
        <v>686</v>
      </c>
      <c r="CT33" s="433">
        <f t="shared" ca="1" si="187"/>
        <v>721</v>
      </c>
      <c r="CU33" s="144">
        <f t="shared" ca="1" si="188"/>
        <v>378</v>
      </c>
      <c r="CV33" s="144">
        <f t="shared" ca="1" si="188"/>
        <v>413</v>
      </c>
      <c r="CW33" s="144">
        <f t="shared" ca="1" si="188"/>
        <v>448</v>
      </c>
      <c r="CX33" s="19" t="str">
        <f t="shared" ca="1" si="189"/>
        <v>-</v>
      </c>
      <c r="CY33" s="19" t="str">
        <f t="shared" ca="1" si="189"/>
        <v>-</v>
      </c>
      <c r="CZ33" s="19" t="str">
        <f t="shared" ca="1" si="189"/>
        <v>-</v>
      </c>
      <c r="DA33" s="19" t="str">
        <f t="shared" ca="1" si="189"/>
        <v>-</v>
      </c>
      <c r="DB33" s="19" t="str">
        <f t="shared" ca="1" si="189"/>
        <v>-</v>
      </c>
      <c r="DC33" s="19" t="str">
        <f t="shared" ca="1" si="189"/>
        <v>-</v>
      </c>
      <c r="DD33" s="19">
        <f t="shared" ca="1" si="189"/>
        <v>1</v>
      </c>
      <c r="DE33" s="19">
        <f t="shared" ca="1" si="189"/>
        <v>1</v>
      </c>
      <c r="DF33" s="19">
        <f t="shared" ca="1" si="189"/>
        <v>0</v>
      </c>
      <c r="DG33" s="19" t="str">
        <f t="shared" ca="1" si="189"/>
        <v>-</v>
      </c>
      <c r="DH33" s="19" t="str">
        <f t="shared" ca="1" si="189"/>
        <v>-</v>
      </c>
      <c r="DI33" s="19" t="str">
        <f t="shared" ca="1" si="189"/>
        <v>-</v>
      </c>
      <c r="DJ33" s="19" t="str">
        <f t="shared" ca="1" si="189"/>
        <v>-</v>
      </c>
      <c r="DK33" s="19" t="str">
        <f t="shared" ca="1" si="189"/>
        <v>-</v>
      </c>
      <c r="DL33" s="19">
        <f t="shared" ca="1" si="189"/>
        <v>0</v>
      </c>
      <c r="DM33" s="19" t="str">
        <f t="shared" ca="1" si="189"/>
        <v>-</v>
      </c>
      <c r="DN33" s="19" t="str">
        <f t="shared" ca="1" si="189"/>
        <v>-</v>
      </c>
      <c r="DO33" s="19" t="str">
        <f t="shared" ca="1" si="145"/>
        <v>-</v>
      </c>
      <c r="DP33" s="19">
        <f t="shared" ca="1" si="110"/>
        <v>0</v>
      </c>
      <c r="DQ33" s="19">
        <f t="shared" ca="1" si="110"/>
        <v>0</v>
      </c>
      <c r="DR33" s="9"/>
      <c r="DS33" s="19">
        <f t="shared" ca="1" si="190"/>
        <v>0</v>
      </c>
      <c r="DT33" s="19">
        <f t="shared" ca="1" si="190"/>
        <v>0</v>
      </c>
      <c r="DU33" s="19">
        <f t="shared" ca="1" si="190"/>
        <v>0</v>
      </c>
      <c r="DV33" s="19">
        <f t="shared" ca="1" si="190"/>
        <v>0</v>
      </c>
      <c r="DW33" s="19">
        <f t="shared" ca="1" si="190"/>
        <v>0</v>
      </c>
      <c r="DX33" s="19">
        <f t="shared" ca="1" si="190"/>
        <v>0</v>
      </c>
      <c r="DY33" s="19">
        <f t="shared" ca="1" si="190"/>
        <v>0</v>
      </c>
      <c r="DZ33" s="19">
        <f t="shared" ca="1" si="190"/>
        <v>0</v>
      </c>
      <c r="EA33" s="19">
        <f t="shared" ca="1" si="190"/>
        <v>0</v>
      </c>
      <c r="EB33" s="19">
        <f t="shared" ca="1" si="190"/>
        <v>0</v>
      </c>
      <c r="EC33" s="19">
        <f t="shared" ca="1" si="190"/>
        <v>0</v>
      </c>
      <c r="ED33" s="19">
        <f t="shared" ca="1" si="190"/>
        <v>0</v>
      </c>
      <c r="EE33" s="19">
        <f t="shared" ca="1" si="191"/>
        <v>0</v>
      </c>
      <c r="EF33" s="433">
        <f t="shared" ca="1" si="192"/>
        <v>0</v>
      </c>
      <c r="EG33" s="433">
        <f t="shared" ca="1" si="192"/>
        <v>0</v>
      </c>
      <c r="EH33" s="116">
        <f t="shared" ca="1" si="193"/>
        <v>0</v>
      </c>
      <c r="EI33" s="116">
        <f t="shared" ca="1" si="193"/>
        <v>0</v>
      </c>
      <c r="EJ33" s="116">
        <f t="shared" ca="1" si="193"/>
        <v>0</v>
      </c>
      <c r="EK33" s="116">
        <f t="shared" ca="1" si="193"/>
        <v>0</v>
      </c>
      <c r="EL33" s="116">
        <f t="shared" ca="1" si="193"/>
        <v>0</v>
      </c>
      <c r="EM33" s="537">
        <f t="shared" ca="1" si="194"/>
        <v>0</v>
      </c>
      <c r="EN33" s="116">
        <f t="shared" ca="1" si="195"/>
        <v>0</v>
      </c>
      <c r="EO33" s="116">
        <f t="shared" ca="1" si="195"/>
        <v>0</v>
      </c>
      <c r="EP33" s="116">
        <f t="shared" ca="1" si="195"/>
        <v>0</v>
      </c>
      <c r="EQ33" s="116">
        <f t="shared" ca="1" si="195"/>
        <v>0</v>
      </c>
      <c r="ER33" s="116">
        <f t="shared" ca="1" si="195"/>
        <v>0</v>
      </c>
      <c r="ES33" s="537">
        <f t="shared" ca="1" si="196"/>
        <v>0</v>
      </c>
      <c r="ET33" s="116">
        <f t="shared" ca="1" si="197"/>
        <v>0</v>
      </c>
      <c r="EU33" s="116">
        <f t="shared" ca="1" si="197"/>
        <v>0</v>
      </c>
      <c r="EV33" s="116">
        <f t="shared" ca="1" si="197"/>
        <v>0</v>
      </c>
      <c r="EW33" s="116">
        <f t="shared" ca="1" si="197"/>
        <v>0</v>
      </c>
      <c r="EX33" s="116">
        <f t="shared" ca="1" si="197"/>
        <v>0</v>
      </c>
      <c r="EY33" s="537">
        <f t="shared" ca="1" si="198"/>
        <v>0</v>
      </c>
      <c r="EZ33" s="116">
        <f t="shared" ca="1" si="199"/>
        <v>0</v>
      </c>
      <c r="FA33" s="116">
        <f t="shared" ca="1" si="199"/>
        <v>0</v>
      </c>
      <c r="FB33" s="116">
        <f t="shared" ca="1" si="199"/>
        <v>0</v>
      </c>
      <c r="FC33" s="116">
        <f t="shared" ca="1" si="199"/>
        <v>0</v>
      </c>
      <c r="FD33" s="116">
        <f t="shared" ca="1" si="199"/>
        <v>0</v>
      </c>
      <c r="FE33" s="537">
        <f t="shared" ca="1" si="200"/>
        <v>0</v>
      </c>
      <c r="FF33" s="116">
        <f t="shared" ca="1" si="201"/>
        <v>0</v>
      </c>
      <c r="FG33" s="116">
        <f t="shared" ca="1" si="201"/>
        <v>0</v>
      </c>
      <c r="FH33" s="116">
        <f t="shared" ca="1" si="201"/>
        <v>0</v>
      </c>
      <c r="FI33" s="116">
        <f t="shared" ca="1" si="201"/>
        <v>0</v>
      </c>
      <c r="FJ33" s="116">
        <f t="shared" ca="1" si="201"/>
        <v>0</v>
      </c>
      <c r="FK33" s="537">
        <f t="shared" ca="1" si="202"/>
        <v>0</v>
      </c>
      <c r="FL33" s="116">
        <f t="shared" ca="1" si="203"/>
        <v>0</v>
      </c>
      <c r="FM33" s="116">
        <f t="shared" ca="1" si="203"/>
        <v>0</v>
      </c>
      <c r="FN33" s="116">
        <f t="shared" ca="1" si="203"/>
        <v>0</v>
      </c>
      <c r="FO33" s="116">
        <f t="shared" ca="1" si="203"/>
        <v>0</v>
      </c>
      <c r="FP33" s="116">
        <f t="shared" ca="1" si="203"/>
        <v>0</v>
      </c>
      <c r="FQ33" s="537">
        <f t="shared" ca="1" si="204"/>
        <v>0</v>
      </c>
      <c r="FR33" s="117">
        <f t="shared" ca="1" si="205"/>
        <v>0</v>
      </c>
      <c r="FS33" s="117">
        <f t="shared" ca="1" si="205"/>
        <v>0</v>
      </c>
      <c r="FT33" s="117">
        <f t="shared" ca="1" si="205"/>
        <v>0</v>
      </c>
      <c r="FU33" s="117">
        <f t="shared" ca="1" si="205"/>
        <v>0</v>
      </c>
      <c r="FV33" s="556">
        <f t="shared" ca="1" si="206"/>
        <v>0</v>
      </c>
      <c r="FW33" s="556">
        <f t="shared" ca="1" si="206"/>
        <v>0</v>
      </c>
      <c r="FX33" s="556">
        <f t="shared" ca="1" si="206"/>
        <v>0</v>
      </c>
      <c r="FY33" s="556">
        <f t="shared" ca="1" si="206"/>
        <v>0</v>
      </c>
      <c r="FZ33" s="556">
        <f t="shared" ca="1" si="206"/>
        <v>0</v>
      </c>
      <c r="GA33" s="556">
        <f t="shared" ca="1" si="206"/>
        <v>0</v>
      </c>
      <c r="GB33" s="556">
        <f t="shared" ca="1" si="206"/>
        <v>0</v>
      </c>
      <c r="GC33" s="556">
        <f t="shared" ca="1" si="206"/>
        <v>0</v>
      </c>
      <c r="GD33" s="556">
        <f t="shared" ca="1" si="206"/>
        <v>0</v>
      </c>
      <c r="GE33" s="556">
        <f t="shared" ca="1" si="206"/>
        <v>0</v>
      </c>
      <c r="GF33" s="556">
        <f t="shared" ca="1" si="207"/>
        <v>0</v>
      </c>
      <c r="GG33" s="556">
        <f t="shared" ca="1" si="207"/>
        <v>0</v>
      </c>
      <c r="GH33" s="556">
        <f t="shared" ca="1" si="207"/>
        <v>0</v>
      </c>
      <c r="GI33" s="556">
        <f t="shared" ca="1" si="207"/>
        <v>0</v>
      </c>
      <c r="GJ33" s="556">
        <f t="shared" ca="1" si="207"/>
        <v>0</v>
      </c>
      <c r="GK33" s="556">
        <f t="shared" ca="1" si="207"/>
        <v>0</v>
      </c>
      <c r="GL33" s="556">
        <f t="shared" ca="1" si="207"/>
        <v>0</v>
      </c>
      <c r="GM33" s="556">
        <f t="shared" ca="1" si="207"/>
        <v>0</v>
      </c>
      <c r="GN33" s="556">
        <f t="shared" ca="1" si="207"/>
        <v>0</v>
      </c>
      <c r="GO33" s="556">
        <f t="shared" ca="1" si="207"/>
        <v>0</v>
      </c>
      <c r="GP33" s="19">
        <f t="shared" ca="1" si="208"/>
        <v>0</v>
      </c>
      <c r="GQ33" s="116">
        <f t="shared" ca="1" si="209"/>
        <v>0</v>
      </c>
      <c r="GR33" s="116">
        <f t="shared" ca="1" si="209"/>
        <v>0</v>
      </c>
      <c r="GS33" s="116">
        <f t="shared" ca="1" si="209"/>
        <v>0</v>
      </c>
      <c r="GT33" s="116">
        <f t="shared" ca="1" si="209"/>
        <v>0</v>
      </c>
      <c r="GU33" s="116">
        <f t="shared" ca="1" si="209"/>
        <v>0</v>
      </c>
      <c r="GV33" s="537">
        <f t="shared" ca="1" si="210"/>
        <v>0</v>
      </c>
      <c r="GW33" s="116">
        <f t="shared" ca="1" si="211"/>
        <v>0</v>
      </c>
      <c r="GX33" s="116">
        <f t="shared" ca="1" si="211"/>
        <v>0</v>
      </c>
      <c r="GY33" s="116">
        <f t="shared" ca="1" si="211"/>
        <v>0</v>
      </c>
      <c r="GZ33" s="116">
        <f t="shared" ca="1" si="211"/>
        <v>0</v>
      </c>
      <c r="HA33" s="116">
        <f t="shared" ca="1" si="211"/>
        <v>0</v>
      </c>
      <c r="HB33" s="537">
        <f t="shared" ca="1" si="212"/>
        <v>0</v>
      </c>
      <c r="HC33" s="116">
        <f t="shared" ca="1" si="213"/>
        <v>0</v>
      </c>
      <c r="HD33" s="116">
        <f t="shared" ca="1" si="213"/>
        <v>0</v>
      </c>
      <c r="HE33" s="116">
        <f t="shared" ca="1" si="213"/>
        <v>0</v>
      </c>
      <c r="HF33" s="116">
        <f t="shared" ca="1" si="213"/>
        <v>0</v>
      </c>
      <c r="HG33" s="116">
        <f t="shared" ca="1" si="213"/>
        <v>0</v>
      </c>
      <c r="HH33" s="537">
        <f t="shared" ca="1" si="214"/>
        <v>0</v>
      </c>
      <c r="HI33" s="116">
        <f t="shared" ca="1" si="215"/>
        <v>0</v>
      </c>
      <c r="HJ33" s="116">
        <f t="shared" ca="1" si="215"/>
        <v>0</v>
      </c>
      <c r="HK33" s="116">
        <f t="shared" ca="1" si="215"/>
        <v>0</v>
      </c>
      <c r="HL33" s="116">
        <f t="shared" ca="1" si="215"/>
        <v>0</v>
      </c>
      <c r="HM33" s="116">
        <f t="shared" ca="1" si="215"/>
        <v>0</v>
      </c>
      <c r="HN33" s="537">
        <f t="shared" ca="1" si="216"/>
        <v>0</v>
      </c>
      <c r="HO33" s="116">
        <f t="shared" ca="1" si="217"/>
        <v>0</v>
      </c>
      <c r="HP33" s="116">
        <f t="shared" ca="1" si="217"/>
        <v>0</v>
      </c>
      <c r="HQ33" s="116">
        <f t="shared" ca="1" si="217"/>
        <v>0</v>
      </c>
      <c r="HR33" s="116">
        <f t="shared" ca="1" si="217"/>
        <v>0</v>
      </c>
      <c r="HS33" s="116">
        <f t="shared" ca="1" si="217"/>
        <v>0</v>
      </c>
      <c r="HT33" s="537">
        <f t="shared" ca="1" si="218"/>
        <v>0</v>
      </c>
      <c r="HU33" s="116">
        <f t="shared" ca="1" si="219"/>
        <v>0</v>
      </c>
      <c r="HV33" s="116">
        <f t="shared" ca="1" si="219"/>
        <v>0</v>
      </c>
      <c r="HW33" s="116">
        <f t="shared" ca="1" si="219"/>
        <v>0</v>
      </c>
      <c r="HX33" s="116">
        <f t="shared" ca="1" si="219"/>
        <v>0</v>
      </c>
      <c r="HY33" s="116">
        <f t="shared" ca="1" si="219"/>
        <v>0</v>
      </c>
      <c r="HZ33" s="537">
        <f t="shared" ca="1" si="220"/>
        <v>0</v>
      </c>
      <c r="IA33" s="117">
        <f t="shared" ca="1" si="221"/>
        <v>0</v>
      </c>
      <c r="IB33" s="117">
        <f t="shared" ca="1" si="221"/>
        <v>0</v>
      </c>
      <c r="IC33" s="117">
        <f t="shared" ca="1" si="221"/>
        <v>0</v>
      </c>
      <c r="ID33" s="117">
        <f t="shared" ca="1" si="221"/>
        <v>0</v>
      </c>
      <c r="IE33" s="556">
        <f t="shared" ca="1" si="222"/>
        <v>0</v>
      </c>
      <c r="IF33" s="556">
        <f t="shared" ca="1" si="222"/>
        <v>0</v>
      </c>
      <c r="IG33" s="556">
        <f t="shared" ca="1" si="222"/>
        <v>0</v>
      </c>
      <c r="IH33" s="556">
        <f t="shared" ca="1" si="222"/>
        <v>0</v>
      </c>
      <c r="II33" s="556">
        <f t="shared" ca="1" si="222"/>
        <v>0</v>
      </c>
      <c r="IJ33" s="556">
        <f t="shared" ca="1" si="222"/>
        <v>0</v>
      </c>
      <c r="IK33" s="556">
        <f t="shared" ca="1" si="222"/>
        <v>0</v>
      </c>
      <c r="IL33" s="556">
        <f t="shared" ca="1" si="222"/>
        <v>0</v>
      </c>
      <c r="IM33" s="556">
        <f t="shared" ca="1" si="222"/>
        <v>0</v>
      </c>
      <c r="IN33" s="556">
        <f t="shared" ca="1" si="222"/>
        <v>0</v>
      </c>
      <c r="IO33" s="556">
        <f t="shared" ca="1" si="223"/>
        <v>0</v>
      </c>
      <c r="IP33" s="556">
        <f t="shared" ca="1" si="223"/>
        <v>0</v>
      </c>
      <c r="IQ33" s="556">
        <f t="shared" ca="1" si="223"/>
        <v>0</v>
      </c>
      <c r="IR33" s="556">
        <f t="shared" ca="1" si="223"/>
        <v>0</v>
      </c>
      <c r="IS33" s="556">
        <f t="shared" ca="1" si="223"/>
        <v>0</v>
      </c>
      <c r="IT33" s="556">
        <f t="shared" ca="1" si="223"/>
        <v>0</v>
      </c>
      <c r="IU33" s="556">
        <f t="shared" ca="1" si="223"/>
        <v>0</v>
      </c>
      <c r="IV33" s="556">
        <f t="shared" ca="1" si="223"/>
        <v>0</v>
      </c>
      <c r="IW33" s="556">
        <f t="shared" ca="1" si="223"/>
        <v>0</v>
      </c>
      <c r="IX33" s="556">
        <f t="shared" ca="1" si="223"/>
        <v>0</v>
      </c>
      <c r="IY33" s="19">
        <f t="shared" ca="1" si="224"/>
        <v>0</v>
      </c>
      <c r="IZ33" s="5">
        <f t="shared" ca="1" si="225"/>
        <v>67</v>
      </c>
      <c r="JA33" s="9"/>
      <c r="JB33" s="5">
        <f t="shared" ca="1" si="226"/>
        <v>1</v>
      </c>
      <c r="JC33" s="5" t="b">
        <f t="shared" ca="1" si="226"/>
        <v>0</v>
      </c>
      <c r="JD33" s="19">
        <f t="shared" ref="JD33:KP34" ca="1" si="283">OFFSET(JD$5,$B33,0)</f>
        <v>0</v>
      </c>
      <c r="JE33" s="5">
        <f t="shared" ca="1" si="228"/>
        <v>0</v>
      </c>
      <c r="JF33" s="5">
        <f t="shared" ca="1" si="229"/>
        <v>1.2500000000000001E-2</v>
      </c>
      <c r="JG33" s="5">
        <f t="shared" si="230"/>
        <v>0</v>
      </c>
      <c r="JH33" s="19">
        <f t="shared" ca="1" si="227"/>
        <v>0</v>
      </c>
      <c r="JI33" s="5">
        <f t="shared" ca="1" si="231"/>
        <v>60</v>
      </c>
      <c r="JJ33" s="5">
        <f t="shared" si="232"/>
        <v>1</v>
      </c>
      <c r="JK33" s="19">
        <f t="shared" ca="1" si="283"/>
        <v>0</v>
      </c>
      <c r="JL33" s="19">
        <f t="shared" ca="1" si="283"/>
        <v>0</v>
      </c>
      <c r="JM33" s="19">
        <f t="shared" ca="1" si="283"/>
        <v>0</v>
      </c>
      <c r="JN33" s="19">
        <f t="shared" ca="1" si="283"/>
        <v>0</v>
      </c>
      <c r="JO33" s="19">
        <f t="shared" ca="1" si="283"/>
        <v>0</v>
      </c>
      <c r="JP33" s="19">
        <f t="shared" ca="1" si="283"/>
        <v>0</v>
      </c>
      <c r="JQ33" s="19">
        <f t="shared" ca="1" si="283"/>
        <v>0</v>
      </c>
      <c r="JR33" s="19">
        <f t="shared" ca="1" si="283"/>
        <v>0</v>
      </c>
      <c r="JS33" s="19">
        <f t="shared" ca="1" si="283"/>
        <v>0</v>
      </c>
      <c r="JT33" s="19">
        <f t="shared" ca="1" si="283"/>
        <v>0</v>
      </c>
      <c r="JU33" s="19">
        <f t="shared" ca="1" si="283"/>
        <v>0</v>
      </c>
      <c r="JV33" s="19">
        <f t="shared" ca="1" si="283"/>
        <v>0</v>
      </c>
      <c r="JW33" s="19">
        <f t="shared" ca="1" si="283"/>
        <v>0</v>
      </c>
      <c r="JX33" s="19">
        <f t="shared" ca="1" si="283"/>
        <v>0</v>
      </c>
      <c r="JY33" s="19">
        <f t="shared" ca="1" si="283"/>
        <v>0</v>
      </c>
      <c r="JZ33" s="19">
        <f t="shared" ca="1" si="283"/>
        <v>0</v>
      </c>
      <c r="KA33" s="19">
        <f t="shared" ca="1" si="283"/>
        <v>0</v>
      </c>
      <c r="KB33" s="19">
        <f t="shared" ca="1" si="283"/>
        <v>0</v>
      </c>
      <c r="KC33" s="19">
        <f t="shared" ca="1" si="283"/>
        <v>0</v>
      </c>
      <c r="KD33" s="19">
        <f t="shared" ca="1" si="283"/>
        <v>0</v>
      </c>
      <c r="KE33" s="19">
        <f t="shared" ca="1" si="283"/>
        <v>0</v>
      </c>
      <c r="KF33" s="5">
        <f t="shared" ca="1" si="234"/>
        <v>0</v>
      </c>
      <c r="KG33" s="5">
        <f t="shared" ca="1" si="234"/>
        <v>6.25E-2</v>
      </c>
      <c r="KH33" s="5">
        <f t="shared" ca="1" si="234"/>
        <v>6.25E-2</v>
      </c>
      <c r="KI33" s="5">
        <f t="shared" ca="1" si="234"/>
        <v>6.25E-2</v>
      </c>
      <c r="KJ33" s="19">
        <f t="shared" ref="KJ33:KJ42" ca="1" si="284">OFFSET(KJ$5,$B33,0)</f>
        <v>0</v>
      </c>
      <c r="KK33" s="19">
        <f t="shared" ca="1" si="283"/>
        <v>0</v>
      </c>
      <c r="KL33" s="19">
        <f t="shared" ca="1" si="235"/>
        <v>0</v>
      </c>
      <c r="KM33" s="19">
        <f t="shared" ca="1" si="283"/>
        <v>0</v>
      </c>
      <c r="KN33" s="19">
        <f t="shared" ca="1" si="283"/>
        <v>1</v>
      </c>
      <c r="KO33" s="19">
        <f t="shared" ca="1" si="283"/>
        <v>0</v>
      </c>
      <c r="KP33" s="19">
        <f t="shared" ca="1" si="283"/>
        <v>1</v>
      </c>
      <c r="KQ33" s="9"/>
      <c r="KR33" s="5" t="b">
        <f t="shared" ca="1" si="236"/>
        <v>1</v>
      </c>
      <c r="KS33" s="5" t="b">
        <f t="shared" ca="1" si="237"/>
        <v>0</v>
      </c>
      <c r="KT33" s="5" t="b">
        <f t="shared" ca="1" si="237"/>
        <v>0</v>
      </c>
      <c r="KU33" s="5" t="b">
        <f t="shared" ca="1" si="237"/>
        <v>1</v>
      </c>
      <c r="KV33" s="136">
        <f t="shared" ca="1" si="238"/>
        <v>2</v>
      </c>
      <c r="KW33" s="136">
        <f t="shared" ca="1" si="238"/>
        <v>2</v>
      </c>
      <c r="KX33" s="5" t="b">
        <f t="shared" ca="1" si="239"/>
        <v>0</v>
      </c>
      <c r="KY33" s="5" t="b">
        <f t="shared" ca="1" si="239"/>
        <v>1</v>
      </c>
      <c r="KZ33" s="5" t="b">
        <f t="shared" ca="1" si="239"/>
        <v>1</v>
      </c>
      <c r="LA33" s="5" t="b">
        <f t="shared" ca="1" si="239"/>
        <v>0</v>
      </c>
      <c r="LB33" s="5">
        <f t="shared" ca="1" si="240"/>
        <v>1</v>
      </c>
      <c r="LC33" s="5">
        <f t="shared" ca="1" si="240"/>
        <v>0</v>
      </c>
      <c r="LD33" s="5" t="b">
        <f t="shared" ca="1" si="241"/>
        <v>0</v>
      </c>
      <c r="LE33" s="5" t="str" cm="1">
        <f t="array" aca="1" ref="LE33" ca="1">IF(OR(LF33:LM33&lt;&gt;"-"),TRUE,"-")</f>
        <v>-</v>
      </c>
      <c r="LF33" s="19" t="str">
        <f t="shared" ca="1" si="242"/>
        <v>-</v>
      </c>
      <c r="LG33" s="19" t="str">
        <f t="shared" ca="1" si="242"/>
        <v>-</v>
      </c>
      <c r="LH33" s="19" t="str">
        <f t="shared" ca="1" si="242"/>
        <v>-</v>
      </c>
      <c r="LI33" s="19" t="str">
        <f t="shared" ca="1" si="242"/>
        <v>-</v>
      </c>
      <c r="LJ33" s="19" t="str">
        <f t="shared" ca="1" si="242"/>
        <v>-</v>
      </c>
      <c r="LK33" s="19" t="str">
        <f t="shared" ca="1" si="242"/>
        <v>-</v>
      </c>
      <c r="LL33" s="19" t="str">
        <f t="shared" ca="1" si="242"/>
        <v>-</v>
      </c>
      <c r="LM33" s="19" t="str">
        <f t="shared" ca="1" si="242"/>
        <v>-</v>
      </c>
      <c r="LN33" s="19" t="str">
        <f t="shared" ca="1" si="242"/>
        <v>-</v>
      </c>
      <c r="LO33" s="5" t="b">
        <f t="array" aca="1" ref="LO33" ca="1">IF(OR(LP33:LV33&lt;&gt;"-"),TRUE,"-")</f>
        <v>1</v>
      </c>
      <c r="LP33" s="19">
        <f t="shared" ca="1" si="243"/>
        <v>0</v>
      </c>
      <c r="LQ33" s="19" t="str">
        <f t="shared" ca="1" si="243"/>
        <v>-</v>
      </c>
      <c r="LR33" s="19">
        <f t="shared" ca="1" si="243"/>
        <v>999999</v>
      </c>
      <c r="LS33" s="19">
        <f t="shared" ca="1" si="243"/>
        <v>999999</v>
      </c>
      <c r="LT33" s="19">
        <f t="shared" ca="1" si="243"/>
        <v>999999</v>
      </c>
      <c r="LU33" s="19">
        <f t="shared" ca="1" si="244"/>
        <v>999999</v>
      </c>
      <c r="LV33" s="19">
        <f t="shared" ca="1" si="244"/>
        <v>999999</v>
      </c>
      <c r="LW33" s="19" t="str">
        <f t="shared" ca="1" si="245"/>
        <v>-</v>
      </c>
      <c r="LX33" s="19" t="str">
        <f ca="1">OFFSET(LX$5,$B33,0)</f>
        <v>-</v>
      </c>
      <c r="LY33" s="19" t="str">
        <f ca="1">OFFSET(LY$5,$B33,0)</f>
        <v>-</v>
      </c>
      <c r="LZ33" s="19" t="b">
        <f t="shared" ca="1" si="246"/>
        <v>1</v>
      </c>
      <c r="MA33" s="19">
        <f t="shared" ca="1" si="246"/>
        <v>0</v>
      </c>
      <c r="MB33" s="5" t="str">
        <f t="shared" ca="1" si="247"/>
        <v>-</v>
      </c>
      <c r="MC33" s="5" t="str">
        <f t="shared" ca="1" si="247"/>
        <v>-</v>
      </c>
      <c r="MD33" s="5" t="str">
        <f t="shared" ca="1" si="247"/>
        <v>-</v>
      </c>
      <c r="ME33" s="5" t="str">
        <f t="shared" ca="1" si="247"/>
        <v>-</v>
      </c>
      <c r="MF33" s="19" t="str">
        <f t="shared" ca="1" si="248"/>
        <v>-</v>
      </c>
      <c r="MG33" s="19" t="str">
        <f t="shared" ca="1" si="249"/>
        <v>-</v>
      </c>
      <c r="MH33" s="19" t="str">
        <f t="shared" ca="1" si="249"/>
        <v>-</v>
      </c>
      <c r="MI33" s="19" t="str">
        <f t="shared" ca="1" si="250"/>
        <v>-</v>
      </c>
      <c r="MJ33" s="19">
        <f t="shared" ca="1" si="250"/>
        <v>0.5</v>
      </c>
      <c r="MK33" s="19">
        <f t="shared" ca="1" si="250"/>
        <v>0.5</v>
      </c>
      <c r="ML33" s="19" t="str">
        <f t="shared" ca="1" si="250"/>
        <v>-</v>
      </c>
      <c r="MM33" s="5">
        <f t="shared" ca="1" si="251"/>
        <v>0</v>
      </c>
      <c r="MN33" s="5">
        <f t="shared" ca="1" si="251"/>
        <v>500</v>
      </c>
      <c r="MO33" s="5">
        <f t="shared" ca="1" si="251"/>
        <v>500</v>
      </c>
      <c r="MP33" s="5">
        <f t="shared" ca="1" si="251"/>
        <v>575</v>
      </c>
      <c r="MQ33" s="5">
        <f t="shared" ca="1" si="251"/>
        <v>240</v>
      </c>
      <c r="MR33" s="5">
        <f t="shared" ca="1" si="251"/>
        <v>364</v>
      </c>
      <c r="MS33" s="5">
        <f t="shared" ca="1" si="252"/>
        <v>1</v>
      </c>
      <c r="MT33" s="9"/>
      <c r="MU33" s="19">
        <f t="shared" ca="1" si="250"/>
        <v>70</v>
      </c>
      <c r="MV33" s="19">
        <f t="shared" ca="1" si="250"/>
        <v>50</v>
      </c>
      <c r="MW33" s="19">
        <f t="shared" ca="1" si="250"/>
        <v>75</v>
      </c>
      <c r="MX33" s="19">
        <f t="shared" ca="1" si="250"/>
        <v>50</v>
      </c>
      <c r="MY33" s="5">
        <f t="shared" ca="1" si="253"/>
        <v>1</v>
      </c>
      <c r="MZ33" s="5">
        <f t="shared" ca="1" si="254"/>
        <v>0.75</v>
      </c>
      <c r="NA33" s="5">
        <f t="shared" ca="1" si="255"/>
        <v>1</v>
      </c>
      <c r="NB33" s="9"/>
      <c r="NC33" s="19" t="b">
        <f t="shared" ca="1" si="256"/>
        <v>0</v>
      </c>
      <c r="ND33" s="19" t="b">
        <f t="shared" ca="1" si="256"/>
        <v>0</v>
      </c>
      <c r="NE33" s="19">
        <f t="shared" ca="1" si="256"/>
        <v>2</v>
      </c>
      <c r="NF33" s="19">
        <f t="shared" ca="1" si="256"/>
        <v>1</v>
      </c>
      <c r="NG33" s="19">
        <f t="shared" ca="1" si="256"/>
        <v>2</v>
      </c>
      <c r="NH33" s="19">
        <f t="shared" ca="1" si="256"/>
        <v>0</v>
      </c>
      <c r="NI33" s="19" t="str">
        <f t="shared" ca="1" si="256"/>
        <v>-</v>
      </c>
      <c r="NJ33" s="19" t="str">
        <f t="shared" ca="1" si="256"/>
        <v>-</v>
      </c>
      <c r="NK33" s="19" t="str">
        <f t="shared" ca="1" si="256"/>
        <v>-</v>
      </c>
      <c r="NL33" s="19" t="b">
        <f t="shared" ca="1" si="256"/>
        <v>1</v>
      </c>
      <c r="NM33" s="19">
        <f t="shared" ca="1" si="256"/>
        <v>636</v>
      </c>
      <c r="NN33" s="19" t="str">
        <f t="shared" ca="1" si="256"/>
        <v>-</v>
      </c>
      <c r="NO33" s="19">
        <f t="shared" ca="1" si="250"/>
        <v>1</v>
      </c>
      <c r="NP33" s="19">
        <f t="shared" ca="1" si="250"/>
        <v>1</v>
      </c>
      <c r="NQ33" s="19">
        <f t="shared" ca="1" si="250"/>
        <v>1</v>
      </c>
      <c r="NR33" s="19">
        <f t="shared" ca="1" si="250"/>
        <v>1</v>
      </c>
      <c r="NS33" s="19">
        <f t="shared" ca="1" si="250"/>
        <v>1</v>
      </c>
      <c r="NT33" s="19">
        <f t="shared" ca="1" si="250"/>
        <v>1</v>
      </c>
      <c r="NU33" s="19">
        <f t="shared" ca="1" si="250"/>
        <v>1</v>
      </c>
      <c r="NV33" s="19">
        <f t="shared" ca="1" si="250"/>
        <v>1</v>
      </c>
      <c r="NW33" s="19">
        <f t="shared" ca="1" si="250"/>
        <v>1</v>
      </c>
      <c r="NX33" s="9"/>
      <c r="NY33" s="539" t="str">
        <f t="shared" ca="1" si="257"/>
        <v>-</v>
      </c>
      <c r="NZ33" s="539" t="str">
        <f t="shared" ca="1" si="257"/>
        <v>-</v>
      </c>
      <c r="OA33" s="539" t="str">
        <f t="shared" ca="1" si="257"/>
        <v>-</v>
      </c>
      <c r="OB33" s="539" t="str">
        <f t="shared" ca="1" si="257"/>
        <v>-</v>
      </c>
      <c r="OC33" s="539" t="str">
        <f t="shared" ca="1" si="257"/>
        <v>-</v>
      </c>
      <c r="OD33" s="539" t="str">
        <f t="shared" ca="1" si="257"/>
        <v>-</v>
      </c>
      <c r="OE33" s="539" t="str">
        <f t="shared" ca="1" si="257"/>
        <v>-</v>
      </c>
      <c r="OF33" s="539" t="str">
        <f t="shared" ca="1" si="257"/>
        <v>-</v>
      </c>
      <c r="OG33" s="539" t="str">
        <f t="shared" ca="1" si="257"/>
        <v>-</v>
      </c>
      <c r="OH33" s="539" t="str">
        <f t="shared" ca="1" si="257"/>
        <v>-</v>
      </c>
      <c r="OI33" s="539" t="str">
        <f t="shared" ca="1" si="258"/>
        <v>-</v>
      </c>
      <c r="OJ33" s="539" t="str">
        <f t="shared" ca="1" si="258"/>
        <v>-</v>
      </c>
      <c r="OK33" s="539" t="str">
        <f t="shared" ca="1" si="258"/>
        <v>-</v>
      </c>
      <c r="OL33" s="539" t="str">
        <f t="shared" ca="1" si="258"/>
        <v>-</v>
      </c>
      <c r="OM33" s="539" t="str">
        <f t="shared" ca="1" si="258"/>
        <v>-</v>
      </c>
      <c r="ON33" s="539" t="str">
        <f t="shared" ca="1" si="258"/>
        <v>-</v>
      </c>
      <c r="OO33" s="539" t="str">
        <f t="shared" ca="1" si="258"/>
        <v>-</v>
      </c>
      <c r="OP33" s="539" t="str">
        <f t="shared" ca="1" si="258"/>
        <v>-</v>
      </c>
      <c r="OQ33" s="539" t="str">
        <f t="shared" ca="1" si="258"/>
        <v>-</v>
      </c>
      <c r="OR33" s="539" t="str">
        <f t="shared" ca="1" si="258"/>
        <v>-</v>
      </c>
      <c r="OS33" s="539" t="str">
        <f t="shared" ca="1" si="259"/>
        <v>-</v>
      </c>
      <c r="OT33" s="539" t="str">
        <f t="shared" ca="1" si="259"/>
        <v>-</v>
      </c>
      <c r="OU33" s="539" t="str">
        <f t="shared" ca="1" si="259"/>
        <v>-</v>
      </c>
      <c r="OV33" s="539" t="str">
        <f t="shared" ca="1" si="259"/>
        <v>-</v>
      </c>
      <c r="OW33" s="539" t="str">
        <f t="shared" ca="1" si="259"/>
        <v>-</v>
      </c>
      <c r="OX33" s="539" t="str">
        <f t="shared" ca="1" si="259"/>
        <v>-</v>
      </c>
      <c r="OY33" s="539" t="str">
        <f t="shared" ca="1" si="259"/>
        <v>-</v>
      </c>
      <c r="OZ33" s="539" t="str">
        <f t="shared" ca="1" si="259"/>
        <v>-</v>
      </c>
      <c r="PA33" s="539" t="str">
        <f t="shared" ca="1" si="259"/>
        <v>-</v>
      </c>
      <c r="PB33" s="539" t="str">
        <f t="shared" ca="1" si="259"/>
        <v>-</v>
      </c>
      <c r="PC33" s="539" t="str">
        <f t="shared" ca="1" si="260"/>
        <v>-</v>
      </c>
      <c r="PD33" s="539" t="str">
        <f t="shared" ca="1" si="260"/>
        <v>-</v>
      </c>
      <c r="PE33" s="539" t="str">
        <f t="shared" ca="1" si="260"/>
        <v>-</v>
      </c>
      <c r="PF33" s="539" t="str">
        <f t="shared" ca="1" si="260"/>
        <v>-</v>
      </c>
      <c r="PG33" s="539" t="str">
        <f t="shared" ca="1" si="260"/>
        <v>-</v>
      </c>
      <c r="PH33" s="539" t="str">
        <f t="shared" ca="1" si="260"/>
        <v>-</v>
      </c>
      <c r="PI33" s="549" t="str">
        <f t="shared" ca="1" si="261"/>
        <v>-</v>
      </c>
      <c r="PJ33" s="549" t="str">
        <f t="shared" ca="1" si="261"/>
        <v>-</v>
      </c>
      <c r="PK33" s="549" t="str">
        <f t="shared" ca="1" si="261"/>
        <v>-</v>
      </c>
      <c r="PL33" s="549" t="str">
        <f t="shared" ca="1" si="261"/>
        <v>-</v>
      </c>
      <c r="PM33" s="549" t="str">
        <f t="shared" ca="1" si="261"/>
        <v>-</v>
      </c>
      <c r="PN33" s="549" t="str">
        <f t="shared" ca="1" si="261"/>
        <v>-</v>
      </c>
      <c r="PO33" s="549" t="str">
        <f t="shared" ca="1" si="261"/>
        <v>-</v>
      </c>
      <c r="PP33" s="549" t="str">
        <f t="shared" ca="1" si="261"/>
        <v>-</v>
      </c>
      <c r="PQ33" s="549" t="str">
        <f t="shared" ca="1" si="261"/>
        <v>-</v>
      </c>
      <c r="PR33" s="549" t="str">
        <f t="shared" ca="1" si="261"/>
        <v>-</v>
      </c>
      <c r="PS33" s="549" t="str">
        <f t="shared" ca="1" si="262"/>
        <v>-</v>
      </c>
      <c r="PT33" s="549" t="str">
        <f t="shared" ca="1" si="262"/>
        <v>-</v>
      </c>
      <c r="PU33" s="549" t="str">
        <f t="shared" ca="1" si="262"/>
        <v>-</v>
      </c>
      <c r="PV33" s="549" t="str">
        <f t="shared" ca="1" si="262"/>
        <v>-</v>
      </c>
      <c r="PW33" s="549" t="str">
        <f t="shared" ca="1" si="262"/>
        <v>-</v>
      </c>
      <c r="PX33" s="549" t="str">
        <f t="shared" ca="1" si="262"/>
        <v>-</v>
      </c>
      <c r="PY33" s="549" t="str">
        <f t="shared" ca="1" si="262"/>
        <v>-</v>
      </c>
      <c r="PZ33" s="549" t="str">
        <f t="shared" ca="1" si="262"/>
        <v>-</v>
      </c>
      <c r="QA33" s="549" t="str">
        <f t="shared" ca="1" si="262"/>
        <v>-</v>
      </c>
      <c r="QB33" s="549" t="str">
        <f t="shared" ca="1" si="262"/>
        <v>-</v>
      </c>
      <c r="QC33" s="549" t="str">
        <f t="shared" ca="1" si="263"/>
        <v>-</v>
      </c>
      <c r="QD33" s="549" t="str">
        <f t="shared" ca="1" si="263"/>
        <v>-</v>
      </c>
      <c r="QE33" s="549" t="str">
        <f t="shared" ca="1" si="263"/>
        <v>-</v>
      </c>
      <c r="QF33" s="549" t="str">
        <f t="shared" ca="1" si="263"/>
        <v>-</v>
      </c>
      <c r="QG33" s="549" t="str">
        <f t="shared" ca="1" si="263"/>
        <v>-</v>
      </c>
      <c r="QH33" s="549" t="str">
        <f t="shared" ca="1" si="263"/>
        <v>-</v>
      </c>
      <c r="QI33" s="539" t="str">
        <f t="shared" ca="1" si="264"/>
        <v>-</v>
      </c>
      <c r="QJ33" s="539" t="str">
        <f t="shared" ca="1" si="264"/>
        <v>-</v>
      </c>
      <c r="QK33" s="539" t="str">
        <f t="shared" ca="1" si="264"/>
        <v>-</v>
      </c>
      <c r="QL33" s="539" t="str">
        <f t="shared" ca="1" si="264"/>
        <v>-</v>
      </c>
      <c r="QM33" s="539" t="str">
        <f t="shared" ca="1" si="264"/>
        <v>-</v>
      </c>
      <c r="QN33" s="539" t="str">
        <f t="shared" ca="1" si="264"/>
        <v>-</v>
      </c>
      <c r="QO33" s="539" t="str">
        <f t="shared" ca="1" si="264"/>
        <v>-</v>
      </c>
      <c r="QP33" s="539" t="str">
        <f t="shared" ca="1" si="264"/>
        <v>-</v>
      </c>
      <c r="QQ33" s="539" t="str">
        <f t="shared" ca="1" si="264"/>
        <v>-</v>
      </c>
      <c r="QR33" s="539" t="str">
        <f t="shared" ca="1" si="264"/>
        <v>-</v>
      </c>
      <c r="QS33" s="539" t="str">
        <f t="shared" ca="1" si="265"/>
        <v>-</v>
      </c>
      <c r="QT33" s="539" t="str">
        <f t="shared" ca="1" si="265"/>
        <v>-</v>
      </c>
      <c r="QU33" s="539" t="str">
        <f t="shared" ca="1" si="265"/>
        <v>-</v>
      </c>
      <c r="QV33" s="539" t="str">
        <f t="shared" ca="1" si="265"/>
        <v>-</v>
      </c>
      <c r="QW33" s="539" t="str">
        <f t="shared" ca="1" si="265"/>
        <v>-</v>
      </c>
      <c r="QX33" s="539" t="str">
        <f t="shared" ca="1" si="265"/>
        <v>-</v>
      </c>
      <c r="QY33" s="539" t="str">
        <f t="shared" ca="1" si="265"/>
        <v>-</v>
      </c>
      <c r="QZ33" s="539" t="str">
        <f t="shared" ca="1" si="265"/>
        <v>-</v>
      </c>
      <c r="RA33" s="539" t="str">
        <f t="shared" ca="1" si="265"/>
        <v>-</v>
      </c>
      <c r="RB33" s="539" t="str">
        <f t="shared" ca="1" si="265"/>
        <v>-</v>
      </c>
      <c r="RC33" s="539" t="str">
        <f t="shared" ca="1" si="266"/>
        <v>-</v>
      </c>
      <c r="RD33" s="539" t="str">
        <f t="shared" ca="1" si="266"/>
        <v>-</v>
      </c>
      <c r="RE33" s="539" t="str">
        <f t="shared" ca="1" si="266"/>
        <v>-</v>
      </c>
      <c r="RF33" s="539" t="str">
        <f t="shared" ca="1" si="266"/>
        <v>-</v>
      </c>
      <c r="RG33" s="539" t="str">
        <f t="shared" ca="1" si="266"/>
        <v>-</v>
      </c>
      <c r="RH33" s="539" t="str">
        <f t="shared" ca="1" si="266"/>
        <v>-</v>
      </c>
      <c r="RI33" s="539" t="str">
        <f t="shared" ca="1" si="266"/>
        <v>-</v>
      </c>
      <c r="RJ33" s="539" t="str">
        <f t="shared" ca="1" si="266"/>
        <v>-</v>
      </c>
      <c r="RK33" s="539" t="str">
        <f t="shared" ca="1" si="266"/>
        <v>-</v>
      </c>
      <c r="RL33" s="539" t="str">
        <f t="shared" ca="1" si="266"/>
        <v>-</v>
      </c>
      <c r="RM33" s="539" t="str">
        <f t="shared" ca="1" si="267"/>
        <v>-</v>
      </c>
      <c r="RN33" s="539" t="str">
        <f t="shared" ca="1" si="267"/>
        <v>-</v>
      </c>
      <c r="RO33" s="539" t="str">
        <f t="shared" ca="1" si="267"/>
        <v>-</v>
      </c>
      <c r="RP33" s="539" t="str">
        <f t="shared" ca="1" si="267"/>
        <v>-</v>
      </c>
      <c r="RQ33" s="539" t="str">
        <f t="shared" ca="1" si="267"/>
        <v>-</v>
      </c>
      <c r="RR33" s="539" t="str">
        <f t="shared" ca="1" si="267"/>
        <v>-</v>
      </c>
      <c r="RS33" s="549" t="str">
        <f t="shared" ca="1" si="268"/>
        <v>-</v>
      </c>
      <c r="RT33" s="549" t="str">
        <f t="shared" ca="1" si="268"/>
        <v>-</v>
      </c>
      <c r="RU33" s="549" t="str">
        <f t="shared" ca="1" si="268"/>
        <v>-</v>
      </c>
      <c r="RV33" s="549" t="str">
        <f t="shared" ca="1" si="268"/>
        <v>-</v>
      </c>
      <c r="RW33" s="549" t="str">
        <f t="shared" ca="1" si="268"/>
        <v>-</v>
      </c>
      <c r="RX33" s="549" t="str">
        <f t="shared" ca="1" si="268"/>
        <v>-</v>
      </c>
      <c r="RY33" s="549" t="str">
        <f t="shared" ca="1" si="268"/>
        <v>-</v>
      </c>
      <c r="RZ33" s="549" t="str">
        <f t="shared" ca="1" si="268"/>
        <v>-</v>
      </c>
      <c r="SA33" s="549" t="str">
        <f t="shared" ca="1" si="268"/>
        <v>-</v>
      </c>
      <c r="SB33" s="549" t="str">
        <f t="shared" ca="1" si="268"/>
        <v>-</v>
      </c>
      <c r="SC33" s="549" t="str">
        <f t="shared" ca="1" si="269"/>
        <v>-</v>
      </c>
      <c r="SD33" s="549" t="str">
        <f t="shared" ca="1" si="269"/>
        <v>-</v>
      </c>
      <c r="SE33" s="549" t="str">
        <f t="shared" ca="1" si="269"/>
        <v>-</v>
      </c>
      <c r="SF33" s="549" t="str">
        <f t="shared" ca="1" si="269"/>
        <v>-</v>
      </c>
      <c r="SG33" s="549" t="str">
        <f t="shared" ca="1" si="269"/>
        <v>-</v>
      </c>
      <c r="SH33" s="549" t="str">
        <f t="shared" ca="1" si="269"/>
        <v>-</v>
      </c>
      <c r="SI33" s="549" t="str">
        <f t="shared" ca="1" si="269"/>
        <v>-</v>
      </c>
      <c r="SJ33" s="549" t="str">
        <f t="shared" ca="1" si="269"/>
        <v>-</v>
      </c>
      <c r="SK33" s="549" t="str">
        <f t="shared" ca="1" si="269"/>
        <v>-</v>
      </c>
      <c r="SL33" s="549" t="str">
        <f t="shared" ca="1" si="269"/>
        <v>-</v>
      </c>
      <c r="SM33" s="549" t="str">
        <f t="shared" ca="1" si="270"/>
        <v>-</v>
      </c>
      <c r="SN33" s="549" t="str">
        <f t="shared" ca="1" si="270"/>
        <v>-</v>
      </c>
      <c r="SO33" s="549" t="str">
        <f t="shared" ca="1" si="270"/>
        <v>-</v>
      </c>
      <c r="SP33" s="549" t="str">
        <f t="shared" ca="1" si="270"/>
        <v>-</v>
      </c>
      <c r="SQ33" s="549" t="str">
        <f t="shared" ca="1" si="270"/>
        <v>-</v>
      </c>
      <c r="SR33" s="549" t="str">
        <f t="shared" ca="1" si="270"/>
        <v>-</v>
      </c>
      <c r="SS33" s="539" t="b">
        <f t="shared" ca="1" si="271"/>
        <v>1</v>
      </c>
      <c r="ST33" s="539" t="b">
        <f t="shared" ca="1" si="271"/>
        <v>1</v>
      </c>
      <c r="SU33" s="539" t="b">
        <f t="shared" ca="1" si="271"/>
        <v>1</v>
      </c>
      <c r="SV33" s="539" t="b">
        <f t="shared" ca="1" si="271"/>
        <v>1</v>
      </c>
      <c r="SW33" s="539" t="b">
        <f t="shared" ca="1" si="271"/>
        <v>1</v>
      </c>
      <c r="SX33" s="539" t="b">
        <f t="shared" ca="1" si="271"/>
        <v>1</v>
      </c>
      <c r="SY33" s="539" t="str">
        <f t="shared" ca="1" si="271"/>
        <v>-</v>
      </c>
      <c r="SZ33" s="539" t="str">
        <f t="shared" ca="1" si="271"/>
        <v>-</v>
      </c>
      <c r="TA33" s="539" t="str">
        <f t="shared" ca="1" si="271"/>
        <v>-</v>
      </c>
      <c r="TB33" s="539" t="str">
        <f t="shared" ca="1" si="271"/>
        <v>-</v>
      </c>
      <c r="TC33" s="539" t="str">
        <f t="shared" ca="1" si="272"/>
        <v>-</v>
      </c>
      <c r="TD33" s="539" t="str">
        <f t="shared" ca="1" si="272"/>
        <v>-</v>
      </c>
      <c r="TE33" s="539" t="str">
        <f t="shared" ca="1" si="272"/>
        <v>-</v>
      </c>
      <c r="TF33" s="539" t="str">
        <f t="shared" ca="1" si="272"/>
        <v>-</v>
      </c>
      <c r="TG33" s="539" t="str">
        <f t="shared" ca="1" si="272"/>
        <v>-</v>
      </c>
      <c r="TH33" s="539" t="str">
        <f t="shared" ca="1" si="272"/>
        <v>-</v>
      </c>
      <c r="TI33" s="539" t="str">
        <f t="shared" ca="1" si="272"/>
        <v>-</v>
      </c>
      <c r="TJ33" s="539" t="str">
        <f t="shared" ca="1" si="272"/>
        <v>-</v>
      </c>
      <c r="TK33" s="539" t="str">
        <f t="shared" ca="1" si="272"/>
        <v>-</v>
      </c>
      <c r="TL33" s="539" t="str">
        <f t="shared" ca="1" si="272"/>
        <v>-</v>
      </c>
      <c r="TM33" s="539" t="str">
        <f t="shared" ca="1" si="273"/>
        <v>-</v>
      </c>
      <c r="TN33" s="539" t="str">
        <f t="shared" ca="1" si="273"/>
        <v>-</v>
      </c>
      <c r="TO33" s="539" t="str">
        <f t="shared" ca="1" si="273"/>
        <v>-</v>
      </c>
      <c r="TP33" s="539" t="str">
        <f t="shared" ca="1" si="273"/>
        <v>-</v>
      </c>
      <c r="TQ33" s="539" t="str">
        <f t="shared" ca="1" si="273"/>
        <v>-</v>
      </c>
      <c r="TR33" s="539" t="str">
        <f t="shared" ca="1" si="273"/>
        <v>-</v>
      </c>
      <c r="TS33" s="539" t="str">
        <f t="shared" ca="1" si="273"/>
        <v>-</v>
      </c>
      <c r="TT33" s="539" t="str">
        <f t="shared" ca="1" si="273"/>
        <v>-</v>
      </c>
      <c r="TU33" s="539" t="str">
        <f t="shared" ca="1" si="273"/>
        <v>-</v>
      </c>
      <c r="TV33" s="539" t="str">
        <f t="shared" ca="1" si="273"/>
        <v>-</v>
      </c>
      <c r="TW33" s="539" t="str">
        <f t="shared" ca="1" si="274"/>
        <v>-</v>
      </c>
      <c r="TX33" s="539" t="str">
        <f t="shared" ca="1" si="274"/>
        <v>-</v>
      </c>
      <c r="TY33" s="539" t="str">
        <f t="shared" ca="1" si="274"/>
        <v>-</v>
      </c>
      <c r="TZ33" s="539" t="str">
        <f t="shared" ca="1" si="274"/>
        <v>-</v>
      </c>
      <c r="UA33" s="539" t="str">
        <f t="shared" ca="1" si="274"/>
        <v>-</v>
      </c>
      <c r="UB33" s="539" t="str">
        <f t="shared" ca="1" si="274"/>
        <v>-</v>
      </c>
      <c r="UC33" s="549" t="b">
        <f t="shared" ca="1" si="275"/>
        <v>1</v>
      </c>
      <c r="UD33" s="549" t="b">
        <f t="shared" ca="1" si="275"/>
        <v>1</v>
      </c>
      <c r="UE33" s="549" t="b">
        <f t="shared" ca="1" si="275"/>
        <v>1</v>
      </c>
      <c r="UF33" s="549" t="b">
        <f t="shared" ca="1" si="275"/>
        <v>1</v>
      </c>
      <c r="UG33" s="549" t="b">
        <f t="shared" ca="1" si="275"/>
        <v>1</v>
      </c>
      <c r="UH33" s="549" t="b">
        <f t="shared" ca="1" si="275"/>
        <v>1</v>
      </c>
      <c r="UI33" s="549" t="b">
        <f t="shared" ca="1" si="275"/>
        <v>1</v>
      </c>
      <c r="UJ33" s="549" t="b">
        <f t="shared" ca="1" si="275"/>
        <v>1</v>
      </c>
      <c r="UK33" s="549" t="b">
        <f t="shared" ca="1" si="275"/>
        <v>1</v>
      </c>
      <c r="UL33" s="549" t="b">
        <f t="shared" ca="1" si="275"/>
        <v>1</v>
      </c>
      <c r="UM33" s="549" t="b">
        <f t="shared" ca="1" si="276"/>
        <v>1</v>
      </c>
      <c r="UN33" s="549" t="b">
        <f t="shared" ca="1" si="276"/>
        <v>1</v>
      </c>
      <c r="UO33" s="549" t="b">
        <f t="shared" ca="1" si="276"/>
        <v>1</v>
      </c>
      <c r="UP33" s="549" t="b">
        <f t="shared" ca="1" si="276"/>
        <v>1</v>
      </c>
      <c r="UQ33" s="549" t="b">
        <f t="shared" ca="1" si="276"/>
        <v>1</v>
      </c>
      <c r="UR33" s="549" t="b">
        <f t="shared" ca="1" si="276"/>
        <v>1</v>
      </c>
      <c r="US33" s="549" t="b">
        <f t="shared" ca="1" si="276"/>
        <v>1</v>
      </c>
      <c r="UT33" s="549" t="b">
        <f t="shared" ca="1" si="276"/>
        <v>1</v>
      </c>
      <c r="UU33" s="549" t="b">
        <f t="shared" ca="1" si="276"/>
        <v>1</v>
      </c>
      <c r="UV33" s="549" t="b">
        <f t="shared" ca="1" si="276"/>
        <v>1</v>
      </c>
      <c r="UW33" s="549" t="b">
        <f t="shared" ca="1" si="277"/>
        <v>1</v>
      </c>
      <c r="UX33" s="549" t="b">
        <f t="shared" ca="1" si="277"/>
        <v>1</v>
      </c>
      <c r="UY33" s="549" t="b">
        <f t="shared" ca="1" si="277"/>
        <v>1</v>
      </c>
      <c r="UZ33" s="549" t="b">
        <f t="shared" ca="1" si="277"/>
        <v>1</v>
      </c>
      <c r="VA33" s="549" t="b">
        <f t="shared" ca="1" si="277"/>
        <v>1</v>
      </c>
      <c r="VB33" s="549" t="b">
        <f t="shared" ca="1" si="277"/>
        <v>1</v>
      </c>
      <c r="VC33" s="19">
        <f t="shared" ca="1" si="250"/>
        <v>0</v>
      </c>
      <c r="VD33" s="23">
        <v>0</v>
      </c>
    </row>
    <row r="34" spans="1:576" outlineLevel="2">
      <c r="A34" s="21">
        <f t="shared" si="93"/>
        <v>29</v>
      </c>
      <c r="B34" s="21">
        <f>$A$32</f>
        <v>27</v>
      </c>
      <c r="C34">
        <f t="shared" ca="1" si="166"/>
        <v>106</v>
      </c>
      <c r="D34" s="19" t="str">
        <f t="shared" ca="1" si="167"/>
        <v>SNSW</v>
      </c>
      <c r="E34" t="b">
        <v>1</v>
      </c>
      <c r="F34" t="b">
        <v>0</v>
      </c>
      <c r="G34" t="b">
        <f t="shared" si="168"/>
        <v>1</v>
      </c>
      <c r="H34" s="215">
        <f t="shared" ref="H34" ca="1" si="285">OFFSET(H34,-1,0)+1</f>
        <v>2</v>
      </c>
      <c r="I34" s="19">
        <f t="shared" ca="1" si="278"/>
        <v>2</v>
      </c>
      <c r="J34" s="19">
        <f t="shared" ca="1" si="278"/>
        <v>1</v>
      </c>
      <c r="K34" s="19" t="str">
        <f t="shared" ca="1" si="278"/>
        <v/>
      </c>
      <c r="L34" s="19">
        <f t="shared" ca="1" si="278"/>
        <v>0</v>
      </c>
      <c r="M34" s="19">
        <f t="shared" ca="1" si="278"/>
        <v>2</v>
      </c>
      <c r="N34" s="19">
        <f t="shared" ca="1" si="278"/>
        <v>2</v>
      </c>
      <c r="O34" s="19">
        <f t="shared" ca="1" si="278"/>
        <v>3</v>
      </c>
      <c r="P34" s="19">
        <f t="shared" ca="1" si="278"/>
        <v>2</v>
      </c>
      <c r="Q34" s="19">
        <f t="shared" ca="1" si="279"/>
        <v>0</v>
      </c>
      <c r="R34" s="19">
        <f t="shared" ca="1" si="279"/>
        <v>0</v>
      </c>
      <c r="S34" s="19">
        <f t="shared" ca="1" si="279"/>
        <v>0</v>
      </c>
      <c r="T34" s="19">
        <f t="shared" ca="1" si="279"/>
        <v>0</v>
      </c>
      <c r="U34" s="19">
        <f t="shared" ca="1" si="279"/>
        <v>1</v>
      </c>
      <c r="V34" s="116">
        <f t="shared" ca="1" si="169"/>
        <v>1</v>
      </c>
      <c r="W34" s="116">
        <f t="shared" ca="1" si="169"/>
        <v>1</v>
      </c>
      <c r="X34" s="116">
        <f t="shared" ca="1" si="169"/>
        <v>3</v>
      </c>
      <c r="Y34" s="211"/>
      <c r="Z34" s="211"/>
      <c r="AA34" s="211"/>
      <c r="AB34" s="211"/>
      <c r="AC34" s="19">
        <f ca="1">OFFSET(AC$5,$B34,0)</f>
        <v>0</v>
      </c>
      <c r="AD34" s="211"/>
      <c r="AE34" s="211"/>
      <c r="AF34" s="211"/>
      <c r="AG34" s="211"/>
      <c r="AH34" s="211"/>
      <c r="AI34" s="211"/>
      <c r="AJ34" s="211"/>
      <c r="AK34" s="211"/>
      <c r="AL34" s="136">
        <f t="shared" ca="1" si="170"/>
        <v>2</v>
      </c>
      <c r="AM34" s="136">
        <f ca="1">INDEX(CHOOSE($O34,DataAutumn!i.AdultDrys,DataWinter!i.AdultDrys,DataSpring!i.AdultDrys),1,$N34)</f>
        <v>3</v>
      </c>
      <c r="AN34" s="5">
        <f t="shared" ca="1" si="171"/>
        <v>2</v>
      </c>
      <c r="AO34" s="5">
        <f t="shared" ca="1" si="171"/>
        <v>0</v>
      </c>
      <c r="AP34" s="5">
        <f t="shared" ca="1" si="172"/>
        <v>1</v>
      </c>
      <c r="AQ34" s="211"/>
      <c r="AR34" s="211"/>
      <c r="AS34" s="356" t="str">
        <f t="shared" ca="1" si="173"/>
        <v>Template 00002 SNSW MWM     Day204 Scan2-0000 RR000p GP100p WP100p MP125p T_TRUE (F33N11)</v>
      </c>
      <c r="AT34" s="9" t="str">
        <f ca="1">IF(COUNTIF(AS$5:AS34,AS34)=1,"-","Dup")</f>
        <v>-</v>
      </c>
      <c r="AU34" s="9"/>
      <c r="AV34" s="19" t="str">
        <f t="shared" ca="1" si="174"/>
        <v>-</v>
      </c>
      <c r="AW34" s="19" t="str">
        <f t="shared" ca="1" si="174"/>
        <v>-</v>
      </c>
      <c r="AX34" s="19" t="str">
        <f t="shared" ca="1" si="174"/>
        <v>-</v>
      </c>
      <c r="AY34" s="19" t="str">
        <f t="shared" ca="1" si="174"/>
        <v>-</v>
      </c>
      <c r="AZ34" s="19" t="str">
        <f t="shared" ca="1" si="174"/>
        <v>-</v>
      </c>
      <c r="BA34" s="19" t="str">
        <f t="shared" ca="1" si="174"/>
        <v>-</v>
      </c>
      <c r="BB34" s="19" t="str">
        <f t="shared" ca="1" si="174"/>
        <v>-</v>
      </c>
      <c r="BC34" s="19" t="str">
        <f t="shared" ca="1" si="174"/>
        <v>-</v>
      </c>
      <c r="BD34" s="9"/>
      <c r="BE34" s="5" t="b">
        <f t="shared" ca="1" si="175"/>
        <v>0</v>
      </c>
      <c r="BF34" s="5" t="str">
        <f t="shared" ca="1" si="175"/>
        <v>-</v>
      </c>
      <c r="BG34" s="5" t="b">
        <f t="shared" ca="1" si="175"/>
        <v>0</v>
      </c>
      <c r="BH34" s="5" t="b">
        <f t="shared" ca="1" si="175"/>
        <v>1</v>
      </c>
      <c r="BI34" s="5" t="b">
        <f t="shared" ca="1" si="175"/>
        <v>1</v>
      </c>
      <c r="BJ34" s="136">
        <f t="shared" ca="1" si="175"/>
        <v>0</v>
      </c>
      <c r="BK34" s="19" t="b">
        <f t="shared" ca="1" si="176"/>
        <v>0</v>
      </c>
      <c r="BL34" s="9"/>
      <c r="BM34" s="5" t="str">
        <f t="shared" ca="1" si="177"/>
        <v>-</v>
      </c>
      <c r="BN34" s="19" t="str">
        <f t="shared" ca="1" si="178"/>
        <v>-</v>
      </c>
      <c r="BO34" s="19" t="str">
        <f t="shared" ca="1" si="178"/>
        <v>-</v>
      </c>
      <c r="BP34" s="19" t="str">
        <f t="shared" ca="1" si="178"/>
        <v>-</v>
      </c>
      <c r="BQ34" s="5" t="str">
        <f t="shared" ca="1" si="179"/>
        <v>-</v>
      </c>
      <c r="BR34" s="19" t="str">
        <f t="shared" ca="1" si="180"/>
        <v>-</v>
      </c>
      <c r="BS34" s="5" t="str">
        <f t="shared" ca="1" si="181"/>
        <v>-</v>
      </c>
      <c r="BT34" s="19" t="str">
        <f t="shared" ca="1" si="182"/>
        <v>-</v>
      </c>
      <c r="BU34" s="19" t="str">
        <f t="shared" ca="1" si="182"/>
        <v>-</v>
      </c>
      <c r="BV34" s="19" t="str">
        <f t="shared" ca="1" si="182"/>
        <v>-</v>
      </c>
      <c r="BW34" s="5" t="str">
        <f t="shared" ca="1" si="183"/>
        <v>-</v>
      </c>
      <c r="BX34" s="9"/>
      <c r="BY34" s="5" t="b">
        <f t="shared" ca="1" si="184"/>
        <v>0</v>
      </c>
      <c r="BZ34" s="5" t="str">
        <f t="shared" ca="1" si="185"/>
        <v>-</v>
      </c>
      <c r="CA34" s="5" t="str">
        <f t="shared" ca="1" si="186"/>
        <v>-</v>
      </c>
      <c r="CB34" s="5" t="str">
        <f t="shared" ca="1" si="186"/>
        <v>-</v>
      </c>
      <c r="CC34" s="5" t="str">
        <f t="shared" ca="1" si="186"/>
        <v>-</v>
      </c>
      <c r="CD34" s="5" t="str">
        <f t="shared" ca="1" si="186"/>
        <v>-</v>
      </c>
      <c r="CE34" s="5" t="str">
        <f t="shared" ca="1" si="186"/>
        <v>-</v>
      </c>
      <c r="CF34" s="5" t="str">
        <f t="shared" ca="1" si="186"/>
        <v>-</v>
      </c>
      <c r="CG34" s="5" t="str">
        <f t="shared" ca="1" si="186"/>
        <v>-</v>
      </c>
      <c r="CH34" s="5" t="str">
        <f t="shared" ca="1" si="186"/>
        <v>-</v>
      </c>
      <c r="CI34" s="9"/>
      <c r="CJ34" s="19" t="b">
        <f t="shared" ca="1" si="280"/>
        <v>1</v>
      </c>
      <c r="CK34" s="19" t="b">
        <f t="shared" ca="1" si="281"/>
        <v>1</v>
      </c>
      <c r="CL34" s="19" t="b">
        <f t="shared" ca="1" si="281"/>
        <v>1</v>
      </c>
      <c r="CM34" s="12">
        <f t="shared" ca="1" si="282"/>
        <v>22332000005</v>
      </c>
      <c r="CN34" s="19" t="b">
        <f t="shared" ref="CN34:DQ34" ca="1" si="286">OFFSET(CN$5,$B34,0)</f>
        <v>0</v>
      </c>
      <c r="CO34" s="19" t="str">
        <f t="shared" ca="1" si="286"/>
        <v>-</v>
      </c>
      <c r="CP34" s="19" t="str">
        <f t="shared" ca="1" si="286"/>
        <v>-</v>
      </c>
      <c r="CQ34" s="19" t="str">
        <f t="shared" ca="1" si="286"/>
        <v>-</v>
      </c>
      <c r="CR34" s="433">
        <f t="shared" ca="1" si="187"/>
        <v>652</v>
      </c>
      <c r="CS34" s="433">
        <f t="shared" ca="1" si="187"/>
        <v>686</v>
      </c>
      <c r="CT34" s="433">
        <f t="shared" ca="1" si="187"/>
        <v>721</v>
      </c>
      <c r="CU34" s="144">
        <f t="shared" ca="1" si="188"/>
        <v>378</v>
      </c>
      <c r="CV34" s="144">
        <f t="shared" ca="1" si="188"/>
        <v>413</v>
      </c>
      <c r="CW34" s="144">
        <f t="shared" ca="1" si="188"/>
        <v>448</v>
      </c>
      <c r="CX34" s="19" t="str">
        <f t="shared" ca="1" si="189"/>
        <v>-</v>
      </c>
      <c r="CY34" s="19" t="str">
        <f t="shared" ca="1" si="189"/>
        <v>-</v>
      </c>
      <c r="CZ34" s="19" t="str">
        <f t="shared" ca="1" si="189"/>
        <v>-</v>
      </c>
      <c r="DA34" s="19" t="str">
        <f t="shared" ca="1" si="189"/>
        <v>-</v>
      </c>
      <c r="DB34" s="19" t="str">
        <f t="shared" ca="1" si="189"/>
        <v>-</v>
      </c>
      <c r="DC34" s="19" t="str">
        <f t="shared" ca="1" si="189"/>
        <v>-</v>
      </c>
      <c r="DD34" s="19">
        <f t="shared" ca="1" si="189"/>
        <v>1</v>
      </c>
      <c r="DE34" s="19">
        <f t="shared" ca="1" si="189"/>
        <v>1</v>
      </c>
      <c r="DF34" s="19">
        <f t="shared" ca="1" si="189"/>
        <v>0</v>
      </c>
      <c r="DG34" s="19" t="str">
        <f t="shared" ca="1" si="189"/>
        <v>-</v>
      </c>
      <c r="DH34" s="19" t="str">
        <f t="shared" ca="1" si="189"/>
        <v>-</v>
      </c>
      <c r="DI34" s="19" t="str">
        <f t="shared" ca="1" si="189"/>
        <v>-</v>
      </c>
      <c r="DJ34" s="19" t="str">
        <f t="shared" ca="1" si="189"/>
        <v>-</v>
      </c>
      <c r="DK34" s="19" t="str">
        <f t="shared" ca="1" si="189"/>
        <v>-</v>
      </c>
      <c r="DL34" s="19">
        <f t="shared" ca="1" si="189"/>
        <v>0</v>
      </c>
      <c r="DM34" s="19" t="str">
        <f t="shared" ca="1" si="189"/>
        <v>-</v>
      </c>
      <c r="DN34" s="19" t="str">
        <f t="shared" ca="1" si="189"/>
        <v>-</v>
      </c>
      <c r="DO34" s="19" t="str">
        <f t="shared" ca="1" si="286"/>
        <v>-</v>
      </c>
      <c r="DP34" s="19">
        <f t="shared" ca="1" si="286"/>
        <v>0</v>
      </c>
      <c r="DQ34" s="19">
        <f t="shared" ca="1" si="286"/>
        <v>0</v>
      </c>
      <c r="DR34" s="9"/>
      <c r="DS34" s="19">
        <f t="shared" ref="DS34:EE34" ca="1" si="287">OFFSET(DS$5,$B34,0)</f>
        <v>0</v>
      </c>
      <c r="DT34" s="19">
        <f t="shared" ca="1" si="287"/>
        <v>0</v>
      </c>
      <c r="DU34" s="19">
        <f t="shared" ca="1" si="287"/>
        <v>0</v>
      </c>
      <c r="DV34" s="19">
        <f t="shared" ca="1" si="287"/>
        <v>0</v>
      </c>
      <c r="DW34" s="19">
        <f t="shared" ca="1" si="287"/>
        <v>0</v>
      </c>
      <c r="DX34" s="19">
        <f t="shared" ca="1" si="287"/>
        <v>0</v>
      </c>
      <c r="DY34" s="19">
        <f t="shared" ca="1" si="287"/>
        <v>0</v>
      </c>
      <c r="DZ34" s="19">
        <f t="shared" ca="1" si="287"/>
        <v>0</v>
      </c>
      <c r="EA34" s="19">
        <f t="shared" ca="1" si="287"/>
        <v>0</v>
      </c>
      <c r="EB34" s="19">
        <f t="shared" ca="1" si="287"/>
        <v>0</v>
      </c>
      <c r="EC34" s="19">
        <f t="shared" ca="1" si="287"/>
        <v>0</v>
      </c>
      <c r="ED34" s="19">
        <f t="shared" ca="1" si="287"/>
        <v>0</v>
      </c>
      <c r="EE34" s="19">
        <f t="shared" ca="1" si="287"/>
        <v>0</v>
      </c>
      <c r="EF34" s="433">
        <f t="shared" ca="1" si="192"/>
        <v>0</v>
      </c>
      <c r="EG34" s="433">
        <f t="shared" ca="1" si="192"/>
        <v>0</v>
      </c>
      <c r="EH34" s="116">
        <f t="shared" ca="1" si="193"/>
        <v>0</v>
      </c>
      <c r="EI34" s="116">
        <f t="shared" ca="1" si="193"/>
        <v>0</v>
      </c>
      <c r="EJ34" s="116">
        <f t="shared" ca="1" si="193"/>
        <v>0</v>
      </c>
      <c r="EK34" s="116">
        <f t="shared" ca="1" si="193"/>
        <v>0</v>
      </c>
      <c r="EL34" s="116">
        <f t="shared" ca="1" si="193"/>
        <v>0</v>
      </c>
      <c r="EM34" s="537">
        <f t="shared" ca="1" si="194"/>
        <v>0</v>
      </c>
      <c r="EN34" s="116">
        <f t="shared" ca="1" si="195"/>
        <v>0</v>
      </c>
      <c r="EO34" s="116">
        <f t="shared" ca="1" si="195"/>
        <v>0</v>
      </c>
      <c r="EP34" s="116">
        <f t="shared" ca="1" si="195"/>
        <v>0</v>
      </c>
      <c r="EQ34" s="116">
        <f t="shared" ca="1" si="195"/>
        <v>0</v>
      </c>
      <c r="ER34" s="116">
        <f t="shared" ca="1" si="195"/>
        <v>0</v>
      </c>
      <c r="ES34" s="537">
        <f t="shared" ca="1" si="196"/>
        <v>0</v>
      </c>
      <c r="ET34" s="116">
        <f t="shared" ca="1" si="197"/>
        <v>0</v>
      </c>
      <c r="EU34" s="116">
        <f t="shared" ca="1" si="197"/>
        <v>0</v>
      </c>
      <c r="EV34" s="116">
        <f t="shared" ca="1" si="197"/>
        <v>0</v>
      </c>
      <c r="EW34" s="116">
        <f t="shared" ca="1" si="197"/>
        <v>0</v>
      </c>
      <c r="EX34" s="116">
        <f t="shared" ca="1" si="197"/>
        <v>0</v>
      </c>
      <c r="EY34" s="537">
        <f t="shared" ca="1" si="198"/>
        <v>0</v>
      </c>
      <c r="EZ34" s="116">
        <f t="shared" ca="1" si="199"/>
        <v>0</v>
      </c>
      <c r="FA34" s="116">
        <f t="shared" ca="1" si="199"/>
        <v>0</v>
      </c>
      <c r="FB34" s="116">
        <f t="shared" ca="1" si="199"/>
        <v>0</v>
      </c>
      <c r="FC34" s="116">
        <f t="shared" ca="1" si="199"/>
        <v>0</v>
      </c>
      <c r="FD34" s="116">
        <f t="shared" ca="1" si="199"/>
        <v>0</v>
      </c>
      <c r="FE34" s="537">
        <f t="shared" ca="1" si="200"/>
        <v>0</v>
      </c>
      <c r="FF34" s="116">
        <f t="shared" ca="1" si="201"/>
        <v>0</v>
      </c>
      <c r="FG34" s="116">
        <f t="shared" ca="1" si="201"/>
        <v>0</v>
      </c>
      <c r="FH34" s="116">
        <f t="shared" ca="1" si="201"/>
        <v>0</v>
      </c>
      <c r="FI34" s="116">
        <f t="shared" ca="1" si="201"/>
        <v>0</v>
      </c>
      <c r="FJ34" s="116">
        <f t="shared" ca="1" si="201"/>
        <v>0</v>
      </c>
      <c r="FK34" s="537">
        <f t="shared" ca="1" si="202"/>
        <v>0</v>
      </c>
      <c r="FL34" s="116">
        <f t="shared" ca="1" si="203"/>
        <v>0</v>
      </c>
      <c r="FM34" s="116">
        <f t="shared" ca="1" si="203"/>
        <v>0</v>
      </c>
      <c r="FN34" s="116">
        <f t="shared" ca="1" si="203"/>
        <v>0</v>
      </c>
      <c r="FO34" s="116">
        <f t="shared" ca="1" si="203"/>
        <v>0</v>
      </c>
      <c r="FP34" s="116">
        <f t="shared" ca="1" si="203"/>
        <v>0</v>
      </c>
      <c r="FQ34" s="537">
        <f t="shared" ca="1" si="204"/>
        <v>0</v>
      </c>
      <c r="FR34" s="117">
        <f t="shared" ca="1" si="205"/>
        <v>0</v>
      </c>
      <c r="FS34" s="117">
        <f t="shared" ca="1" si="205"/>
        <v>0</v>
      </c>
      <c r="FT34" s="117">
        <f t="shared" ca="1" si="205"/>
        <v>0</v>
      </c>
      <c r="FU34" s="117">
        <f t="shared" ca="1" si="205"/>
        <v>0</v>
      </c>
      <c r="FV34" s="556">
        <f t="shared" ca="1" si="206"/>
        <v>0</v>
      </c>
      <c r="FW34" s="556">
        <f t="shared" ca="1" si="206"/>
        <v>0</v>
      </c>
      <c r="FX34" s="556">
        <f t="shared" ca="1" si="206"/>
        <v>0</v>
      </c>
      <c r="FY34" s="556">
        <f t="shared" ca="1" si="206"/>
        <v>0</v>
      </c>
      <c r="FZ34" s="556">
        <f t="shared" ca="1" si="206"/>
        <v>0</v>
      </c>
      <c r="GA34" s="556">
        <f t="shared" ca="1" si="206"/>
        <v>0</v>
      </c>
      <c r="GB34" s="556">
        <f t="shared" ca="1" si="206"/>
        <v>0</v>
      </c>
      <c r="GC34" s="556">
        <f t="shared" ca="1" si="206"/>
        <v>0</v>
      </c>
      <c r="GD34" s="556">
        <f t="shared" ca="1" si="206"/>
        <v>0</v>
      </c>
      <c r="GE34" s="556">
        <f t="shared" ca="1" si="206"/>
        <v>0</v>
      </c>
      <c r="GF34" s="556">
        <f t="shared" ca="1" si="207"/>
        <v>0</v>
      </c>
      <c r="GG34" s="556">
        <f t="shared" ca="1" si="207"/>
        <v>0</v>
      </c>
      <c r="GH34" s="556">
        <f t="shared" ca="1" si="207"/>
        <v>0</v>
      </c>
      <c r="GI34" s="556">
        <f t="shared" ca="1" si="207"/>
        <v>0</v>
      </c>
      <c r="GJ34" s="556">
        <f t="shared" ca="1" si="207"/>
        <v>0</v>
      </c>
      <c r="GK34" s="556">
        <f t="shared" ca="1" si="207"/>
        <v>0</v>
      </c>
      <c r="GL34" s="556">
        <f t="shared" ca="1" si="207"/>
        <v>0</v>
      </c>
      <c r="GM34" s="556">
        <f t="shared" ca="1" si="207"/>
        <v>0</v>
      </c>
      <c r="GN34" s="556">
        <f t="shared" ca="1" si="207"/>
        <v>0</v>
      </c>
      <c r="GO34" s="556">
        <f t="shared" ca="1" si="207"/>
        <v>0</v>
      </c>
      <c r="GP34" s="19">
        <f t="shared" ca="1" si="208"/>
        <v>0</v>
      </c>
      <c r="GQ34" s="116">
        <f t="shared" ca="1" si="209"/>
        <v>0</v>
      </c>
      <c r="GR34" s="116">
        <f t="shared" ca="1" si="209"/>
        <v>0</v>
      </c>
      <c r="GS34" s="116">
        <f t="shared" ca="1" si="209"/>
        <v>0</v>
      </c>
      <c r="GT34" s="116">
        <f t="shared" ca="1" si="209"/>
        <v>0</v>
      </c>
      <c r="GU34" s="116">
        <f t="shared" ca="1" si="209"/>
        <v>0</v>
      </c>
      <c r="GV34" s="537">
        <f t="shared" ca="1" si="210"/>
        <v>0</v>
      </c>
      <c r="GW34" s="116">
        <f t="shared" ca="1" si="211"/>
        <v>0</v>
      </c>
      <c r="GX34" s="116">
        <f t="shared" ca="1" si="211"/>
        <v>0</v>
      </c>
      <c r="GY34" s="116">
        <f t="shared" ca="1" si="211"/>
        <v>0</v>
      </c>
      <c r="GZ34" s="116">
        <f t="shared" ca="1" si="211"/>
        <v>0</v>
      </c>
      <c r="HA34" s="116">
        <f t="shared" ca="1" si="211"/>
        <v>0</v>
      </c>
      <c r="HB34" s="537">
        <f t="shared" ca="1" si="212"/>
        <v>0</v>
      </c>
      <c r="HC34" s="116">
        <f t="shared" ca="1" si="213"/>
        <v>0</v>
      </c>
      <c r="HD34" s="116">
        <f t="shared" ca="1" si="213"/>
        <v>0</v>
      </c>
      <c r="HE34" s="116">
        <f t="shared" ca="1" si="213"/>
        <v>0</v>
      </c>
      <c r="HF34" s="116">
        <f t="shared" ca="1" si="213"/>
        <v>0</v>
      </c>
      <c r="HG34" s="116">
        <f t="shared" ca="1" si="213"/>
        <v>0</v>
      </c>
      <c r="HH34" s="537">
        <f t="shared" ca="1" si="214"/>
        <v>0</v>
      </c>
      <c r="HI34" s="116">
        <f t="shared" ca="1" si="215"/>
        <v>0</v>
      </c>
      <c r="HJ34" s="116">
        <f t="shared" ca="1" si="215"/>
        <v>0</v>
      </c>
      <c r="HK34" s="116">
        <f t="shared" ca="1" si="215"/>
        <v>0</v>
      </c>
      <c r="HL34" s="116">
        <f t="shared" ca="1" si="215"/>
        <v>0</v>
      </c>
      <c r="HM34" s="116">
        <f t="shared" ca="1" si="215"/>
        <v>0</v>
      </c>
      <c r="HN34" s="537">
        <f t="shared" ca="1" si="216"/>
        <v>0</v>
      </c>
      <c r="HO34" s="116">
        <f t="shared" ca="1" si="217"/>
        <v>0</v>
      </c>
      <c r="HP34" s="116">
        <f t="shared" ca="1" si="217"/>
        <v>0</v>
      </c>
      <c r="HQ34" s="116">
        <f t="shared" ca="1" si="217"/>
        <v>0</v>
      </c>
      <c r="HR34" s="116">
        <f t="shared" ca="1" si="217"/>
        <v>0</v>
      </c>
      <c r="HS34" s="116">
        <f t="shared" ca="1" si="217"/>
        <v>0</v>
      </c>
      <c r="HT34" s="537">
        <f t="shared" ca="1" si="218"/>
        <v>0</v>
      </c>
      <c r="HU34" s="116">
        <f t="shared" ca="1" si="219"/>
        <v>0</v>
      </c>
      <c r="HV34" s="116">
        <f t="shared" ca="1" si="219"/>
        <v>0</v>
      </c>
      <c r="HW34" s="116">
        <f t="shared" ca="1" si="219"/>
        <v>0</v>
      </c>
      <c r="HX34" s="116">
        <f t="shared" ca="1" si="219"/>
        <v>0</v>
      </c>
      <c r="HY34" s="116">
        <f t="shared" ca="1" si="219"/>
        <v>0</v>
      </c>
      <c r="HZ34" s="537">
        <f t="shared" ca="1" si="220"/>
        <v>0</v>
      </c>
      <c r="IA34" s="117">
        <f t="shared" ca="1" si="221"/>
        <v>0</v>
      </c>
      <c r="IB34" s="117">
        <f t="shared" ca="1" si="221"/>
        <v>0</v>
      </c>
      <c r="IC34" s="117">
        <f t="shared" ca="1" si="221"/>
        <v>0</v>
      </c>
      <c r="ID34" s="117">
        <f t="shared" ca="1" si="221"/>
        <v>0</v>
      </c>
      <c r="IE34" s="556">
        <f t="shared" ca="1" si="222"/>
        <v>0</v>
      </c>
      <c r="IF34" s="556">
        <f t="shared" ca="1" si="222"/>
        <v>0</v>
      </c>
      <c r="IG34" s="556">
        <f t="shared" ca="1" si="222"/>
        <v>0</v>
      </c>
      <c r="IH34" s="556">
        <f t="shared" ca="1" si="222"/>
        <v>0</v>
      </c>
      <c r="II34" s="556">
        <f t="shared" ca="1" si="222"/>
        <v>0</v>
      </c>
      <c r="IJ34" s="556">
        <f t="shared" ca="1" si="222"/>
        <v>0</v>
      </c>
      <c r="IK34" s="556">
        <f t="shared" ca="1" si="222"/>
        <v>0</v>
      </c>
      <c r="IL34" s="556">
        <f t="shared" ca="1" si="222"/>
        <v>0</v>
      </c>
      <c r="IM34" s="556">
        <f t="shared" ca="1" si="222"/>
        <v>0</v>
      </c>
      <c r="IN34" s="556">
        <f t="shared" ca="1" si="222"/>
        <v>0</v>
      </c>
      <c r="IO34" s="556">
        <f t="shared" ca="1" si="223"/>
        <v>0</v>
      </c>
      <c r="IP34" s="556">
        <f t="shared" ca="1" si="223"/>
        <v>0</v>
      </c>
      <c r="IQ34" s="556">
        <f t="shared" ca="1" si="223"/>
        <v>0</v>
      </c>
      <c r="IR34" s="556">
        <f t="shared" ca="1" si="223"/>
        <v>0</v>
      </c>
      <c r="IS34" s="556">
        <f t="shared" ca="1" si="223"/>
        <v>0</v>
      </c>
      <c r="IT34" s="556">
        <f t="shared" ca="1" si="223"/>
        <v>0</v>
      </c>
      <c r="IU34" s="556">
        <f t="shared" ca="1" si="223"/>
        <v>0</v>
      </c>
      <c r="IV34" s="556">
        <f t="shared" ca="1" si="223"/>
        <v>0</v>
      </c>
      <c r="IW34" s="556">
        <f t="shared" ca="1" si="223"/>
        <v>0</v>
      </c>
      <c r="IX34" s="556">
        <f t="shared" ca="1" si="223"/>
        <v>0</v>
      </c>
      <c r="IY34" s="19">
        <f t="shared" ca="1" si="224"/>
        <v>0</v>
      </c>
      <c r="IZ34" s="5">
        <f t="shared" ca="1" si="225"/>
        <v>67</v>
      </c>
      <c r="JA34" s="9"/>
      <c r="JB34" s="5">
        <f t="shared" ca="1" si="226"/>
        <v>1</v>
      </c>
      <c r="JC34" s="5" t="b">
        <f t="shared" ca="1" si="226"/>
        <v>0</v>
      </c>
      <c r="JD34" s="19">
        <f t="shared" ca="1" si="283"/>
        <v>0</v>
      </c>
      <c r="JE34" s="5">
        <f t="shared" ca="1" si="228"/>
        <v>0</v>
      </c>
      <c r="JF34" s="5">
        <f t="shared" ca="1" si="229"/>
        <v>1.2500000000000001E-2</v>
      </c>
      <c r="JG34" s="5">
        <f t="shared" si="230"/>
        <v>0</v>
      </c>
      <c r="JH34" s="19">
        <f t="shared" ca="1" si="227"/>
        <v>0</v>
      </c>
      <c r="JI34" s="5">
        <f t="shared" ca="1" si="231"/>
        <v>60</v>
      </c>
      <c r="JJ34" s="5">
        <f t="shared" si="232"/>
        <v>1</v>
      </c>
      <c r="JK34" s="19">
        <f t="shared" ca="1" si="283"/>
        <v>0</v>
      </c>
      <c r="JL34" s="19">
        <f t="shared" ca="1" si="283"/>
        <v>0</v>
      </c>
      <c r="JM34" s="19">
        <f t="shared" ca="1" si="283"/>
        <v>0</v>
      </c>
      <c r="JN34" s="19">
        <f t="shared" ca="1" si="283"/>
        <v>0</v>
      </c>
      <c r="JO34" s="19">
        <f t="shared" ca="1" si="283"/>
        <v>0</v>
      </c>
      <c r="JP34" s="19">
        <f t="shared" ca="1" si="283"/>
        <v>0</v>
      </c>
      <c r="JQ34" s="19">
        <f t="shared" ca="1" si="283"/>
        <v>0</v>
      </c>
      <c r="JR34" s="19">
        <f t="shared" ca="1" si="283"/>
        <v>0</v>
      </c>
      <c r="JS34" s="19">
        <f t="shared" ca="1" si="283"/>
        <v>0</v>
      </c>
      <c r="JT34" s="19">
        <f t="shared" ca="1" si="283"/>
        <v>0</v>
      </c>
      <c r="JU34" s="19">
        <f t="shared" ca="1" si="283"/>
        <v>0</v>
      </c>
      <c r="JV34" s="19">
        <f t="shared" ca="1" si="283"/>
        <v>0</v>
      </c>
      <c r="JW34" s="19">
        <f t="shared" ca="1" si="283"/>
        <v>0</v>
      </c>
      <c r="JX34" s="19">
        <f t="shared" ca="1" si="283"/>
        <v>0</v>
      </c>
      <c r="JY34" s="19">
        <f t="shared" ca="1" si="283"/>
        <v>0</v>
      </c>
      <c r="JZ34" s="19">
        <f t="shared" ca="1" si="283"/>
        <v>0</v>
      </c>
      <c r="KA34" s="19">
        <f t="shared" ca="1" si="283"/>
        <v>0</v>
      </c>
      <c r="KB34" s="19">
        <f t="shared" ca="1" si="283"/>
        <v>0</v>
      </c>
      <c r="KC34" s="19">
        <f t="shared" ca="1" si="283"/>
        <v>0</v>
      </c>
      <c r="KD34" s="19">
        <f t="shared" ca="1" si="283"/>
        <v>0</v>
      </c>
      <c r="KE34" s="19">
        <f t="shared" ca="1" si="283"/>
        <v>0</v>
      </c>
      <c r="KF34" s="5">
        <f t="shared" ca="1" si="234"/>
        <v>0</v>
      </c>
      <c r="KG34" s="5">
        <f t="shared" ca="1" si="234"/>
        <v>6.25E-2</v>
      </c>
      <c r="KH34" s="5">
        <f t="shared" ca="1" si="234"/>
        <v>6.25E-2</v>
      </c>
      <c r="KI34" s="5">
        <f t="shared" ca="1" si="234"/>
        <v>6.25E-2</v>
      </c>
      <c r="KJ34" s="19">
        <f t="shared" ca="1" si="284"/>
        <v>0</v>
      </c>
      <c r="KK34" s="19">
        <f t="shared" ca="1" si="283"/>
        <v>0</v>
      </c>
      <c r="KL34" s="19">
        <f t="shared" ca="1" si="235"/>
        <v>0</v>
      </c>
      <c r="KM34" s="19">
        <f t="shared" ca="1" si="283"/>
        <v>0</v>
      </c>
      <c r="KN34" s="19">
        <f t="shared" ca="1" si="283"/>
        <v>1</v>
      </c>
      <c r="KO34" s="19">
        <f t="shared" ca="1" si="283"/>
        <v>0</v>
      </c>
      <c r="KP34" s="19">
        <f t="shared" ca="1" si="283"/>
        <v>1</v>
      </c>
      <c r="KQ34" s="9"/>
      <c r="KR34" s="5" t="b">
        <f t="shared" ca="1" si="236"/>
        <v>1</v>
      </c>
      <c r="KS34" s="5" t="b">
        <f t="shared" ca="1" si="237"/>
        <v>0</v>
      </c>
      <c r="KT34" s="5" t="b">
        <f t="shared" ca="1" si="237"/>
        <v>0</v>
      </c>
      <c r="KU34" s="5" t="b">
        <f t="shared" ca="1" si="237"/>
        <v>1</v>
      </c>
      <c r="KV34" s="136">
        <f t="shared" ca="1" si="238"/>
        <v>2</v>
      </c>
      <c r="KW34" s="136">
        <f t="shared" ca="1" si="238"/>
        <v>2</v>
      </c>
      <c r="KX34" s="5" t="b">
        <f t="shared" ca="1" si="239"/>
        <v>0</v>
      </c>
      <c r="KY34" s="5" t="b">
        <f t="shared" ca="1" si="239"/>
        <v>1</v>
      </c>
      <c r="KZ34" s="5" t="b">
        <f t="shared" ca="1" si="239"/>
        <v>1</v>
      </c>
      <c r="LA34" s="5" t="b">
        <f t="shared" ca="1" si="239"/>
        <v>0</v>
      </c>
      <c r="LB34" s="5">
        <f t="shared" ca="1" si="240"/>
        <v>1</v>
      </c>
      <c r="LC34" s="5">
        <f t="shared" ca="1" si="240"/>
        <v>0</v>
      </c>
      <c r="LD34" s="5" t="b">
        <f t="shared" ca="1" si="241"/>
        <v>0</v>
      </c>
      <c r="LE34" s="5" t="str" cm="1">
        <f t="array" aca="1" ref="LE34" ca="1">IF(OR(LF34:LM34&lt;&gt;"-"),TRUE,"-")</f>
        <v>-</v>
      </c>
      <c r="LF34" s="19" t="str">
        <f t="shared" ca="1" si="242"/>
        <v>-</v>
      </c>
      <c r="LG34" s="19" t="str">
        <f t="shared" ca="1" si="242"/>
        <v>-</v>
      </c>
      <c r="LH34" s="19" t="str">
        <f t="shared" ca="1" si="242"/>
        <v>-</v>
      </c>
      <c r="LI34" s="19" t="str">
        <f t="shared" ca="1" si="242"/>
        <v>-</v>
      </c>
      <c r="LJ34" s="19" t="str">
        <f t="shared" ca="1" si="242"/>
        <v>-</v>
      </c>
      <c r="LK34" s="19" t="str">
        <f t="shared" ca="1" si="242"/>
        <v>-</v>
      </c>
      <c r="LL34" s="19" t="str">
        <f t="shared" ca="1" si="242"/>
        <v>-</v>
      </c>
      <c r="LM34" s="19" t="str">
        <f t="shared" ca="1" si="242"/>
        <v>-</v>
      </c>
      <c r="LN34" s="19" t="str">
        <f t="shared" ca="1" si="242"/>
        <v>-</v>
      </c>
      <c r="LO34" s="5" t="b">
        <f t="array" aca="1" ref="LO34" ca="1">IF(OR(LP34:LV34&lt;&gt;"-"),TRUE,"-")</f>
        <v>1</v>
      </c>
      <c r="LP34" s="19">
        <f t="shared" ca="1" si="243"/>
        <v>0</v>
      </c>
      <c r="LQ34" s="19" t="str">
        <f t="shared" ca="1" si="243"/>
        <v>-</v>
      </c>
      <c r="LR34" s="19">
        <f t="shared" ca="1" si="243"/>
        <v>999999</v>
      </c>
      <c r="LS34" s="19">
        <f t="shared" ca="1" si="243"/>
        <v>999999</v>
      </c>
      <c r="LT34" s="19">
        <f t="shared" ca="1" si="243"/>
        <v>999999</v>
      </c>
      <c r="LU34" s="19">
        <f t="shared" ca="1" si="244"/>
        <v>999999</v>
      </c>
      <c r="LV34" s="19">
        <f t="shared" ca="1" si="244"/>
        <v>999999</v>
      </c>
      <c r="LW34" s="19" t="str">
        <f t="shared" ca="1" si="245"/>
        <v>-</v>
      </c>
      <c r="LX34" s="19" t="str">
        <f t="shared" ca="1" si="245"/>
        <v>-</v>
      </c>
      <c r="LY34" s="19" t="str">
        <f t="shared" ca="1" si="245"/>
        <v>-</v>
      </c>
      <c r="LZ34" s="19" t="b">
        <f t="shared" ca="1" si="246"/>
        <v>1</v>
      </c>
      <c r="MA34" s="19">
        <f t="shared" ca="1" si="246"/>
        <v>0</v>
      </c>
      <c r="MB34" s="5" t="str">
        <f t="shared" ca="1" si="247"/>
        <v>-</v>
      </c>
      <c r="MC34" s="5" t="str">
        <f t="shared" ca="1" si="247"/>
        <v>-</v>
      </c>
      <c r="MD34" s="5" t="str">
        <f t="shared" ca="1" si="247"/>
        <v>-</v>
      </c>
      <c r="ME34" s="5" t="str">
        <f t="shared" ca="1" si="247"/>
        <v>-</v>
      </c>
      <c r="MF34" s="19" t="str">
        <f t="shared" ca="1" si="248"/>
        <v>-</v>
      </c>
      <c r="MG34" s="19" t="str">
        <f t="shared" ref="MG34:VC34" ca="1" si="288">OFFSET(MG$5,$B34,0)</f>
        <v>-</v>
      </c>
      <c r="MH34" s="19" t="str">
        <f t="shared" ca="1" si="288"/>
        <v>-</v>
      </c>
      <c r="MI34" s="19" t="str">
        <f t="shared" ca="1" si="288"/>
        <v>-</v>
      </c>
      <c r="MJ34" s="19">
        <f t="shared" ca="1" si="288"/>
        <v>0.5</v>
      </c>
      <c r="MK34" s="19">
        <f t="shared" ca="1" si="288"/>
        <v>0.5</v>
      </c>
      <c r="ML34" s="19" t="str">
        <f t="shared" ca="1" si="288"/>
        <v>-</v>
      </c>
      <c r="MM34" s="5">
        <f t="shared" ca="1" si="251"/>
        <v>0</v>
      </c>
      <c r="MN34" s="5">
        <f t="shared" ca="1" si="251"/>
        <v>500</v>
      </c>
      <c r="MO34" s="5">
        <f t="shared" ca="1" si="251"/>
        <v>500</v>
      </c>
      <c r="MP34" s="5">
        <f t="shared" ca="1" si="251"/>
        <v>575</v>
      </c>
      <c r="MQ34" s="5">
        <f t="shared" ca="1" si="251"/>
        <v>240</v>
      </c>
      <c r="MR34" s="5">
        <f t="shared" ca="1" si="251"/>
        <v>364</v>
      </c>
      <c r="MS34" s="5">
        <f t="shared" ca="1" si="252"/>
        <v>1</v>
      </c>
      <c r="MT34" s="9"/>
      <c r="MU34" s="19">
        <f t="shared" ca="1" si="288"/>
        <v>70</v>
      </c>
      <c r="MV34" s="19">
        <f t="shared" ca="1" si="288"/>
        <v>50</v>
      </c>
      <c r="MW34" s="19">
        <f t="shared" ca="1" si="288"/>
        <v>75</v>
      </c>
      <c r="MX34" s="19">
        <f t="shared" ca="1" si="288"/>
        <v>50</v>
      </c>
      <c r="MY34" s="5">
        <f t="shared" ca="1" si="253"/>
        <v>1</v>
      </c>
      <c r="MZ34" s="5">
        <f t="shared" ca="1" si="254"/>
        <v>1.25</v>
      </c>
      <c r="NA34" s="5">
        <f t="shared" ca="1" si="255"/>
        <v>1</v>
      </c>
      <c r="NB34" s="9"/>
      <c r="NC34" s="19" t="b">
        <f t="shared" ca="1" si="288"/>
        <v>0</v>
      </c>
      <c r="ND34" s="19" t="b">
        <f t="shared" ca="1" si="288"/>
        <v>0</v>
      </c>
      <c r="NE34" s="19">
        <f t="shared" ca="1" si="288"/>
        <v>2</v>
      </c>
      <c r="NF34" s="19">
        <f t="shared" ca="1" si="288"/>
        <v>1</v>
      </c>
      <c r="NG34" s="19">
        <f t="shared" ca="1" si="288"/>
        <v>2</v>
      </c>
      <c r="NH34" s="19">
        <f t="shared" ca="1" si="288"/>
        <v>0</v>
      </c>
      <c r="NI34" s="19" t="str">
        <f t="shared" ca="1" si="288"/>
        <v>-</v>
      </c>
      <c r="NJ34" s="19" t="str">
        <f t="shared" ca="1" si="288"/>
        <v>-</v>
      </c>
      <c r="NK34" s="19" t="str">
        <f t="shared" ca="1" si="288"/>
        <v>-</v>
      </c>
      <c r="NL34" s="19" t="b">
        <f t="shared" ca="1" si="288"/>
        <v>1</v>
      </c>
      <c r="NM34" s="19">
        <f t="shared" ca="1" si="288"/>
        <v>636</v>
      </c>
      <c r="NN34" s="19" t="str">
        <f t="shared" ca="1" si="288"/>
        <v>-</v>
      </c>
      <c r="NO34" s="19">
        <f t="shared" ca="1" si="288"/>
        <v>1</v>
      </c>
      <c r="NP34" s="19">
        <f t="shared" ca="1" si="288"/>
        <v>1</v>
      </c>
      <c r="NQ34" s="19">
        <f t="shared" ca="1" si="288"/>
        <v>1</v>
      </c>
      <c r="NR34" s="19">
        <f t="shared" ca="1" si="288"/>
        <v>1</v>
      </c>
      <c r="NS34" s="19">
        <f t="shared" ca="1" si="288"/>
        <v>1</v>
      </c>
      <c r="NT34" s="19">
        <f t="shared" ca="1" si="288"/>
        <v>1</v>
      </c>
      <c r="NU34" s="19">
        <f t="shared" ca="1" si="288"/>
        <v>1</v>
      </c>
      <c r="NV34" s="19">
        <f t="shared" ca="1" si="288"/>
        <v>1</v>
      </c>
      <c r="NW34" s="19">
        <f t="shared" ca="1" si="288"/>
        <v>1</v>
      </c>
      <c r="NX34" s="9"/>
      <c r="NY34" s="539" t="str">
        <f t="shared" ca="1" si="257"/>
        <v>-</v>
      </c>
      <c r="NZ34" s="539" t="str">
        <f t="shared" ca="1" si="257"/>
        <v>-</v>
      </c>
      <c r="OA34" s="539" t="str">
        <f t="shared" ca="1" si="257"/>
        <v>-</v>
      </c>
      <c r="OB34" s="539" t="str">
        <f t="shared" ca="1" si="257"/>
        <v>-</v>
      </c>
      <c r="OC34" s="539" t="str">
        <f t="shared" ca="1" si="257"/>
        <v>-</v>
      </c>
      <c r="OD34" s="539" t="str">
        <f t="shared" ca="1" si="257"/>
        <v>-</v>
      </c>
      <c r="OE34" s="539" t="str">
        <f t="shared" ca="1" si="257"/>
        <v>-</v>
      </c>
      <c r="OF34" s="539" t="str">
        <f t="shared" ca="1" si="257"/>
        <v>-</v>
      </c>
      <c r="OG34" s="539" t="str">
        <f t="shared" ca="1" si="257"/>
        <v>-</v>
      </c>
      <c r="OH34" s="539" t="str">
        <f t="shared" ca="1" si="257"/>
        <v>-</v>
      </c>
      <c r="OI34" s="539" t="str">
        <f t="shared" ca="1" si="258"/>
        <v>-</v>
      </c>
      <c r="OJ34" s="539" t="str">
        <f t="shared" ca="1" si="258"/>
        <v>-</v>
      </c>
      <c r="OK34" s="539" t="str">
        <f t="shared" ca="1" si="258"/>
        <v>-</v>
      </c>
      <c r="OL34" s="539" t="str">
        <f t="shared" ca="1" si="258"/>
        <v>-</v>
      </c>
      <c r="OM34" s="539" t="str">
        <f t="shared" ca="1" si="258"/>
        <v>-</v>
      </c>
      <c r="ON34" s="539" t="str">
        <f t="shared" ca="1" si="258"/>
        <v>-</v>
      </c>
      <c r="OO34" s="539" t="str">
        <f t="shared" ca="1" si="258"/>
        <v>-</v>
      </c>
      <c r="OP34" s="539" t="str">
        <f t="shared" ca="1" si="258"/>
        <v>-</v>
      </c>
      <c r="OQ34" s="539" t="str">
        <f t="shared" ca="1" si="258"/>
        <v>-</v>
      </c>
      <c r="OR34" s="539" t="str">
        <f t="shared" ca="1" si="258"/>
        <v>-</v>
      </c>
      <c r="OS34" s="539" t="str">
        <f t="shared" ca="1" si="259"/>
        <v>-</v>
      </c>
      <c r="OT34" s="539" t="str">
        <f t="shared" ca="1" si="259"/>
        <v>-</v>
      </c>
      <c r="OU34" s="539" t="str">
        <f t="shared" ca="1" si="259"/>
        <v>-</v>
      </c>
      <c r="OV34" s="539" t="str">
        <f t="shared" ca="1" si="259"/>
        <v>-</v>
      </c>
      <c r="OW34" s="539" t="str">
        <f t="shared" ca="1" si="259"/>
        <v>-</v>
      </c>
      <c r="OX34" s="539" t="str">
        <f t="shared" ca="1" si="259"/>
        <v>-</v>
      </c>
      <c r="OY34" s="539" t="str">
        <f t="shared" ca="1" si="259"/>
        <v>-</v>
      </c>
      <c r="OZ34" s="539" t="str">
        <f t="shared" ca="1" si="259"/>
        <v>-</v>
      </c>
      <c r="PA34" s="539" t="str">
        <f t="shared" ca="1" si="259"/>
        <v>-</v>
      </c>
      <c r="PB34" s="539" t="str">
        <f t="shared" ca="1" si="259"/>
        <v>-</v>
      </c>
      <c r="PC34" s="539" t="str">
        <f t="shared" ca="1" si="260"/>
        <v>-</v>
      </c>
      <c r="PD34" s="539" t="str">
        <f t="shared" ca="1" si="260"/>
        <v>-</v>
      </c>
      <c r="PE34" s="539" t="str">
        <f t="shared" ca="1" si="260"/>
        <v>-</v>
      </c>
      <c r="PF34" s="539" t="str">
        <f t="shared" ca="1" si="260"/>
        <v>-</v>
      </c>
      <c r="PG34" s="539" t="str">
        <f t="shared" ca="1" si="260"/>
        <v>-</v>
      </c>
      <c r="PH34" s="539" t="str">
        <f t="shared" ca="1" si="260"/>
        <v>-</v>
      </c>
      <c r="PI34" s="549" t="str">
        <f t="shared" ca="1" si="261"/>
        <v>-</v>
      </c>
      <c r="PJ34" s="549" t="str">
        <f t="shared" ca="1" si="261"/>
        <v>-</v>
      </c>
      <c r="PK34" s="549" t="str">
        <f t="shared" ca="1" si="261"/>
        <v>-</v>
      </c>
      <c r="PL34" s="549" t="str">
        <f t="shared" ca="1" si="261"/>
        <v>-</v>
      </c>
      <c r="PM34" s="549" t="str">
        <f t="shared" ca="1" si="261"/>
        <v>-</v>
      </c>
      <c r="PN34" s="549" t="str">
        <f t="shared" ca="1" si="261"/>
        <v>-</v>
      </c>
      <c r="PO34" s="549" t="str">
        <f t="shared" ca="1" si="261"/>
        <v>-</v>
      </c>
      <c r="PP34" s="549" t="str">
        <f t="shared" ca="1" si="261"/>
        <v>-</v>
      </c>
      <c r="PQ34" s="549" t="str">
        <f t="shared" ca="1" si="261"/>
        <v>-</v>
      </c>
      <c r="PR34" s="549" t="str">
        <f t="shared" ca="1" si="261"/>
        <v>-</v>
      </c>
      <c r="PS34" s="549" t="str">
        <f t="shared" ca="1" si="262"/>
        <v>-</v>
      </c>
      <c r="PT34" s="549" t="str">
        <f t="shared" ca="1" si="262"/>
        <v>-</v>
      </c>
      <c r="PU34" s="549" t="str">
        <f t="shared" ca="1" si="262"/>
        <v>-</v>
      </c>
      <c r="PV34" s="549" t="str">
        <f t="shared" ca="1" si="262"/>
        <v>-</v>
      </c>
      <c r="PW34" s="549" t="str">
        <f t="shared" ca="1" si="262"/>
        <v>-</v>
      </c>
      <c r="PX34" s="549" t="str">
        <f t="shared" ca="1" si="262"/>
        <v>-</v>
      </c>
      <c r="PY34" s="549" t="str">
        <f t="shared" ca="1" si="262"/>
        <v>-</v>
      </c>
      <c r="PZ34" s="549" t="str">
        <f t="shared" ca="1" si="262"/>
        <v>-</v>
      </c>
      <c r="QA34" s="549" t="str">
        <f t="shared" ca="1" si="262"/>
        <v>-</v>
      </c>
      <c r="QB34" s="549" t="str">
        <f t="shared" ca="1" si="262"/>
        <v>-</v>
      </c>
      <c r="QC34" s="549" t="str">
        <f t="shared" ca="1" si="263"/>
        <v>-</v>
      </c>
      <c r="QD34" s="549" t="str">
        <f t="shared" ca="1" si="263"/>
        <v>-</v>
      </c>
      <c r="QE34" s="549" t="str">
        <f t="shared" ca="1" si="263"/>
        <v>-</v>
      </c>
      <c r="QF34" s="549" t="str">
        <f t="shared" ca="1" si="263"/>
        <v>-</v>
      </c>
      <c r="QG34" s="549" t="str">
        <f t="shared" ca="1" si="263"/>
        <v>-</v>
      </c>
      <c r="QH34" s="549" t="str">
        <f t="shared" ca="1" si="263"/>
        <v>-</v>
      </c>
      <c r="QI34" s="539" t="str">
        <f t="shared" ca="1" si="264"/>
        <v>-</v>
      </c>
      <c r="QJ34" s="539" t="str">
        <f t="shared" ca="1" si="264"/>
        <v>-</v>
      </c>
      <c r="QK34" s="539" t="str">
        <f t="shared" ca="1" si="264"/>
        <v>-</v>
      </c>
      <c r="QL34" s="539" t="str">
        <f t="shared" ca="1" si="264"/>
        <v>-</v>
      </c>
      <c r="QM34" s="539" t="str">
        <f t="shared" ca="1" si="264"/>
        <v>-</v>
      </c>
      <c r="QN34" s="539" t="str">
        <f t="shared" ca="1" si="264"/>
        <v>-</v>
      </c>
      <c r="QO34" s="539" t="str">
        <f t="shared" ca="1" si="264"/>
        <v>-</v>
      </c>
      <c r="QP34" s="539" t="str">
        <f t="shared" ca="1" si="264"/>
        <v>-</v>
      </c>
      <c r="QQ34" s="539" t="str">
        <f t="shared" ca="1" si="264"/>
        <v>-</v>
      </c>
      <c r="QR34" s="539" t="str">
        <f t="shared" ca="1" si="264"/>
        <v>-</v>
      </c>
      <c r="QS34" s="539" t="str">
        <f t="shared" ca="1" si="265"/>
        <v>-</v>
      </c>
      <c r="QT34" s="539" t="str">
        <f t="shared" ca="1" si="265"/>
        <v>-</v>
      </c>
      <c r="QU34" s="539" t="str">
        <f t="shared" ca="1" si="265"/>
        <v>-</v>
      </c>
      <c r="QV34" s="539" t="str">
        <f t="shared" ca="1" si="265"/>
        <v>-</v>
      </c>
      <c r="QW34" s="539" t="str">
        <f t="shared" ca="1" si="265"/>
        <v>-</v>
      </c>
      <c r="QX34" s="539" t="str">
        <f t="shared" ca="1" si="265"/>
        <v>-</v>
      </c>
      <c r="QY34" s="539" t="str">
        <f t="shared" ca="1" si="265"/>
        <v>-</v>
      </c>
      <c r="QZ34" s="539" t="str">
        <f t="shared" ca="1" si="265"/>
        <v>-</v>
      </c>
      <c r="RA34" s="539" t="str">
        <f t="shared" ca="1" si="265"/>
        <v>-</v>
      </c>
      <c r="RB34" s="539" t="str">
        <f t="shared" ca="1" si="265"/>
        <v>-</v>
      </c>
      <c r="RC34" s="539" t="str">
        <f t="shared" ca="1" si="266"/>
        <v>-</v>
      </c>
      <c r="RD34" s="539" t="str">
        <f t="shared" ca="1" si="266"/>
        <v>-</v>
      </c>
      <c r="RE34" s="539" t="str">
        <f t="shared" ca="1" si="266"/>
        <v>-</v>
      </c>
      <c r="RF34" s="539" t="str">
        <f t="shared" ca="1" si="266"/>
        <v>-</v>
      </c>
      <c r="RG34" s="539" t="str">
        <f t="shared" ca="1" si="266"/>
        <v>-</v>
      </c>
      <c r="RH34" s="539" t="str">
        <f t="shared" ca="1" si="266"/>
        <v>-</v>
      </c>
      <c r="RI34" s="539" t="str">
        <f t="shared" ca="1" si="266"/>
        <v>-</v>
      </c>
      <c r="RJ34" s="539" t="str">
        <f t="shared" ca="1" si="266"/>
        <v>-</v>
      </c>
      <c r="RK34" s="539" t="str">
        <f t="shared" ca="1" si="266"/>
        <v>-</v>
      </c>
      <c r="RL34" s="539" t="str">
        <f t="shared" ca="1" si="266"/>
        <v>-</v>
      </c>
      <c r="RM34" s="539" t="str">
        <f t="shared" ca="1" si="267"/>
        <v>-</v>
      </c>
      <c r="RN34" s="539" t="str">
        <f t="shared" ca="1" si="267"/>
        <v>-</v>
      </c>
      <c r="RO34" s="539" t="str">
        <f t="shared" ca="1" si="267"/>
        <v>-</v>
      </c>
      <c r="RP34" s="539" t="str">
        <f t="shared" ca="1" si="267"/>
        <v>-</v>
      </c>
      <c r="RQ34" s="539" t="str">
        <f t="shared" ca="1" si="267"/>
        <v>-</v>
      </c>
      <c r="RR34" s="539" t="str">
        <f t="shared" ca="1" si="267"/>
        <v>-</v>
      </c>
      <c r="RS34" s="549" t="str">
        <f t="shared" ca="1" si="268"/>
        <v>-</v>
      </c>
      <c r="RT34" s="549" t="str">
        <f t="shared" ca="1" si="268"/>
        <v>-</v>
      </c>
      <c r="RU34" s="549" t="str">
        <f t="shared" ca="1" si="268"/>
        <v>-</v>
      </c>
      <c r="RV34" s="549" t="str">
        <f t="shared" ca="1" si="268"/>
        <v>-</v>
      </c>
      <c r="RW34" s="549" t="str">
        <f t="shared" ca="1" si="268"/>
        <v>-</v>
      </c>
      <c r="RX34" s="549" t="str">
        <f t="shared" ca="1" si="268"/>
        <v>-</v>
      </c>
      <c r="RY34" s="549" t="str">
        <f t="shared" ca="1" si="268"/>
        <v>-</v>
      </c>
      <c r="RZ34" s="549" t="str">
        <f t="shared" ca="1" si="268"/>
        <v>-</v>
      </c>
      <c r="SA34" s="549" t="str">
        <f t="shared" ca="1" si="268"/>
        <v>-</v>
      </c>
      <c r="SB34" s="549" t="str">
        <f t="shared" ca="1" si="268"/>
        <v>-</v>
      </c>
      <c r="SC34" s="549" t="str">
        <f t="shared" ca="1" si="269"/>
        <v>-</v>
      </c>
      <c r="SD34" s="549" t="str">
        <f t="shared" ca="1" si="269"/>
        <v>-</v>
      </c>
      <c r="SE34" s="549" t="str">
        <f t="shared" ca="1" si="269"/>
        <v>-</v>
      </c>
      <c r="SF34" s="549" t="str">
        <f t="shared" ca="1" si="269"/>
        <v>-</v>
      </c>
      <c r="SG34" s="549" t="str">
        <f t="shared" ca="1" si="269"/>
        <v>-</v>
      </c>
      <c r="SH34" s="549" t="str">
        <f t="shared" ca="1" si="269"/>
        <v>-</v>
      </c>
      <c r="SI34" s="549" t="str">
        <f t="shared" ca="1" si="269"/>
        <v>-</v>
      </c>
      <c r="SJ34" s="549" t="str">
        <f t="shared" ca="1" si="269"/>
        <v>-</v>
      </c>
      <c r="SK34" s="549" t="str">
        <f t="shared" ca="1" si="269"/>
        <v>-</v>
      </c>
      <c r="SL34" s="549" t="str">
        <f t="shared" ca="1" si="269"/>
        <v>-</v>
      </c>
      <c r="SM34" s="549" t="str">
        <f t="shared" ca="1" si="270"/>
        <v>-</v>
      </c>
      <c r="SN34" s="549" t="str">
        <f t="shared" ca="1" si="270"/>
        <v>-</v>
      </c>
      <c r="SO34" s="549" t="str">
        <f t="shared" ca="1" si="270"/>
        <v>-</v>
      </c>
      <c r="SP34" s="549" t="str">
        <f t="shared" ca="1" si="270"/>
        <v>-</v>
      </c>
      <c r="SQ34" s="549" t="str">
        <f t="shared" ca="1" si="270"/>
        <v>-</v>
      </c>
      <c r="SR34" s="549" t="str">
        <f t="shared" ca="1" si="270"/>
        <v>-</v>
      </c>
      <c r="SS34" s="539" t="b">
        <f t="shared" ca="1" si="271"/>
        <v>1</v>
      </c>
      <c r="ST34" s="539" t="b">
        <f t="shared" ca="1" si="271"/>
        <v>1</v>
      </c>
      <c r="SU34" s="539" t="b">
        <f t="shared" ca="1" si="271"/>
        <v>1</v>
      </c>
      <c r="SV34" s="539" t="b">
        <f t="shared" ca="1" si="271"/>
        <v>1</v>
      </c>
      <c r="SW34" s="539" t="b">
        <f t="shared" ca="1" si="271"/>
        <v>1</v>
      </c>
      <c r="SX34" s="539" t="b">
        <f t="shared" ca="1" si="271"/>
        <v>1</v>
      </c>
      <c r="SY34" s="539" t="str">
        <f t="shared" ca="1" si="271"/>
        <v>-</v>
      </c>
      <c r="SZ34" s="539" t="str">
        <f t="shared" ca="1" si="271"/>
        <v>-</v>
      </c>
      <c r="TA34" s="539" t="str">
        <f t="shared" ca="1" si="271"/>
        <v>-</v>
      </c>
      <c r="TB34" s="539" t="str">
        <f t="shared" ca="1" si="271"/>
        <v>-</v>
      </c>
      <c r="TC34" s="539" t="str">
        <f t="shared" ca="1" si="272"/>
        <v>-</v>
      </c>
      <c r="TD34" s="539" t="str">
        <f t="shared" ca="1" si="272"/>
        <v>-</v>
      </c>
      <c r="TE34" s="539" t="str">
        <f t="shared" ca="1" si="272"/>
        <v>-</v>
      </c>
      <c r="TF34" s="539" t="str">
        <f t="shared" ca="1" si="272"/>
        <v>-</v>
      </c>
      <c r="TG34" s="539" t="str">
        <f t="shared" ca="1" si="272"/>
        <v>-</v>
      </c>
      <c r="TH34" s="539" t="str">
        <f t="shared" ca="1" si="272"/>
        <v>-</v>
      </c>
      <c r="TI34" s="539" t="str">
        <f t="shared" ca="1" si="272"/>
        <v>-</v>
      </c>
      <c r="TJ34" s="539" t="str">
        <f t="shared" ca="1" si="272"/>
        <v>-</v>
      </c>
      <c r="TK34" s="539" t="str">
        <f t="shared" ca="1" si="272"/>
        <v>-</v>
      </c>
      <c r="TL34" s="539" t="str">
        <f t="shared" ca="1" si="272"/>
        <v>-</v>
      </c>
      <c r="TM34" s="539" t="str">
        <f t="shared" ca="1" si="273"/>
        <v>-</v>
      </c>
      <c r="TN34" s="539" t="str">
        <f t="shared" ca="1" si="273"/>
        <v>-</v>
      </c>
      <c r="TO34" s="539" t="str">
        <f t="shared" ca="1" si="273"/>
        <v>-</v>
      </c>
      <c r="TP34" s="539" t="str">
        <f t="shared" ca="1" si="273"/>
        <v>-</v>
      </c>
      <c r="TQ34" s="539" t="str">
        <f t="shared" ca="1" si="273"/>
        <v>-</v>
      </c>
      <c r="TR34" s="539" t="str">
        <f t="shared" ca="1" si="273"/>
        <v>-</v>
      </c>
      <c r="TS34" s="539" t="str">
        <f t="shared" ca="1" si="273"/>
        <v>-</v>
      </c>
      <c r="TT34" s="539" t="str">
        <f t="shared" ca="1" si="273"/>
        <v>-</v>
      </c>
      <c r="TU34" s="539" t="str">
        <f t="shared" ca="1" si="273"/>
        <v>-</v>
      </c>
      <c r="TV34" s="539" t="str">
        <f t="shared" ca="1" si="273"/>
        <v>-</v>
      </c>
      <c r="TW34" s="539" t="str">
        <f t="shared" ca="1" si="274"/>
        <v>-</v>
      </c>
      <c r="TX34" s="539" t="str">
        <f t="shared" ca="1" si="274"/>
        <v>-</v>
      </c>
      <c r="TY34" s="539" t="str">
        <f t="shared" ca="1" si="274"/>
        <v>-</v>
      </c>
      <c r="TZ34" s="539" t="str">
        <f t="shared" ca="1" si="274"/>
        <v>-</v>
      </c>
      <c r="UA34" s="539" t="str">
        <f t="shared" ca="1" si="274"/>
        <v>-</v>
      </c>
      <c r="UB34" s="539" t="str">
        <f t="shared" ca="1" si="274"/>
        <v>-</v>
      </c>
      <c r="UC34" s="549" t="b">
        <f t="shared" ca="1" si="275"/>
        <v>1</v>
      </c>
      <c r="UD34" s="549" t="b">
        <f t="shared" ca="1" si="275"/>
        <v>1</v>
      </c>
      <c r="UE34" s="549" t="b">
        <f t="shared" ca="1" si="275"/>
        <v>1</v>
      </c>
      <c r="UF34" s="549" t="b">
        <f t="shared" ca="1" si="275"/>
        <v>1</v>
      </c>
      <c r="UG34" s="549" t="b">
        <f t="shared" ca="1" si="275"/>
        <v>1</v>
      </c>
      <c r="UH34" s="549" t="b">
        <f t="shared" ca="1" si="275"/>
        <v>1</v>
      </c>
      <c r="UI34" s="549" t="b">
        <f t="shared" ca="1" si="275"/>
        <v>1</v>
      </c>
      <c r="UJ34" s="549" t="b">
        <f t="shared" ca="1" si="275"/>
        <v>1</v>
      </c>
      <c r="UK34" s="549" t="b">
        <f t="shared" ca="1" si="275"/>
        <v>1</v>
      </c>
      <c r="UL34" s="549" t="b">
        <f t="shared" ca="1" si="275"/>
        <v>1</v>
      </c>
      <c r="UM34" s="549" t="b">
        <f t="shared" ca="1" si="276"/>
        <v>1</v>
      </c>
      <c r="UN34" s="549" t="b">
        <f t="shared" ca="1" si="276"/>
        <v>1</v>
      </c>
      <c r="UO34" s="549" t="b">
        <f t="shared" ca="1" si="276"/>
        <v>1</v>
      </c>
      <c r="UP34" s="549" t="b">
        <f t="shared" ca="1" si="276"/>
        <v>1</v>
      </c>
      <c r="UQ34" s="549" t="b">
        <f t="shared" ca="1" si="276"/>
        <v>1</v>
      </c>
      <c r="UR34" s="549" t="b">
        <f t="shared" ca="1" si="276"/>
        <v>1</v>
      </c>
      <c r="US34" s="549" t="b">
        <f t="shared" ca="1" si="276"/>
        <v>1</v>
      </c>
      <c r="UT34" s="549" t="b">
        <f t="shared" ca="1" si="276"/>
        <v>1</v>
      </c>
      <c r="UU34" s="549" t="b">
        <f t="shared" ca="1" si="276"/>
        <v>1</v>
      </c>
      <c r="UV34" s="549" t="b">
        <f t="shared" ca="1" si="276"/>
        <v>1</v>
      </c>
      <c r="UW34" s="549" t="b">
        <f t="shared" ca="1" si="277"/>
        <v>1</v>
      </c>
      <c r="UX34" s="549" t="b">
        <f t="shared" ca="1" si="277"/>
        <v>1</v>
      </c>
      <c r="UY34" s="549" t="b">
        <f t="shared" ca="1" si="277"/>
        <v>1</v>
      </c>
      <c r="UZ34" s="549" t="b">
        <f t="shared" ca="1" si="277"/>
        <v>1</v>
      </c>
      <c r="VA34" s="549" t="b">
        <f t="shared" ca="1" si="277"/>
        <v>1</v>
      </c>
      <c r="VB34" s="549" t="b">
        <f t="shared" ca="1" si="277"/>
        <v>1</v>
      </c>
      <c r="VC34" s="19">
        <f t="shared" ca="1" si="288"/>
        <v>0</v>
      </c>
      <c r="VD34" s="23">
        <v>0</v>
      </c>
    </row>
    <row r="35" spans="1:576" outlineLevel="2">
      <c r="A35" s="21">
        <f t="shared" si="93"/>
        <v>30</v>
      </c>
      <c r="B35" s="21"/>
      <c r="D35" s="14"/>
      <c r="E35" t="b">
        <v>0</v>
      </c>
      <c r="H35" s="211"/>
      <c r="I35" s="21"/>
      <c r="J35" s="21"/>
      <c r="K35" s="21"/>
      <c r="L35" s="21"/>
      <c r="M35" s="21"/>
      <c r="N35" s="21"/>
      <c r="O35" s="21"/>
      <c r="P35" s="21"/>
      <c r="Q35" s="21"/>
      <c r="R35" s="21"/>
      <c r="S35" s="21"/>
      <c r="T35" s="21"/>
      <c r="U35" s="21"/>
      <c r="V35" s="21"/>
      <c r="W35" s="21"/>
      <c r="X35" s="21"/>
      <c r="Y35" s="211"/>
      <c r="Z35" s="211"/>
      <c r="AA35" s="211"/>
      <c r="AB35" s="211"/>
      <c r="AC35" s="21"/>
      <c r="AD35" s="211"/>
      <c r="AE35" s="211"/>
      <c r="AF35" s="211"/>
      <c r="AG35" s="211"/>
      <c r="AH35" s="211"/>
      <c r="AI35" s="211"/>
      <c r="AJ35" s="211"/>
      <c r="AK35" s="211"/>
      <c r="AQ35" s="211"/>
      <c r="AR35" s="211"/>
      <c r="AS35" s="228" t="str">
        <f ca="1">"blank "&amp;TEXT(RAND(),"0.000")</f>
        <v>blank 0.908</v>
      </c>
      <c r="AT35" s="9" t="str">
        <f ca="1">IF(COUNTIF(AS$5:AS35,AS35)=1,"-","Dup")</f>
        <v>-</v>
      </c>
      <c r="AU35" s="9"/>
      <c r="AV35" s="14"/>
      <c r="AW35" s="14"/>
      <c r="AX35" s="14"/>
      <c r="AY35" s="14"/>
      <c r="AZ35" s="14"/>
      <c r="BA35" s="14"/>
      <c r="BB35" s="14"/>
      <c r="BC35" s="14"/>
      <c r="BD35" s="9"/>
      <c r="BE35" s="14"/>
      <c r="BF35" s="14"/>
      <c r="BG35" s="14"/>
      <c r="BH35" s="14"/>
      <c r="BI35" s="14"/>
      <c r="BJ35" s="14"/>
      <c r="BK35" s="14"/>
      <c r="BL35" s="9"/>
      <c r="BM35" s="14"/>
      <c r="BN35" s="14"/>
      <c r="BO35" s="14"/>
      <c r="BP35" s="14"/>
      <c r="BQ35" s="14"/>
      <c r="BR35" s="14"/>
      <c r="BS35" s="14"/>
      <c r="BT35" s="14"/>
      <c r="BU35" s="14"/>
      <c r="BV35" s="14"/>
      <c r="BW35" s="14"/>
      <c r="BX35" s="9"/>
      <c r="BY35" s="14"/>
      <c r="BZ35" s="14"/>
      <c r="CA35" s="14"/>
      <c r="CB35" s="14"/>
      <c r="CC35" s="14"/>
      <c r="CD35" s="14"/>
      <c r="CE35" s="14"/>
      <c r="CF35" s="14"/>
      <c r="CG35" s="14"/>
      <c r="CH35" s="14"/>
      <c r="CI35" s="9"/>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9"/>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9"/>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9"/>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9"/>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14"/>
      <c r="NW35" s="14"/>
      <c r="NX35" s="9"/>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23">
        <v>0</v>
      </c>
    </row>
    <row r="36" spans="1:576">
      <c r="A36" s="21">
        <f>ROW(A36)-5</f>
        <v>31</v>
      </c>
      <c r="B36" s="21"/>
      <c r="D36" s="14"/>
      <c r="E36" t="b">
        <v>0</v>
      </c>
      <c r="G36" s="29" t="s">
        <v>999</v>
      </c>
      <c r="N36">
        <v>1</v>
      </c>
      <c r="O36">
        <v>1</v>
      </c>
      <c r="U36">
        <v>1</v>
      </c>
      <c r="V36">
        <v>1</v>
      </c>
      <c r="W36">
        <v>1</v>
      </c>
      <c r="X36">
        <v>1</v>
      </c>
      <c r="Y36" s="211"/>
      <c r="Z36" s="211"/>
      <c r="AA36" s="211"/>
      <c r="AB36" s="211"/>
      <c r="AC36">
        <v>0</v>
      </c>
      <c r="AD36" s="211"/>
      <c r="AE36" s="211">
        <v>81</v>
      </c>
      <c r="AF36" s="211">
        <v>81</v>
      </c>
      <c r="AG36" s="211">
        <v>81</v>
      </c>
      <c r="AH36" s="211">
        <v>1</v>
      </c>
      <c r="AI36" s="211">
        <v>1</v>
      </c>
      <c r="AJ36" s="211">
        <v>1</v>
      </c>
      <c r="AK36" s="211">
        <v>1</v>
      </c>
      <c r="AS36" s="553" t="s">
        <v>1704</v>
      </c>
      <c r="AT36" s="9" t="str">
        <f ca="1">IF(COUNTIF(AS$5:AS36,AS36)=1,"-","Dup")</f>
        <v>-</v>
      </c>
      <c r="AU36" s="9"/>
      <c r="AV36" s="504"/>
      <c r="AW36" s="504"/>
      <c r="AX36" s="504"/>
      <c r="AY36" s="504"/>
      <c r="AZ36" s="504"/>
      <c r="BA36" s="504"/>
      <c r="BB36" s="504"/>
      <c r="BC36" s="504"/>
      <c r="BD36" s="9"/>
      <c r="BE36" s="504"/>
      <c r="BF36" s="504"/>
      <c r="BG36" s="504"/>
      <c r="BH36" s="504"/>
      <c r="BI36" s="504"/>
      <c r="BJ36" s="504"/>
      <c r="BK36" s="504"/>
      <c r="BL36" s="9"/>
      <c r="BM36" s="504"/>
      <c r="BN36" s="504"/>
      <c r="BO36" s="504"/>
      <c r="BP36" s="504"/>
      <c r="BQ36" s="504"/>
      <c r="BR36" s="504"/>
      <c r="BS36" s="504"/>
      <c r="BT36" s="504"/>
      <c r="BU36" s="504"/>
      <c r="BV36" s="504"/>
      <c r="BW36" s="504"/>
      <c r="BX36" s="9"/>
      <c r="BY36" s="504"/>
      <c r="BZ36" s="504"/>
      <c r="CA36" s="504"/>
      <c r="CB36" s="504"/>
      <c r="CC36" s="504"/>
      <c r="CD36" s="504"/>
      <c r="CE36" s="504"/>
      <c r="CF36" s="504"/>
      <c r="CG36" s="504"/>
      <c r="CH36" s="504"/>
      <c r="CI36" s="9"/>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9"/>
      <c r="DS36" s="504"/>
      <c r="DT36" s="504"/>
      <c r="DU36" s="504"/>
      <c r="DV36" s="504"/>
      <c r="DW36" s="504"/>
      <c r="DX36" s="504"/>
      <c r="DY36" s="504"/>
      <c r="DZ36" s="504"/>
      <c r="EA36" s="504"/>
      <c r="EB36" s="504"/>
      <c r="EC36" s="504"/>
      <c r="ED36" s="504"/>
      <c r="EE36" s="505"/>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c r="IR36" s="504"/>
      <c r="IS36" s="504"/>
      <c r="IT36" s="504"/>
      <c r="IU36" s="504"/>
      <c r="IV36" s="504"/>
      <c r="IW36" s="504"/>
      <c r="IX36" s="504"/>
      <c r="IY36" s="504"/>
      <c r="IZ36" s="504"/>
      <c r="JA36" s="9"/>
      <c r="JB36" s="504"/>
      <c r="JC36" s="504"/>
      <c r="JD36" s="504"/>
      <c r="JE36" s="504"/>
      <c r="JF36" s="504"/>
      <c r="JG36" s="504"/>
      <c r="JH36" s="504"/>
      <c r="JI36" s="504"/>
      <c r="JJ36" s="504"/>
      <c r="JK36" s="504"/>
      <c r="JL36" s="504"/>
      <c r="JM36" s="504"/>
      <c r="JN36" s="504"/>
      <c r="JO36" s="504"/>
      <c r="JP36" s="504"/>
      <c r="JQ36" s="504"/>
      <c r="JR36" s="504"/>
      <c r="JS36" s="504"/>
      <c r="JT36" s="504"/>
      <c r="JU36" s="504"/>
      <c r="JV36" s="504"/>
      <c r="JW36" s="504"/>
      <c r="JX36" s="504"/>
      <c r="JY36" s="504"/>
      <c r="JZ36" s="504"/>
      <c r="KA36" s="504"/>
      <c r="KB36" s="504"/>
      <c r="KC36" s="504"/>
      <c r="KD36" s="504"/>
      <c r="KE36" s="504"/>
      <c r="KF36" s="504"/>
      <c r="KG36" s="504"/>
      <c r="KH36" s="504"/>
      <c r="KI36" s="504"/>
      <c r="KJ36" s="504"/>
      <c r="KK36" s="504"/>
      <c r="KL36" s="504"/>
      <c r="KM36" s="504"/>
      <c r="KN36" s="504"/>
      <c r="KO36" s="504"/>
      <c r="KP36" s="504"/>
      <c r="KQ36" s="9"/>
      <c r="KR36" s="504"/>
      <c r="KS36" s="504"/>
      <c r="KT36" s="504"/>
      <c r="KU36" s="504"/>
      <c r="KV36" s="504"/>
      <c r="KW36" s="504"/>
      <c r="KX36" s="504"/>
      <c r="KY36" s="504"/>
      <c r="KZ36" s="504"/>
      <c r="LA36" s="504"/>
      <c r="LB36" s="504"/>
      <c r="LC36" s="504"/>
      <c r="LD36" s="504"/>
      <c r="LE36" s="504"/>
      <c r="LF36" s="504"/>
      <c r="LG36" s="504"/>
      <c r="LH36" s="504"/>
      <c r="LI36" s="504"/>
      <c r="LJ36" s="504"/>
      <c r="LK36" s="504"/>
      <c r="LL36" s="504"/>
      <c r="LM36" s="504"/>
      <c r="LN36" s="504"/>
      <c r="LO36" s="504"/>
      <c r="LP36" s="504"/>
      <c r="LQ36" s="504"/>
      <c r="LR36" s="504"/>
      <c r="LS36" s="504"/>
      <c r="LT36" s="504"/>
      <c r="LU36" s="504"/>
      <c r="LV36" s="504"/>
      <c r="LW36" s="504"/>
      <c r="LX36" s="504"/>
      <c r="LY36" s="504"/>
      <c r="LZ36" s="504"/>
      <c r="MA36" s="504"/>
      <c r="MB36" s="504"/>
      <c r="MC36" s="504"/>
      <c r="MD36" s="504"/>
      <c r="ME36" s="504"/>
      <c r="MF36" s="504"/>
      <c r="MG36" s="504"/>
      <c r="MH36" s="504"/>
      <c r="MI36" s="504"/>
      <c r="MJ36" s="504"/>
      <c r="MK36" s="504"/>
      <c r="ML36" s="504"/>
      <c r="MM36" s="504"/>
      <c r="MN36" s="504"/>
      <c r="MO36" s="504"/>
      <c r="MP36" s="504"/>
      <c r="MQ36" s="504"/>
      <c r="MR36" s="504"/>
      <c r="MS36" s="504"/>
      <c r="MT36" s="9"/>
      <c r="MU36" s="504"/>
      <c r="MV36" s="504"/>
      <c r="MW36" s="504"/>
      <c r="MX36" s="504"/>
      <c r="MY36" s="504"/>
      <c r="MZ36" s="504"/>
      <c r="NA36" s="504"/>
      <c r="NB36" s="9"/>
      <c r="NC36" s="504"/>
      <c r="ND36" s="504"/>
      <c r="NE36" s="504"/>
      <c r="NF36" s="504"/>
      <c r="NG36" s="504"/>
      <c r="NH36" s="504"/>
      <c r="NI36" s="504"/>
      <c r="NJ36" s="504"/>
      <c r="NK36" s="504"/>
      <c r="NL36" s="504"/>
      <c r="NM36" s="504"/>
      <c r="NN36" s="504"/>
      <c r="NO36" s="504"/>
      <c r="NP36" s="504"/>
      <c r="NQ36" s="504"/>
      <c r="NR36" s="504"/>
      <c r="NS36" s="504"/>
      <c r="NT36" s="504"/>
      <c r="NU36" s="504"/>
      <c r="NV36" s="504"/>
      <c r="NW36" s="504"/>
      <c r="NX36" s="9"/>
      <c r="NY36" s="504"/>
      <c r="NZ36" s="504"/>
      <c r="OA36" s="504"/>
      <c r="OB36" s="504"/>
      <c r="OC36" s="504"/>
      <c r="OD36" s="504"/>
      <c r="OE36" s="504"/>
      <c r="OF36" s="504"/>
      <c r="OG36" s="504"/>
      <c r="OH36" s="504"/>
      <c r="OI36" s="504"/>
      <c r="OJ36" s="504"/>
      <c r="OK36" s="504"/>
      <c r="OL36" s="504"/>
      <c r="OM36" s="504"/>
      <c r="ON36" s="504"/>
      <c r="OO36" s="504"/>
      <c r="OP36" s="504"/>
      <c r="OQ36" s="504"/>
      <c r="OR36" s="504"/>
      <c r="OS36" s="504"/>
      <c r="OT36" s="504"/>
      <c r="OU36" s="504"/>
      <c r="OV36" s="504"/>
      <c r="OW36" s="504"/>
      <c r="OX36" s="504"/>
      <c r="OY36" s="504"/>
      <c r="OZ36" s="504"/>
      <c r="PA36" s="504"/>
      <c r="PB36" s="504"/>
      <c r="PC36" s="504"/>
      <c r="PD36" s="504"/>
      <c r="PE36" s="504"/>
      <c r="PF36" s="504"/>
      <c r="PG36" s="504"/>
      <c r="PH36" s="504"/>
      <c r="PI36" s="504"/>
      <c r="PJ36" s="504"/>
      <c r="PK36" s="504"/>
      <c r="PL36" s="504"/>
      <c r="PM36" s="504"/>
      <c r="PN36" s="504"/>
      <c r="PO36" s="504"/>
      <c r="PP36" s="504"/>
      <c r="PQ36" s="504"/>
      <c r="PR36" s="504"/>
      <c r="PS36" s="504"/>
      <c r="PT36" s="504"/>
      <c r="PU36" s="504"/>
      <c r="PV36" s="504"/>
      <c r="PW36" s="504"/>
      <c r="PX36" s="504"/>
      <c r="PY36" s="504"/>
      <c r="PZ36" s="504"/>
      <c r="QA36" s="504"/>
      <c r="QB36" s="504"/>
      <c r="QC36" s="504"/>
      <c r="QD36" s="504"/>
      <c r="QE36" s="504"/>
      <c r="QF36" s="504"/>
      <c r="QG36" s="504"/>
      <c r="QH36" s="504"/>
      <c r="QI36" s="504"/>
      <c r="QJ36" s="504"/>
      <c r="QK36" s="504"/>
      <c r="QL36" s="504"/>
      <c r="QM36" s="504"/>
      <c r="QN36" s="504"/>
      <c r="QO36" s="504"/>
      <c r="QP36" s="504"/>
      <c r="QQ36" s="504"/>
      <c r="QR36" s="504"/>
      <c r="QS36" s="504"/>
      <c r="QT36" s="504"/>
      <c r="QU36" s="504"/>
      <c r="QV36" s="504"/>
      <c r="QW36" s="504"/>
      <c r="QX36" s="504"/>
      <c r="QY36" s="504"/>
      <c r="QZ36" s="504"/>
      <c r="RA36" s="504"/>
      <c r="RB36" s="504"/>
      <c r="RC36" s="504"/>
      <c r="RD36" s="504"/>
      <c r="RE36" s="504"/>
      <c r="RF36" s="504"/>
      <c r="RG36" s="504"/>
      <c r="RH36" s="504"/>
      <c r="RI36" s="504"/>
      <c r="RJ36" s="504"/>
      <c r="RK36" s="504"/>
      <c r="RL36" s="504"/>
      <c r="RM36" s="504"/>
      <c r="RN36" s="504"/>
      <c r="RO36" s="504"/>
      <c r="RP36" s="504"/>
      <c r="RQ36" s="504"/>
      <c r="RR36" s="504"/>
      <c r="RS36" s="504"/>
      <c r="RT36" s="504"/>
      <c r="RU36" s="504"/>
      <c r="RV36" s="504"/>
      <c r="RW36" s="504"/>
      <c r="RX36" s="504"/>
      <c r="RY36" s="504"/>
      <c r="RZ36" s="504"/>
      <c r="SA36" s="504"/>
      <c r="SB36" s="504"/>
      <c r="SC36" s="504"/>
      <c r="SD36" s="504"/>
      <c r="SE36" s="504"/>
      <c r="SF36" s="504"/>
      <c r="SG36" s="504"/>
      <c r="SH36" s="504"/>
      <c r="SI36" s="504"/>
      <c r="SJ36" s="504"/>
      <c r="SK36" s="504"/>
      <c r="SL36" s="504"/>
      <c r="SM36" s="504"/>
      <c r="SN36" s="504"/>
      <c r="SO36" s="504"/>
      <c r="SP36" s="504"/>
      <c r="SQ36" s="504"/>
      <c r="SR36" s="504"/>
      <c r="SS36" s="504"/>
      <c r="ST36" s="504"/>
      <c r="SU36" s="504"/>
      <c r="SV36" s="504"/>
      <c r="SW36" s="504"/>
      <c r="SX36" s="504"/>
      <c r="SY36" s="504"/>
      <c r="SZ36" s="504"/>
      <c r="TA36" s="504"/>
      <c r="TB36" s="504"/>
      <c r="TC36" s="504"/>
      <c r="TD36" s="504"/>
      <c r="TE36" s="504"/>
      <c r="TF36" s="504"/>
      <c r="TG36" s="504"/>
      <c r="TH36" s="504"/>
      <c r="TI36" s="504"/>
      <c r="TJ36" s="504"/>
      <c r="TK36" s="504"/>
      <c r="TL36" s="504"/>
      <c r="TM36" s="504"/>
      <c r="TN36" s="504"/>
      <c r="TO36" s="504"/>
      <c r="TP36" s="504"/>
      <c r="TQ36" s="504"/>
      <c r="TR36" s="504"/>
      <c r="TS36" s="504"/>
      <c r="TT36" s="504"/>
      <c r="TU36" s="504"/>
      <c r="TV36" s="504"/>
      <c r="TW36" s="504"/>
      <c r="TX36" s="504"/>
      <c r="TY36" s="504"/>
      <c r="TZ36" s="504"/>
      <c r="UA36" s="504"/>
      <c r="UB36" s="504"/>
      <c r="UC36" s="504"/>
      <c r="UD36" s="504"/>
      <c r="UE36" s="504"/>
      <c r="UF36" s="504"/>
      <c r="UG36" s="504"/>
      <c r="UH36" s="504"/>
      <c r="UI36" s="504"/>
      <c r="UJ36" s="504"/>
      <c r="UK36" s="504"/>
      <c r="UL36" s="504"/>
      <c r="UM36" s="504"/>
      <c r="UN36" s="504"/>
      <c r="UO36" s="504"/>
      <c r="UP36" s="504"/>
      <c r="UQ36" s="504"/>
      <c r="UR36" s="504"/>
      <c r="US36" s="504"/>
      <c r="UT36" s="504"/>
      <c r="UU36" s="504"/>
      <c r="UV36" s="504"/>
      <c r="UW36" s="504"/>
      <c r="UX36" s="504"/>
      <c r="UY36" s="504"/>
      <c r="UZ36" s="504"/>
      <c r="VA36" s="504"/>
      <c r="VB36" s="504"/>
      <c r="VC36" s="504"/>
      <c r="VD36" s="23">
        <v>0</v>
      </c>
    </row>
    <row r="37" spans="1:576" outlineLevel="1">
      <c r="A37" s="21">
        <f>ROW(A37)-5</f>
        <v>32</v>
      </c>
      <c r="B37" s="21"/>
      <c r="D37" s="14"/>
      <c r="E37" t="b">
        <v>0</v>
      </c>
      <c r="G37" s="29" t="s">
        <v>1000</v>
      </c>
      <c r="N37">
        <v>4</v>
      </c>
      <c r="O37">
        <v>3</v>
      </c>
      <c r="U37">
        <v>1</v>
      </c>
      <c r="V37">
        <v>1</v>
      </c>
      <c r="W37">
        <v>1</v>
      </c>
      <c r="X37">
        <v>4</v>
      </c>
      <c r="Y37" s="211"/>
      <c r="Z37" s="211"/>
      <c r="AA37" s="211"/>
      <c r="AB37" s="211"/>
      <c r="AC37">
        <v>0</v>
      </c>
      <c r="AD37" s="211"/>
      <c r="AE37" s="211">
        <f>AE36+26</f>
        <v>107</v>
      </c>
      <c r="AF37" s="211">
        <f>AF36+26</f>
        <v>107</v>
      </c>
      <c r="AG37" s="211">
        <f>AG36+26</f>
        <v>107</v>
      </c>
      <c r="AH37" s="211">
        <v>3</v>
      </c>
      <c r="AI37" s="211">
        <v>5</v>
      </c>
      <c r="AJ37" s="211">
        <v>5</v>
      </c>
      <c r="AK37" s="211">
        <v>5</v>
      </c>
      <c r="AS37" s="227" t="str">
        <f t="array" ref="AS37">PRODUCT($O37:$AB37-$O36:$AB36+1)&amp;" "&amp;AS36&amp;" - specific pointers"</f>
        <v>12 Feed supply Optimisation Template - specific pointers</v>
      </c>
      <c r="AT37" s="9" t="str">
        <f ca="1">IF(COUNTIF(AS$5:AS37,AS37)=1,"-","Dup")</f>
        <v>-</v>
      </c>
      <c r="AU37" s="9"/>
      <c r="AV37" s="14"/>
      <c r="AW37" s="14"/>
      <c r="AX37" s="14"/>
      <c r="AY37" s="14"/>
      <c r="AZ37" s="14"/>
      <c r="BA37" s="14"/>
      <c r="BB37" s="14"/>
      <c r="BC37" s="14"/>
      <c r="BD37" s="9"/>
      <c r="BE37" s="14"/>
      <c r="BF37" s="14"/>
      <c r="BG37" s="14"/>
      <c r="BH37" s="14"/>
      <c r="BI37" s="14"/>
      <c r="BJ37" s="14"/>
      <c r="BK37" s="14"/>
      <c r="BL37" s="9"/>
      <c r="BM37" s="14"/>
      <c r="BN37" s="14"/>
      <c r="BO37" s="14"/>
      <c r="BP37" s="14"/>
      <c r="BQ37" s="14"/>
      <c r="BR37" s="14"/>
      <c r="BS37" s="14"/>
      <c r="BT37" s="14"/>
      <c r="BU37" s="14"/>
      <c r="BV37" s="14"/>
      <c r="BW37" s="14"/>
      <c r="BX37" s="9"/>
      <c r="BY37" s="14"/>
      <c r="BZ37" s="14"/>
      <c r="CA37" s="14"/>
      <c r="CB37" s="14"/>
      <c r="CC37" s="14"/>
      <c r="CD37" s="14"/>
      <c r="CE37" s="14"/>
      <c r="CF37" s="14"/>
      <c r="CG37" s="14"/>
      <c r="CH37" s="14"/>
      <c r="CI37" s="9"/>
      <c r="CJ37" s="14"/>
      <c r="CK37" s="14"/>
      <c r="CL37" s="14"/>
      <c r="CM37" s="14"/>
      <c r="CN37" s="14"/>
      <c r="CO37" s="146"/>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9"/>
      <c r="DS37" s="14"/>
      <c r="DT37" s="14"/>
      <c r="DU37" s="14"/>
      <c r="DV37" s="14"/>
      <c r="DW37" s="14"/>
      <c r="DX37" s="14"/>
      <c r="DY37" s="14"/>
      <c r="DZ37" s="14"/>
      <c r="EA37" s="14"/>
      <c r="EB37" s="14"/>
      <c r="EC37" s="14"/>
      <c r="ED37" s="14"/>
      <c r="EE37" s="313"/>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9"/>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9"/>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9"/>
      <c r="MU37" s="14"/>
      <c r="MV37" s="14"/>
      <c r="MW37" s="14"/>
      <c r="MX37" s="14"/>
      <c r="MY37" s="14"/>
      <c r="MZ37" s="14"/>
      <c r="NA37" s="14"/>
      <c r="NB37" s="9"/>
      <c r="NC37" s="14"/>
      <c r="ND37" s="14"/>
      <c r="NE37" s="14"/>
      <c r="NF37" s="14"/>
      <c r="NG37" s="14"/>
      <c r="NH37" s="14"/>
      <c r="NI37" s="14"/>
      <c r="NJ37" s="14"/>
      <c r="NK37" s="14"/>
      <c r="NL37" s="14"/>
      <c r="NM37" s="14"/>
      <c r="NN37" s="14"/>
      <c r="NO37" s="14"/>
      <c r="NP37" s="14"/>
      <c r="NQ37" s="14"/>
      <c r="NR37" s="14"/>
      <c r="NS37" s="14"/>
      <c r="NT37" s="14"/>
      <c r="NU37" s="14"/>
      <c r="NV37" s="14"/>
      <c r="NW37" s="14"/>
      <c r="NX37" s="9"/>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23">
        <v>0</v>
      </c>
    </row>
    <row r="38" spans="1:576" outlineLevel="1">
      <c r="A38" s="21">
        <f t="shared" si="93"/>
        <v>33</v>
      </c>
      <c r="B38" s="26">
        <f>$A$23</f>
        <v>18</v>
      </c>
      <c r="C38">
        <f>202</f>
        <v>202</v>
      </c>
      <c r="D38" s="19" t="str">
        <f t="shared" ref="D38:D42" ca="1" si="289">OFFSET(D$5,$B38,0)</f>
        <v>SNSW</v>
      </c>
      <c r="E38" t="b">
        <v>1</v>
      </c>
      <c r="F38" t="b">
        <v>0</v>
      </c>
      <c r="G38" s="351" t="b">
        <v>0</v>
      </c>
      <c r="H38" s="26">
        <v>0</v>
      </c>
      <c r="I38" s="316">
        <v>2</v>
      </c>
      <c r="J38" s="316">
        <v>1</v>
      </c>
      <c r="K38" s="26" t="str">
        <f>""</f>
        <v/>
      </c>
      <c r="L38" s="316">
        <v>3</v>
      </c>
      <c r="M38" s="26">
        <f>d.Region</f>
        <v>2</v>
      </c>
      <c r="N38" s="26">
        <v>2</v>
      </c>
      <c r="O38" s="316">
        <v>3</v>
      </c>
      <c r="P38" s="316">
        <v>2</v>
      </c>
      <c r="Q38" s="26">
        <v>0</v>
      </c>
      <c r="R38" s="26">
        <v>0</v>
      </c>
      <c r="S38" s="26">
        <v>0</v>
      </c>
      <c r="T38" s="26">
        <v>0</v>
      </c>
      <c r="U38" s="26">
        <v>1</v>
      </c>
      <c r="V38" s="21">
        <v>1</v>
      </c>
      <c r="W38" s="21">
        <v>1</v>
      </c>
      <c r="X38" s="26">
        <v>1</v>
      </c>
      <c r="Y38" s="21"/>
      <c r="Z38" s="21"/>
      <c r="AA38" s="21"/>
      <c r="AB38" s="21"/>
      <c r="AC38" s="21">
        <v>0</v>
      </c>
      <c r="AD38" s="21"/>
      <c r="AE38" s="21">
        <v>0</v>
      </c>
      <c r="AF38" s="21">
        <v>0</v>
      </c>
      <c r="AG38" s="21">
        <v>0</v>
      </c>
      <c r="AH38" s="21">
        <v>0</v>
      </c>
      <c r="AI38" s="21">
        <v>0</v>
      </c>
      <c r="AJ38" s="21">
        <v>0</v>
      </c>
      <c r="AK38" s="21">
        <v>0</v>
      </c>
      <c r="AL38" s="136">
        <f t="shared" ref="AL38:AL42" si="290">INDEX(i.StdELMan,($M38-1)*12+($N38-1)*3+$O38,AL$16)</f>
        <v>2</v>
      </c>
      <c r="AM38" s="136">
        <f>INDEX(CHOOSE($O38,DataAutumn!i.AdultDrys,DataWinter!i.AdultDrys,DataSpring!i.AdultDrys),1,$N38)</f>
        <v>3</v>
      </c>
      <c r="AN38" s="5">
        <f t="shared" ref="AN38:AO42" si="291">INDEX(i.FlkStrctr,$N38,AN$15)</f>
        <v>2</v>
      </c>
      <c r="AO38" s="5">
        <f t="shared" si="291"/>
        <v>0</v>
      </c>
      <c r="AP38" s="5">
        <f t="shared" ref="AP38:AP42" si="292">INDEX(i.StdELMan,($M38-1)*12+($N38-1)*3+$O38,AP$15)</f>
        <v>1</v>
      </c>
      <c r="AQ38">
        <f t="shared" ref="AQ38:AQ42" si="293">IFERROR(MOD($CM38,100),0)</f>
        <v>0</v>
      </c>
      <c r="AS38" s="229" t="str">
        <f ca="1">"00000 FeedSupplyTemplate "
&amp; $D38           &amp; IF($JB38=0," FWM","")&amp;IF($JB38=1," MWM","")&amp;IF($JB38=5," Mat","")&amp;IF($JC38=TRUE,"&amp;BBT","    ")          &amp; " Day"&amp;INDEX(i.DOY,$O38,1)
&amp; " Scan"&amp;$P38&amp;"-"&amp;$Q38&amp;$R38&amp;$S38&amp;$T38        &amp; " RR"&amp;TEXT($JV38*100,"000p;-00p;000p;@")
&amp; " WP"&amp;TEXT($MY38*100,"000p")           &amp; " MP"&amp;TEXT($MZ38*100,"000p")           &amp; " GP"&amp;TEXT($NA38*100,"000p")
&amp; " T_" &amp; IF(AND($CJ38,$CL38),"TRUE ")        &amp; " (F"&amp;3+COUNTIF($CY38:$DB38,TRUE)&amp;3&amp;"N"&amp;$DD38&amp;$DE38&amp;")"</f>
        <v>00000 FeedSupplyTemplate SNSW MWM     Day204 Scan2-0000 RR000p WP100p MP100p GP100p T_FALSE (F33N11)</v>
      </c>
      <c r="AT38" s="9" t="str">
        <f ca="1">IF(COUNTIF(AS$5:AS38,AS38)=1,"-","Dup")</f>
        <v>-</v>
      </c>
      <c r="AU38" s="9"/>
      <c r="AV38" s="12" t="b">
        <v>0</v>
      </c>
      <c r="AW38" s="12" t="b">
        <v>0</v>
      </c>
      <c r="AX38" s="12" t="b">
        <v>0</v>
      </c>
      <c r="AY38" s="12" t="b">
        <v>0</v>
      </c>
      <c r="AZ38" s="12" t="b">
        <v>0</v>
      </c>
      <c r="BA38" s="12" t="b">
        <v>0</v>
      </c>
      <c r="BB38" s="12" t="b">
        <v>0</v>
      </c>
      <c r="BC38" s="12" t="b">
        <v>0</v>
      </c>
      <c r="BD38" s="9"/>
      <c r="BE38" s="5" t="b">
        <f t="shared" ref="BE38:BJ42" si="294">INDEX(i.model_structure,$I38,BE$15)</f>
        <v>0</v>
      </c>
      <c r="BF38" s="5" t="str">
        <f t="shared" si="294"/>
        <v>-</v>
      </c>
      <c r="BG38" s="5" t="b">
        <f t="shared" si="294"/>
        <v>0</v>
      </c>
      <c r="BH38" s="5" t="b">
        <f t="shared" si="294"/>
        <v>1</v>
      </c>
      <c r="BI38" s="5" t="b">
        <f t="shared" si="294"/>
        <v>1</v>
      </c>
      <c r="BJ38" s="136">
        <f t="shared" si="294"/>
        <v>0</v>
      </c>
      <c r="BK38" s="466" t="b">
        <v>1</v>
      </c>
      <c r="BL38" s="9"/>
      <c r="BM38" s="5" t="str">
        <f t="shared" ref="BM38:BM42" ca="1" si="295">IF($N38&lt;&gt;4,OFFSET(BM$5,$B38,0),1)</f>
        <v>-</v>
      </c>
      <c r="BN38" s="19" t="str">
        <f t="shared" ref="BN38:BP42" ca="1" si="296">OFFSET(BN$5,$B38,0)</f>
        <v>-</v>
      </c>
      <c r="BO38" s="19" t="str">
        <f t="shared" ca="1" si="296"/>
        <v>-</v>
      </c>
      <c r="BP38" s="19" t="str">
        <f t="shared" ca="1" si="296"/>
        <v>-</v>
      </c>
      <c r="BQ38" s="5" t="str">
        <f t="shared" ref="BQ38:BQ42" ca="1" si="297">IF($N38&lt;&gt;4,OFFSET(BQ$5,$B38,0),1)</f>
        <v>-</v>
      </c>
      <c r="BR38" s="19" t="str">
        <f t="shared" ref="BR38:BR42" ca="1" si="298">OFFSET(BR$5,$B38,0)</f>
        <v>-</v>
      </c>
      <c r="BS38" s="5" t="str">
        <f t="shared" ref="BS38:BS42" ca="1" si="299">IF($N38&lt;&gt;4,OFFSET(BS$5,$B38,0),1)</f>
        <v>-</v>
      </c>
      <c r="BT38" s="19" t="str">
        <f t="shared" ref="BT38:BV42" ca="1" si="300">OFFSET(BT$5,$B38,0)</f>
        <v>-</v>
      </c>
      <c r="BU38" s="19" t="str">
        <f t="shared" ca="1" si="300"/>
        <v>-</v>
      </c>
      <c r="BV38" s="19" t="str">
        <f t="shared" ca="1" si="300"/>
        <v>-</v>
      </c>
      <c r="BW38" s="5" t="str">
        <f t="shared" ref="BW38:BW42" ca="1" si="301">IF($N38&lt;&gt;4,OFFSET(BW$5,$B38,0),1)</f>
        <v>-</v>
      </c>
      <c r="BX38" s="9"/>
      <c r="BY38" s="19" t="str">
        <f t="shared" ref="BY38:CH42" ca="1" si="302">OFFSET(BY$5,$B38,0)</f>
        <v>-</v>
      </c>
      <c r="BZ38" s="19" t="str">
        <f t="shared" ca="1" si="302"/>
        <v>-</v>
      </c>
      <c r="CA38" s="19" t="str">
        <f t="shared" ca="1" si="302"/>
        <v>-</v>
      </c>
      <c r="CB38" s="19" t="str">
        <f t="shared" ca="1" si="302"/>
        <v>-</v>
      </c>
      <c r="CC38" s="19" t="str">
        <f t="shared" ca="1" si="302"/>
        <v>-</v>
      </c>
      <c r="CD38" s="19" t="str">
        <f t="shared" ca="1" si="302"/>
        <v>-</v>
      </c>
      <c r="CE38" s="19" t="str">
        <f t="shared" ca="1" si="302"/>
        <v>-</v>
      </c>
      <c r="CF38" s="19" t="str">
        <f t="shared" ca="1" si="302"/>
        <v>-</v>
      </c>
      <c r="CG38" s="19" t="str">
        <f t="shared" ca="1" si="302"/>
        <v>-</v>
      </c>
      <c r="CH38" s="19" t="str">
        <f t="shared" ca="1" si="302"/>
        <v>-</v>
      </c>
      <c r="CI38" s="9"/>
      <c r="CJ38" s="136" t="b">
        <f>$CL38</f>
        <v>0</v>
      </c>
      <c r="CK38" s="12" t="b">
        <v>0</v>
      </c>
      <c r="CL38" s="12" t="b">
        <v>0</v>
      </c>
      <c r="CM38" s="12">
        <f>VALUE($M38&amp;$N38&amp;$O38&amp;$X38&amp;$P38&amp;$Q38&amp;$R38&amp;$S38&amp;$T38)</f>
        <v>223120000</v>
      </c>
      <c r="CN38" s="136" t="b">
        <f>NOT(CL38)</f>
        <v>1</v>
      </c>
      <c r="CO38" s="12" t="s">
        <v>34</v>
      </c>
      <c r="CP38" s="12" t="b">
        <v>1</v>
      </c>
      <c r="CQ38" s="538">
        <f>VALUE($M38&amp;$N38&amp;$O38&amp;$X38&amp;$P38&amp;$Q38&amp;$R38&amp;$S38&amp;$T38&amp;"01")</f>
        <v>22312000001</v>
      </c>
      <c r="CR38" s="433">
        <f t="shared" ref="CR38:CT42" si="303">INDEX(i.UserPeriod0,$AP38,CR$15)</f>
        <v>652</v>
      </c>
      <c r="CS38" s="433">
        <f t="shared" si="303"/>
        <v>686</v>
      </c>
      <c r="CT38" s="433">
        <f t="shared" si="303"/>
        <v>721</v>
      </c>
      <c r="CU38" s="144">
        <f t="shared" ref="CU38:CW42" si="304">7*INDEX(i.end_joining,1,CU$15+($AP38-1)*3)</f>
        <v>378</v>
      </c>
      <c r="CV38" s="144">
        <f t="shared" si="304"/>
        <v>413</v>
      </c>
      <c r="CW38" s="144">
        <f t="shared" si="304"/>
        <v>448</v>
      </c>
      <c r="CX38" s="19" t="str">
        <f t="shared" ref="CX38:DC40" ca="1" si="305">OFFSET(CX$5,$B38,0)</f>
        <v>-</v>
      </c>
      <c r="CY38" s="19" t="str">
        <f t="shared" ca="1" si="305"/>
        <v>-</v>
      </c>
      <c r="CZ38" s="19" t="str">
        <f t="shared" ca="1" si="305"/>
        <v>-</v>
      </c>
      <c r="DA38" s="19" t="str">
        <f t="shared" ca="1" si="305"/>
        <v>-</v>
      </c>
      <c r="DB38" s="19" t="str">
        <f t="shared" ca="1" si="305"/>
        <v>-</v>
      </c>
      <c r="DC38" s="19" t="str">
        <f t="shared" ca="1" si="305"/>
        <v>-</v>
      </c>
      <c r="DD38" s="12">
        <v>1</v>
      </c>
      <c r="DE38" s="12">
        <v>1</v>
      </c>
      <c r="DF38" s="12">
        <v>0</v>
      </c>
      <c r="DG38" s="19" t="str">
        <f t="shared" ref="DG38:DK38" ca="1" si="306">OFFSET(DG$5,$B38,0)</f>
        <v>-</v>
      </c>
      <c r="DH38" s="19" t="str">
        <f t="shared" ca="1" si="306"/>
        <v>-</v>
      </c>
      <c r="DI38" s="19" t="str">
        <f t="shared" ca="1" si="306"/>
        <v>-</v>
      </c>
      <c r="DJ38" s="19" t="str">
        <f t="shared" ca="1" si="306"/>
        <v>-</v>
      </c>
      <c r="DK38" s="19" t="str">
        <f t="shared" ca="1" si="306"/>
        <v>-</v>
      </c>
      <c r="DL38" s="244">
        <f t="shared" ref="DL38" si="307">DF38</f>
        <v>0</v>
      </c>
      <c r="DM38" s="244" t="str">
        <f ca="1">DG38</f>
        <v>-</v>
      </c>
      <c r="DN38" s="244" t="str">
        <f t="shared" ref="DN38" ca="1" si="308">DH38</f>
        <v>-</v>
      </c>
      <c r="DO38" s="19" t="str">
        <f t="shared" ref="DO38:DQ42" ca="1" si="309">OFFSET(DO$5,$B38,0)</f>
        <v>-</v>
      </c>
      <c r="DP38" s="19">
        <f t="shared" ca="1" si="309"/>
        <v>0</v>
      </c>
      <c r="DQ38" s="19">
        <f t="shared" ca="1" si="309"/>
        <v>0</v>
      </c>
      <c r="DR38" s="9"/>
      <c r="DS38" s="19">
        <f t="shared" ca="1" si="191"/>
        <v>0</v>
      </c>
      <c r="DT38" s="19">
        <f t="shared" ca="1" si="191"/>
        <v>0</v>
      </c>
      <c r="DU38" s="19">
        <f t="shared" ca="1" si="191"/>
        <v>0</v>
      </c>
      <c r="DV38" s="19">
        <f t="shared" ca="1" si="191"/>
        <v>0</v>
      </c>
      <c r="DW38" s="19">
        <f t="shared" ca="1" si="191"/>
        <v>0</v>
      </c>
      <c r="DX38" s="19">
        <f t="shared" ca="1" si="191"/>
        <v>0</v>
      </c>
      <c r="DY38" s="19">
        <f t="shared" ca="1" si="191"/>
        <v>0</v>
      </c>
      <c r="DZ38" s="19">
        <f t="shared" ca="1" si="191"/>
        <v>0</v>
      </c>
      <c r="EA38" s="19">
        <f t="shared" ca="1" si="191"/>
        <v>0</v>
      </c>
      <c r="EB38" s="19">
        <f t="shared" ca="1" si="191"/>
        <v>0</v>
      </c>
      <c r="EC38" s="19">
        <f t="shared" ca="1" si="191"/>
        <v>0</v>
      </c>
      <c r="ED38" s="19">
        <f t="shared" ca="1" si="191"/>
        <v>0</v>
      </c>
      <c r="EE38" s="19">
        <f t="shared" ca="1" si="191"/>
        <v>0</v>
      </c>
      <c r="EF38" s="19">
        <f t="shared" ref="EF38:FB42" ca="1" si="310">OFFSET(EF$5,$B38,0)</f>
        <v>0</v>
      </c>
      <c r="EG38" s="19">
        <f t="shared" ca="1" si="310"/>
        <v>0</v>
      </c>
      <c r="EH38" s="19">
        <f t="shared" ca="1" si="310"/>
        <v>0</v>
      </c>
      <c r="EI38" s="19">
        <f t="shared" ca="1" si="310"/>
        <v>0</v>
      </c>
      <c r="EJ38" s="19">
        <f t="shared" ca="1" si="310"/>
        <v>0</v>
      </c>
      <c r="EK38" s="19">
        <f t="shared" ca="1" si="310"/>
        <v>0</v>
      </c>
      <c r="EL38" s="19">
        <f t="shared" ca="1" si="310"/>
        <v>0</v>
      </c>
      <c r="EM38" s="19">
        <f t="shared" ca="1" si="310"/>
        <v>0</v>
      </c>
      <c r="EN38" s="19">
        <f t="shared" ca="1" si="310"/>
        <v>0</v>
      </c>
      <c r="EO38" s="19">
        <f t="shared" ca="1" si="310"/>
        <v>0</v>
      </c>
      <c r="EP38" s="19">
        <f t="shared" ca="1" si="310"/>
        <v>0</v>
      </c>
      <c r="EQ38" s="19">
        <f t="shared" ca="1" si="310"/>
        <v>0</v>
      </c>
      <c r="ER38" s="19">
        <f t="shared" ca="1" si="310"/>
        <v>0</v>
      </c>
      <c r="ES38" s="19">
        <f t="shared" ca="1" si="310"/>
        <v>0</v>
      </c>
      <c r="ET38" s="19">
        <f t="shared" ca="1" si="310"/>
        <v>0</v>
      </c>
      <c r="EU38" s="19">
        <f t="shared" ca="1" si="310"/>
        <v>0</v>
      </c>
      <c r="EV38" s="19">
        <f t="shared" ca="1" si="310"/>
        <v>0</v>
      </c>
      <c r="EW38" s="19">
        <f t="shared" ca="1" si="310"/>
        <v>0</v>
      </c>
      <c r="EX38" s="19">
        <f t="shared" ca="1" si="310"/>
        <v>0</v>
      </c>
      <c r="EY38" s="19">
        <f t="shared" ca="1" si="310"/>
        <v>0</v>
      </c>
      <c r="EZ38" s="19">
        <f t="shared" ca="1" si="310"/>
        <v>0</v>
      </c>
      <c r="FA38" s="19">
        <f t="shared" ca="1" si="310"/>
        <v>0</v>
      </c>
      <c r="FB38" s="19">
        <f t="shared" ca="1" si="310"/>
        <v>0</v>
      </c>
      <c r="FC38" s="19">
        <f t="shared" ref="EI38:GP41" ca="1" si="311">OFFSET(FC$5,$B38,0)</f>
        <v>0</v>
      </c>
      <c r="FD38" s="19">
        <f t="shared" ca="1" si="311"/>
        <v>0</v>
      </c>
      <c r="FE38" s="19">
        <f t="shared" ca="1" si="311"/>
        <v>0</v>
      </c>
      <c r="FF38" s="19">
        <f t="shared" ca="1" si="311"/>
        <v>0</v>
      </c>
      <c r="FG38" s="19">
        <f t="shared" ca="1" si="311"/>
        <v>0</v>
      </c>
      <c r="FH38" s="19">
        <f t="shared" ref="FH38:FQ41" ca="1" si="312">OFFSET(FH$5,$B38,0)</f>
        <v>0</v>
      </c>
      <c r="FI38" s="19">
        <f t="shared" ca="1" si="312"/>
        <v>0</v>
      </c>
      <c r="FJ38" s="19">
        <f t="shared" ca="1" si="312"/>
        <v>0</v>
      </c>
      <c r="FK38" s="19">
        <f t="shared" ca="1" si="312"/>
        <v>0</v>
      </c>
      <c r="FL38" s="19">
        <f t="shared" ca="1" si="312"/>
        <v>0</v>
      </c>
      <c r="FM38" s="19">
        <f t="shared" ca="1" si="312"/>
        <v>0</v>
      </c>
      <c r="FN38" s="19">
        <f t="shared" ca="1" si="312"/>
        <v>0</v>
      </c>
      <c r="FO38" s="19">
        <f t="shared" ca="1" si="312"/>
        <v>0</v>
      </c>
      <c r="FP38" s="19">
        <f t="shared" ca="1" si="312"/>
        <v>0</v>
      </c>
      <c r="FQ38" s="19">
        <f t="shared" ca="1" si="312"/>
        <v>0</v>
      </c>
      <c r="FR38" s="19">
        <f t="shared" ca="1" si="311"/>
        <v>0</v>
      </c>
      <c r="FS38" s="19">
        <f t="shared" ca="1" si="311"/>
        <v>0</v>
      </c>
      <c r="FT38" s="19">
        <f t="shared" ca="1" si="311"/>
        <v>0</v>
      </c>
      <c r="FU38" s="19">
        <f t="shared" ca="1" si="311"/>
        <v>0</v>
      </c>
      <c r="FV38" s="19">
        <f t="shared" ca="1" si="311"/>
        <v>0</v>
      </c>
      <c r="FW38" s="19">
        <f t="shared" ca="1" si="311"/>
        <v>0</v>
      </c>
      <c r="FX38" s="19">
        <f t="shared" ca="1" si="311"/>
        <v>0</v>
      </c>
      <c r="FY38" s="19">
        <f t="shared" ca="1" si="311"/>
        <v>0</v>
      </c>
      <c r="FZ38" s="19">
        <f t="shared" ca="1" si="311"/>
        <v>0</v>
      </c>
      <c r="GA38" s="19">
        <f t="shared" ca="1" si="311"/>
        <v>0</v>
      </c>
      <c r="GB38" s="19">
        <f t="shared" ca="1" si="311"/>
        <v>0</v>
      </c>
      <c r="GC38" s="19">
        <f t="shared" ca="1" si="311"/>
        <v>0</v>
      </c>
      <c r="GD38" s="19">
        <f t="shared" ca="1" si="311"/>
        <v>0</v>
      </c>
      <c r="GE38" s="19">
        <f t="shared" ca="1" si="311"/>
        <v>0</v>
      </c>
      <c r="GF38" s="19">
        <f t="shared" ca="1" si="311"/>
        <v>0</v>
      </c>
      <c r="GG38" s="19">
        <f t="shared" ca="1" si="311"/>
        <v>0</v>
      </c>
      <c r="GH38" s="19">
        <f t="shared" ca="1" si="311"/>
        <v>0</v>
      </c>
      <c r="GI38" s="19">
        <f t="shared" ca="1" si="311"/>
        <v>0</v>
      </c>
      <c r="GJ38" s="19">
        <f t="shared" ca="1" si="311"/>
        <v>0</v>
      </c>
      <c r="GK38" s="19">
        <f t="shared" ca="1" si="311"/>
        <v>0</v>
      </c>
      <c r="GL38" s="19">
        <f t="shared" ca="1" si="311"/>
        <v>0</v>
      </c>
      <c r="GM38" s="19">
        <f t="shared" ca="1" si="311"/>
        <v>0</v>
      </c>
      <c r="GN38" s="19">
        <f t="shared" ca="1" si="311"/>
        <v>0</v>
      </c>
      <c r="GO38" s="19">
        <f t="shared" ca="1" si="311"/>
        <v>0</v>
      </c>
      <c r="GP38" s="19">
        <f t="shared" ca="1" si="311"/>
        <v>0</v>
      </c>
      <c r="GQ38" s="19">
        <f t="shared" ref="GQ38:HM42" ca="1" si="313">OFFSET(GQ$5,$B38,0)</f>
        <v>0</v>
      </c>
      <c r="GR38" s="19">
        <f t="shared" ca="1" si="313"/>
        <v>0</v>
      </c>
      <c r="GS38" s="19">
        <f t="shared" ca="1" si="313"/>
        <v>0</v>
      </c>
      <c r="GT38" s="19">
        <f t="shared" ca="1" si="313"/>
        <v>0</v>
      </c>
      <c r="GU38" s="19">
        <f t="shared" ca="1" si="313"/>
        <v>0</v>
      </c>
      <c r="GV38" s="19">
        <f t="shared" ca="1" si="313"/>
        <v>0</v>
      </c>
      <c r="GW38" s="19">
        <f t="shared" ca="1" si="313"/>
        <v>0</v>
      </c>
      <c r="GX38" s="19">
        <f t="shared" ca="1" si="313"/>
        <v>0</v>
      </c>
      <c r="GY38" s="19">
        <f t="shared" ca="1" si="313"/>
        <v>0</v>
      </c>
      <c r="GZ38" s="19">
        <f t="shared" ca="1" si="313"/>
        <v>0</v>
      </c>
      <c r="HA38" s="19">
        <f t="shared" ca="1" si="313"/>
        <v>0</v>
      </c>
      <c r="HB38" s="19">
        <f t="shared" ca="1" si="313"/>
        <v>0</v>
      </c>
      <c r="HC38" s="19">
        <f t="shared" ca="1" si="313"/>
        <v>0</v>
      </c>
      <c r="HD38" s="19">
        <f t="shared" ca="1" si="313"/>
        <v>0</v>
      </c>
      <c r="HE38" s="19">
        <f t="shared" ca="1" si="313"/>
        <v>0</v>
      </c>
      <c r="HF38" s="19">
        <f t="shared" ca="1" si="313"/>
        <v>0</v>
      </c>
      <c r="HG38" s="19">
        <f t="shared" ca="1" si="313"/>
        <v>0</v>
      </c>
      <c r="HH38" s="19">
        <f t="shared" ca="1" si="313"/>
        <v>0</v>
      </c>
      <c r="HI38" s="19">
        <f t="shared" ca="1" si="313"/>
        <v>0</v>
      </c>
      <c r="HJ38" s="19">
        <f t="shared" ca="1" si="313"/>
        <v>0</v>
      </c>
      <c r="HK38" s="19">
        <f t="shared" ca="1" si="313"/>
        <v>0</v>
      </c>
      <c r="HL38" s="19">
        <f t="shared" ca="1" si="313"/>
        <v>0</v>
      </c>
      <c r="HM38" s="19">
        <f t="shared" ca="1" si="313"/>
        <v>0</v>
      </c>
      <c r="HN38" s="19">
        <f t="shared" ref="HN38:IY42" ca="1" si="314">OFFSET(HN$5,$B38,0)</f>
        <v>0</v>
      </c>
      <c r="HO38" s="19">
        <f t="shared" ca="1" si="314"/>
        <v>0</v>
      </c>
      <c r="HP38" s="19">
        <f t="shared" ca="1" si="314"/>
        <v>0</v>
      </c>
      <c r="HQ38" s="19">
        <f t="shared" ref="HQ38:HZ42" ca="1" si="315">OFFSET(HQ$5,$B38,0)</f>
        <v>0</v>
      </c>
      <c r="HR38" s="19">
        <f t="shared" ca="1" si="315"/>
        <v>0</v>
      </c>
      <c r="HS38" s="19">
        <f t="shared" ca="1" si="315"/>
        <v>0</v>
      </c>
      <c r="HT38" s="19">
        <f t="shared" ca="1" si="315"/>
        <v>0</v>
      </c>
      <c r="HU38" s="19">
        <f t="shared" ca="1" si="315"/>
        <v>0</v>
      </c>
      <c r="HV38" s="19">
        <f t="shared" ca="1" si="315"/>
        <v>0</v>
      </c>
      <c r="HW38" s="19">
        <f t="shared" ca="1" si="315"/>
        <v>0</v>
      </c>
      <c r="HX38" s="19">
        <f t="shared" ca="1" si="315"/>
        <v>0</v>
      </c>
      <c r="HY38" s="19">
        <f t="shared" ca="1" si="315"/>
        <v>0</v>
      </c>
      <c r="HZ38" s="19">
        <f t="shared" ca="1" si="315"/>
        <v>0</v>
      </c>
      <c r="IA38" s="19">
        <f t="shared" ca="1" si="314"/>
        <v>0</v>
      </c>
      <c r="IB38" s="19">
        <f t="shared" ca="1" si="314"/>
        <v>0</v>
      </c>
      <c r="IC38" s="19">
        <f t="shared" ca="1" si="314"/>
        <v>0</v>
      </c>
      <c r="ID38" s="19">
        <f t="shared" ca="1" si="314"/>
        <v>0</v>
      </c>
      <c r="IE38" s="19">
        <f t="shared" ca="1" si="314"/>
        <v>0</v>
      </c>
      <c r="IF38" s="19">
        <f t="shared" ca="1" si="314"/>
        <v>0</v>
      </c>
      <c r="IG38" s="19">
        <f t="shared" ca="1" si="314"/>
        <v>0</v>
      </c>
      <c r="IH38" s="19">
        <f t="shared" ca="1" si="314"/>
        <v>0</v>
      </c>
      <c r="II38" s="19">
        <f t="shared" ca="1" si="314"/>
        <v>0</v>
      </c>
      <c r="IJ38" s="19">
        <f t="shared" ca="1" si="314"/>
        <v>0</v>
      </c>
      <c r="IK38" s="19">
        <f t="shared" ca="1" si="314"/>
        <v>0</v>
      </c>
      <c r="IL38" s="19">
        <f t="shared" ca="1" si="314"/>
        <v>0</v>
      </c>
      <c r="IM38" s="19">
        <f t="shared" ca="1" si="314"/>
        <v>0</v>
      </c>
      <c r="IN38" s="19">
        <f t="shared" ca="1" si="314"/>
        <v>0</v>
      </c>
      <c r="IO38" s="19">
        <f t="shared" ca="1" si="314"/>
        <v>0</v>
      </c>
      <c r="IP38" s="19">
        <f t="shared" ca="1" si="314"/>
        <v>0</v>
      </c>
      <c r="IQ38" s="19">
        <f t="shared" ca="1" si="314"/>
        <v>0</v>
      </c>
      <c r="IR38" s="19">
        <f t="shared" ca="1" si="314"/>
        <v>0</v>
      </c>
      <c r="IS38" s="19">
        <f t="shared" ca="1" si="314"/>
        <v>0</v>
      </c>
      <c r="IT38" s="19">
        <f t="shared" ca="1" si="314"/>
        <v>0</v>
      </c>
      <c r="IU38" s="19">
        <f t="shared" ca="1" si="314"/>
        <v>0</v>
      </c>
      <c r="IV38" s="19">
        <f t="shared" ca="1" si="314"/>
        <v>0</v>
      </c>
      <c r="IW38" s="19">
        <f t="shared" ca="1" si="314"/>
        <v>0</v>
      </c>
      <c r="IX38" s="19">
        <f t="shared" ca="1" si="314"/>
        <v>0</v>
      </c>
      <c r="IY38" s="19">
        <f t="shared" ca="1" si="314"/>
        <v>0</v>
      </c>
      <c r="IZ38" s="5">
        <f t="shared" ref="IZ38:IZ42" si="316">INDEX(i.TOL,$O38,IZ$15)</f>
        <v>67</v>
      </c>
      <c r="JA38" s="9"/>
      <c r="JB38" s="5">
        <f t="shared" ref="JB38:JC42" si="317">INDEX(i.FlkStrctr,$N38,JB$15)</f>
        <v>1</v>
      </c>
      <c r="JC38" s="5" t="b">
        <f t="shared" si="317"/>
        <v>0</v>
      </c>
      <c r="JD38" s="19">
        <f t="shared" ca="1" si="227"/>
        <v>0</v>
      </c>
      <c r="JE38" s="5">
        <f t="shared" ref="JE38:JE42" si="318">INDEX(i.RR_scenario,$U38,$N38)</f>
        <v>0</v>
      </c>
      <c r="JF38" s="5">
        <f t="shared" ref="JF38:JF42" si="319">INDEX(i.dryman,($AM38-1)*4+$AL38,JF$15)</f>
        <v>1.2500000000000001E-2</v>
      </c>
      <c r="JG38" s="19">
        <f t="shared" ref="JG38:JH42" ca="1" si="320">OFFSET(JG$5,$B38,0)</f>
        <v>0</v>
      </c>
      <c r="JH38" s="19">
        <f t="shared" ca="1" si="320"/>
        <v>0</v>
      </c>
      <c r="JI38" s="5">
        <f t="shared" ref="JI38:JI42" si="321">INDEX(i.FlkStrctr,$N38,JI$15)</f>
        <v>60</v>
      </c>
      <c r="JJ38" s="19">
        <f t="shared" ca="1" si="227"/>
        <v>1</v>
      </c>
      <c r="JK38" s="19">
        <f t="shared" ca="1" si="227"/>
        <v>0</v>
      </c>
      <c r="JL38" s="19">
        <f t="shared" ca="1" si="227"/>
        <v>0</v>
      </c>
      <c r="JM38" s="19">
        <f t="shared" ca="1" si="227"/>
        <v>0</v>
      </c>
      <c r="JN38" s="19">
        <f t="shared" ca="1" si="233"/>
        <v>0</v>
      </c>
      <c r="JO38" s="19">
        <f t="shared" ca="1" si="233"/>
        <v>0</v>
      </c>
      <c r="JP38" s="19">
        <f t="shared" ca="1" si="227"/>
        <v>0</v>
      </c>
      <c r="JQ38" s="19">
        <f t="shared" ca="1" si="227"/>
        <v>0</v>
      </c>
      <c r="JR38" s="19">
        <f t="shared" ca="1" si="227"/>
        <v>0</v>
      </c>
      <c r="JS38" s="19">
        <f t="shared" ca="1" si="227"/>
        <v>0</v>
      </c>
      <c r="JT38" s="19">
        <f t="shared" ca="1" si="227"/>
        <v>0</v>
      </c>
      <c r="JU38" s="19">
        <f t="shared" ca="1" si="227"/>
        <v>0</v>
      </c>
      <c r="JV38" s="19">
        <f t="shared" ca="1" si="227"/>
        <v>0</v>
      </c>
      <c r="JW38" s="19">
        <f t="shared" ca="1" si="227"/>
        <v>0</v>
      </c>
      <c r="JX38" s="19">
        <f t="shared" ca="1" si="227"/>
        <v>0</v>
      </c>
      <c r="JY38" s="19">
        <f t="shared" ca="1" si="227"/>
        <v>0</v>
      </c>
      <c r="JZ38" s="19">
        <f t="shared" ca="1" si="227"/>
        <v>0</v>
      </c>
      <c r="KA38" s="19">
        <f t="shared" ca="1" si="227"/>
        <v>0</v>
      </c>
      <c r="KB38" s="19">
        <f t="shared" ca="1" si="227"/>
        <v>0</v>
      </c>
      <c r="KC38" s="19">
        <f t="shared" ca="1" si="227"/>
        <v>0</v>
      </c>
      <c r="KD38" s="19">
        <f t="shared" ca="1" si="227"/>
        <v>0</v>
      </c>
      <c r="KE38" s="19">
        <f t="shared" ca="1" si="227"/>
        <v>0</v>
      </c>
      <c r="KF38" s="5">
        <f t="shared" ref="KF38:KI42" si="322">INDEX(i.dryman,($AM38-1)*4+$AL38,KF$16)</f>
        <v>0</v>
      </c>
      <c r="KG38" s="5">
        <f t="shared" si="322"/>
        <v>6.25E-2</v>
      </c>
      <c r="KH38" s="5">
        <f t="shared" si="322"/>
        <v>6.25E-2</v>
      </c>
      <c r="KI38" s="5">
        <f t="shared" si="322"/>
        <v>6.25E-2</v>
      </c>
      <c r="KJ38" s="19">
        <f t="shared" ca="1" si="284"/>
        <v>0</v>
      </c>
      <c r="KK38" s="19">
        <f t="shared" ca="1" si="227"/>
        <v>0</v>
      </c>
      <c r="KL38" s="19">
        <f t="shared" ca="1" si="235"/>
        <v>0</v>
      </c>
      <c r="KM38" s="19">
        <f t="shared" ca="1" si="227"/>
        <v>0</v>
      </c>
      <c r="KN38" s="19">
        <f t="shared" ca="1" si="227"/>
        <v>1</v>
      </c>
      <c r="KO38" s="19">
        <f t="shared" ca="1" si="227"/>
        <v>0</v>
      </c>
      <c r="KP38" s="19">
        <f t="shared" ca="1" si="227"/>
        <v>1</v>
      </c>
      <c r="KQ38" s="9"/>
      <c r="KR38" s="5" t="b">
        <f t="shared" ref="KR38:KR42" ca="1" si="323">IF($L38&lt;&gt;0,INDEX(i.cropgraze_inc,$L38,KR$15),OFFSET(KR$5,$B38,0))</f>
        <v>1</v>
      </c>
      <c r="KS38" s="5" t="b">
        <f t="shared" ref="KS38:KU42" si="324">($O38=KS$19)</f>
        <v>0</v>
      </c>
      <c r="KT38" s="5" t="b">
        <f t="shared" si="324"/>
        <v>0</v>
      </c>
      <c r="KU38" s="5" t="b">
        <f t="shared" si="324"/>
        <v>1</v>
      </c>
      <c r="KV38" s="136">
        <f t="shared" ref="KV38:KW42" si="325">$P38</f>
        <v>2</v>
      </c>
      <c r="KW38" s="136">
        <f t="shared" si="325"/>
        <v>2</v>
      </c>
      <c r="KX38" s="12" t="s">
        <v>34</v>
      </c>
      <c r="KY38" s="12" t="s">
        <v>34</v>
      </c>
      <c r="KZ38" s="12" t="s">
        <v>34</v>
      </c>
      <c r="LA38" s="12" t="s">
        <v>34</v>
      </c>
      <c r="LB38" s="12">
        <v>1</v>
      </c>
      <c r="LC38" s="12">
        <v>0.66</v>
      </c>
      <c r="LD38" s="237" t="s">
        <v>34</v>
      </c>
      <c r="LE38" s="5" t="str" cm="1">
        <f t="array" ref="LE38">IF(OR(LF38:LM38&lt;&gt;"-"),TRUE,"-")</f>
        <v>-</v>
      </c>
      <c r="LF38" s="575" t="s">
        <v>34</v>
      </c>
      <c r="LG38" s="575" t="s">
        <v>34</v>
      </c>
      <c r="LH38" s="575" t="s">
        <v>34</v>
      </c>
      <c r="LI38" s="575" t="s">
        <v>34</v>
      </c>
      <c r="LJ38" s="575" t="s">
        <v>34</v>
      </c>
      <c r="LK38" s="575" t="s">
        <v>34</v>
      </c>
      <c r="LL38" s="575" t="s">
        <v>34</v>
      </c>
      <c r="LM38" s="575" t="s">
        <v>34</v>
      </c>
      <c r="LN38" s="576" t="str">
        <f t="array" ref="LN38">IF(OR(LO38:LU38&lt;&gt;"-"),TRUE,"-")</f>
        <v>-</v>
      </c>
      <c r="LO38" s="5" t="str">
        <f t="array" ref="LO38">IF(OR(LP38:LV38&lt;&gt;"-"),TRUE,"-")</f>
        <v>-</v>
      </c>
      <c r="LP38" s="12" t="s">
        <v>34</v>
      </c>
      <c r="LQ38" s="12" t="s">
        <v>34</v>
      </c>
      <c r="LR38" s="12" t="s">
        <v>34</v>
      </c>
      <c r="LS38" s="12" t="s">
        <v>34</v>
      </c>
      <c r="LT38" s="12" t="s">
        <v>34</v>
      </c>
      <c r="LU38" s="12" t="s">
        <v>34</v>
      </c>
      <c r="LV38" s="12" t="s">
        <v>34</v>
      </c>
      <c r="LW38" s="575" t="b">
        <v>0</v>
      </c>
      <c r="LX38" s="136">
        <f t="shared" ref="LX38:LX41" si="326">IF($AP38=6,0,$LY38)</f>
        <v>2</v>
      </c>
      <c r="LY38" s="12">
        <v>2</v>
      </c>
      <c r="LZ38" s="12" t="b">
        <v>0</v>
      </c>
      <c r="MA38" s="12" t="s">
        <v>34</v>
      </c>
      <c r="MB38" s="5" t="str">
        <f t="shared" ref="MB38:ME42" si="327">INDEX(i.FlkStrctr,$N38,MB$15)</f>
        <v>-</v>
      </c>
      <c r="MC38" s="5" t="str">
        <f t="shared" si="327"/>
        <v>-</v>
      </c>
      <c r="MD38" s="5" t="str">
        <f t="shared" si="327"/>
        <v>-</v>
      </c>
      <c r="ME38" s="5" t="str">
        <f t="shared" si="327"/>
        <v>-</v>
      </c>
      <c r="MF38" s="12" t="b">
        <v>0</v>
      </c>
      <c r="MG38" s="237" t="s">
        <v>34</v>
      </c>
      <c r="MH38" s="237" t="s">
        <v>34</v>
      </c>
      <c r="MI38" s="12" t="b">
        <v>1</v>
      </c>
      <c r="MJ38" s="19">
        <f t="shared" ref="MG38:MU42" ca="1" si="328">OFFSET(MJ$5,$B38,0)</f>
        <v>0.5</v>
      </c>
      <c r="MK38" s="19">
        <f t="shared" ca="1" si="328"/>
        <v>0.5</v>
      </c>
      <c r="ML38" s="12">
        <v>0.99</v>
      </c>
      <c r="MM38" s="5">
        <f t="shared" ref="MM38:MR41" si="329">INDEX(i.FlkStrctr,$N38,MM$15)</f>
        <v>0</v>
      </c>
      <c r="MN38" s="5">
        <f t="shared" si="329"/>
        <v>500</v>
      </c>
      <c r="MO38" s="5">
        <f t="shared" si="329"/>
        <v>500</v>
      </c>
      <c r="MP38" s="5">
        <f t="shared" si="329"/>
        <v>575</v>
      </c>
      <c r="MQ38" s="5">
        <f t="shared" si="329"/>
        <v>240</v>
      </c>
      <c r="MR38" s="5">
        <f t="shared" si="329"/>
        <v>364</v>
      </c>
      <c r="MS38" s="5">
        <f t="shared" ref="MS38:MS42" si="330">INDEX(i.conservation,$AC38+1,$O38)</f>
        <v>1</v>
      </c>
      <c r="MT38" s="9"/>
      <c r="MU38" s="19">
        <f t="shared" ca="1" si="250"/>
        <v>70</v>
      </c>
      <c r="MV38" s="19">
        <f t="shared" ca="1" si="250"/>
        <v>50</v>
      </c>
      <c r="MW38" s="19">
        <f t="shared" ca="1" si="250"/>
        <v>75</v>
      </c>
      <c r="MX38" s="19">
        <f t="shared" ca="1" si="250"/>
        <v>50</v>
      </c>
      <c r="MY38" s="19">
        <f t="shared" ca="1" si="250"/>
        <v>1</v>
      </c>
      <c r="MZ38" s="5">
        <f t="shared" ref="MZ38:MZ42" si="331">INDEX(i.MeatPrices,$X38,MZ$15)</f>
        <v>1</v>
      </c>
      <c r="NA38" s="19">
        <f t="shared" ref="NA38:NA42" ca="1" si="332">OFFSET(NA$5,$B38,0)</f>
        <v>1</v>
      </c>
      <c r="NB38" s="9"/>
      <c r="NC38" s="19" t="b">
        <f t="shared" ca="1" si="256"/>
        <v>0</v>
      </c>
      <c r="ND38" s="19" t="b">
        <f t="shared" ca="1" si="256"/>
        <v>0</v>
      </c>
      <c r="NE38" s="19">
        <f t="shared" ca="1" si="256"/>
        <v>2</v>
      </c>
      <c r="NF38" s="19">
        <f t="shared" ca="1" si="256"/>
        <v>1</v>
      </c>
      <c r="NG38" s="19">
        <f t="shared" ca="1" si="256"/>
        <v>2</v>
      </c>
      <c r="NH38" s="19">
        <f t="shared" ca="1" si="256"/>
        <v>0</v>
      </c>
      <c r="NI38" s="19" t="str">
        <f t="shared" ca="1" si="256"/>
        <v>-</v>
      </c>
      <c r="NJ38" s="19" t="str">
        <f t="shared" ca="1" si="256"/>
        <v>-</v>
      </c>
      <c r="NK38" s="19" t="str">
        <f t="shared" ca="1" si="256"/>
        <v>-</v>
      </c>
      <c r="NL38" s="19" t="b">
        <f t="shared" ca="1" si="256"/>
        <v>1</v>
      </c>
      <c r="NM38" s="19">
        <f t="shared" ca="1" si="256"/>
        <v>636</v>
      </c>
      <c r="NN38" s="19" t="str">
        <f t="shared" ca="1" si="256"/>
        <v>-</v>
      </c>
      <c r="NO38" s="19">
        <f ca="1">OFFSET(NO$5,$B38,0)</f>
        <v>1</v>
      </c>
      <c r="NP38" s="19">
        <f t="shared" ref="NP38:NV38" ca="1" si="333">OFFSET(NP$5,$B38,0)</f>
        <v>1</v>
      </c>
      <c r="NQ38" s="19">
        <f t="shared" ca="1" si="333"/>
        <v>1</v>
      </c>
      <c r="NR38" s="19">
        <f t="shared" ca="1" si="333"/>
        <v>1</v>
      </c>
      <c r="NS38" s="19">
        <f t="shared" ca="1" si="333"/>
        <v>1</v>
      </c>
      <c r="NT38" s="19">
        <f t="shared" ca="1" si="333"/>
        <v>1</v>
      </c>
      <c r="NU38" s="19">
        <f t="shared" ca="1" si="333"/>
        <v>1</v>
      </c>
      <c r="NV38" s="19">
        <f t="shared" ca="1" si="333"/>
        <v>1</v>
      </c>
      <c r="NW38" s="19">
        <f t="shared" ca="1" si="250"/>
        <v>1</v>
      </c>
      <c r="NX38" s="9"/>
      <c r="NY38" s="12" t="str">
        <f t="shared" ref="NY38:NY42" si="334">IF($O38=NY$19,TRUE,"-")</f>
        <v>-</v>
      </c>
      <c r="NZ38" s="19" t="str">
        <f t="shared" ref="NZ38:OQ42" ca="1" si="335">OFFSET(NZ$5,$B38,0)</f>
        <v>-</v>
      </c>
      <c r="OA38" s="19" t="str">
        <f t="shared" ca="1" si="335"/>
        <v>-</v>
      </c>
      <c r="OB38" s="19" t="str">
        <f t="shared" ref="OB38:OB42" ca="1" si="336">OFFSET(OB$5,$B38,0)</f>
        <v>-</v>
      </c>
      <c r="OC38" s="19" t="str">
        <f t="shared" ca="1" si="335"/>
        <v>-</v>
      </c>
      <c r="OD38" s="19" t="str">
        <f t="shared" ref="OD38:OD42" ca="1" si="337">OFFSET(OD$5,$B38,0)</f>
        <v>-</v>
      </c>
      <c r="OE38" s="19" t="str">
        <f t="shared" ca="1" si="335"/>
        <v>-</v>
      </c>
      <c r="OF38" s="19" t="str">
        <f t="shared" ca="1" si="335"/>
        <v>-</v>
      </c>
      <c r="OG38" s="19" t="str">
        <f t="shared" ca="1" si="335"/>
        <v>-</v>
      </c>
      <c r="OH38" s="19" t="str">
        <f t="shared" ca="1" si="335"/>
        <v>-</v>
      </c>
      <c r="OI38" s="19" t="str">
        <f t="shared" ca="1" si="335"/>
        <v>-</v>
      </c>
      <c r="OJ38" s="19" t="str">
        <f t="shared" ca="1" si="335"/>
        <v>-</v>
      </c>
      <c r="OK38" s="19" t="str">
        <f t="shared" ca="1" si="335"/>
        <v>-</v>
      </c>
      <c r="OL38" s="19" t="str">
        <f t="shared" ca="1" si="335"/>
        <v>-</v>
      </c>
      <c r="OM38" s="19" t="str">
        <f t="shared" ca="1" si="335"/>
        <v>-</v>
      </c>
      <c r="ON38" s="19" t="str">
        <f t="shared" ca="1" si="335"/>
        <v>-</v>
      </c>
      <c r="OO38" s="19" t="str">
        <f t="shared" ca="1" si="335"/>
        <v>-</v>
      </c>
      <c r="OP38" s="19" t="str">
        <f t="shared" ca="1" si="335"/>
        <v>-</v>
      </c>
      <c r="OQ38" s="19" t="str">
        <f t="shared" ca="1" si="335"/>
        <v>-</v>
      </c>
      <c r="OR38" s="19" t="str">
        <f t="shared" ref="OR38:PQ42" ca="1" si="338">OFFSET(OR$5,$B38,0)</f>
        <v>-</v>
      </c>
      <c r="OS38" s="19" t="str">
        <f t="shared" ca="1" si="338"/>
        <v>-</v>
      </c>
      <c r="OT38" s="19" t="str">
        <f t="shared" ca="1" si="338"/>
        <v>-</v>
      </c>
      <c r="OU38" s="19" t="str">
        <f t="shared" ca="1" si="338"/>
        <v>-</v>
      </c>
      <c r="OV38" s="19" t="str">
        <f t="shared" ca="1" si="338"/>
        <v>-</v>
      </c>
      <c r="OW38" s="19" t="str">
        <f t="shared" ca="1" si="338"/>
        <v>-</v>
      </c>
      <c r="OX38" s="19" t="str">
        <f t="shared" ca="1" si="338"/>
        <v>-</v>
      </c>
      <c r="OY38" s="19" t="str">
        <f t="shared" ref="OY38:PH42" ca="1" si="339">OFFSET(OY$5,$B38,0)</f>
        <v>-</v>
      </c>
      <c r="OZ38" s="19" t="str">
        <f t="shared" ca="1" si="339"/>
        <v>-</v>
      </c>
      <c r="PA38" s="19" t="str">
        <f t="shared" ca="1" si="339"/>
        <v>-</v>
      </c>
      <c r="PB38" s="19" t="str">
        <f t="shared" ca="1" si="339"/>
        <v>-</v>
      </c>
      <c r="PC38" s="19" t="str">
        <f t="shared" ca="1" si="339"/>
        <v>-</v>
      </c>
      <c r="PD38" s="19" t="str">
        <f t="shared" ca="1" si="339"/>
        <v>-</v>
      </c>
      <c r="PE38" s="19" t="str">
        <f t="shared" ca="1" si="339"/>
        <v>-</v>
      </c>
      <c r="PF38" s="19" t="str">
        <f t="shared" ca="1" si="339"/>
        <v>-</v>
      </c>
      <c r="PG38" s="19" t="str">
        <f t="shared" ca="1" si="339"/>
        <v>-</v>
      </c>
      <c r="PH38" s="19" t="str">
        <f t="shared" ca="1" si="339"/>
        <v>-</v>
      </c>
      <c r="PI38" s="19" t="str">
        <f t="shared" ca="1" si="338"/>
        <v>-</v>
      </c>
      <c r="PJ38" s="19" t="str">
        <f t="shared" ca="1" si="338"/>
        <v>-</v>
      </c>
      <c r="PK38" s="19" t="str">
        <f t="shared" ca="1" si="338"/>
        <v>-</v>
      </c>
      <c r="PL38" s="19" t="str">
        <f t="shared" ca="1" si="338"/>
        <v>-</v>
      </c>
      <c r="PM38" s="19" t="str">
        <f t="shared" ca="1" si="338"/>
        <v>-</v>
      </c>
      <c r="PN38" s="19" t="str">
        <f t="shared" ca="1" si="338"/>
        <v>-</v>
      </c>
      <c r="PO38" s="19" t="str">
        <f t="shared" ca="1" si="338"/>
        <v>-</v>
      </c>
      <c r="PP38" s="19" t="str">
        <f t="shared" ca="1" si="338"/>
        <v>-</v>
      </c>
      <c r="PQ38" s="19" t="str">
        <f t="shared" ca="1" si="338"/>
        <v>-</v>
      </c>
      <c r="PR38" s="19" t="str">
        <f t="shared" ref="PR38:QG42" ca="1" si="340">OFFSET(PR$5,$B38,0)</f>
        <v>-</v>
      </c>
      <c r="PS38" s="19" t="str">
        <f t="shared" ca="1" si="340"/>
        <v>-</v>
      </c>
      <c r="PT38" s="19" t="str">
        <f t="shared" ca="1" si="340"/>
        <v>-</v>
      </c>
      <c r="PU38" s="19" t="str">
        <f t="shared" ca="1" si="340"/>
        <v>-</v>
      </c>
      <c r="PV38" s="19" t="str">
        <f t="shared" ca="1" si="340"/>
        <v>-</v>
      </c>
      <c r="PW38" s="19" t="str">
        <f t="shared" ca="1" si="340"/>
        <v>-</v>
      </c>
      <c r="PX38" s="19" t="str">
        <f t="shared" ca="1" si="340"/>
        <v>-</v>
      </c>
      <c r="PY38" s="19" t="str">
        <f t="shared" ca="1" si="340"/>
        <v>-</v>
      </c>
      <c r="PZ38" s="19" t="str">
        <f t="shared" ca="1" si="340"/>
        <v>-</v>
      </c>
      <c r="QA38" s="19" t="str">
        <f t="shared" ca="1" si="340"/>
        <v>-</v>
      </c>
      <c r="QB38" s="19" t="str">
        <f t="shared" ca="1" si="340"/>
        <v>-</v>
      </c>
      <c r="QC38" s="19" t="str">
        <f t="shared" ca="1" si="340"/>
        <v>-</v>
      </c>
      <c r="QD38" s="19" t="str">
        <f t="shared" ca="1" si="340"/>
        <v>-</v>
      </c>
      <c r="QE38" s="19" t="str">
        <f t="shared" ca="1" si="340"/>
        <v>-</v>
      </c>
      <c r="QF38" s="19" t="str">
        <f t="shared" ca="1" si="340"/>
        <v>-</v>
      </c>
      <c r="QG38" s="19" t="str">
        <f t="shared" ca="1" si="340"/>
        <v>-</v>
      </c>
      <c r="QH38" s="19" t="str">
        <f t="shared" ref="QH38:RC42" ca="1" si="341">OFFSET(QH$5,$B38,0)</f>
        <v>-</v>
      </c>
      <c r="QI38" s="12" t="str">
        <f t="shared" ref="QI38:QI42" si="342">IF($O38=QI$19,TRUE,"-")</f>
        <v>-</v>
      </c>
      <c r="QJ38" s="19" t="str">
        <f t="shared" ca="1" si="341"/>
        <v>-</v>
      </c>
      <c r="QK38" s="19" t="str">
        <f t="shared" ca="1" si="341"/>
        <v>-</v>
      </c>
      <c r="QL38" s="19" t="str">
        <f t="shared" ca="1" si="341"/>
        <v>-</v>
      </c>
      <c r="QM38" s="19" t="str">
        <f t="shared" ca="1" si="341"/>
        <v>-</v>
      </c>
      <c r="QN38" s="19" t="str">
        <f t="shared" ca="1" si="341"/>
        <v>-</v>
      </c>
      <c r="QO38" s="19" t="str">
        <f t="shared" ca="1" si="341"/>
        <v>-</v>
      </c>
      <c r="QP38" s="19" t="str">
        <f t="shared" ca="1" si="341"/>
        <v>-</v>
      </c>
      <c r="QQ38" s="19" t="str">
        <f t="shared" ca="1" si="341"/>
        <v>-</v>
      </c>
      <c r="QR38" s="19" t="str">
        <f t="shared" ca="1" si="341"/>
        <v>-</v>
      </c>
      <c r="QS38" s="19" t="str">
        <f t="shared" ca="1" si="341"/>
        <v>-</v>
      </c>
      <c r="QT38" s="19" t="str">
        <f t="shared" ca="1" si="341"/>
        <v>-</v>
      </c>
      <c r="QU38" s="19" t="str">
        <f t="shared" ca="1" si="341"/>
        <v>-</v>
      </c>
      <c r="QV38" s="19" t="str">
        <f t="shared" ca="1" si="341"/>
        <v>-</v>
      </c>
      <c r="QW38" s="19" t="str">
        <f t="shared" ca="1" si="341"/>
        <v>-</v>
      </c>
      <c r="QX38" s="19" t="str">
        <f t="shared" ca="1" si="341"/>
        <v>-</v>
      </c>
      <c r="QY38" s="19" t="str">
        <f t="shared" ca="1" si="341"/>
        <v>-</v>
      </c>
      <c r="QZ38" s="19" t="str">
        <f t="shared" ca="1" si="341"/>
        <v>-</v>
      </c>
      <c r="RA38" s="19" t="str">
        <f t="shared" ca="1" si="341"/>
        <v>-</v>
      </c>
      <c r="RB38" s="19" t="str">
        <f t="shared" ca="1" si="341"/>
        <v>-</v>
      </c>
      <c r="RC38" s="19" t="str">
        <f t="shared" ca="1" si="341"/>
        <v>-</v>
      </c>
      <c r="RD38" s="19" t="str">
        <f t="shared" ref="RD38:RY42" ca="1" si="343">OFFSET(RD$5,$B38,0)</f>
        <v>-</v>
      </c>
      <c r="RE38" s="19" t="str">
        <f t="shared" ca="1" si="343"/>
        <v>-</v>
      </c>
      <c r="RF38" s="19" t="str">
        <f t="shared" ca="1" si="343"/>
        <v>-</v>
      </c>
      <c r="RG38" s="19" t="str">
        <f t="shared" ca="1" si="343"/>
        <v>-</v>
      </c>
      <c r="RH38" s="19" t="str">
        <f t="shared" ca="1" si="343"/>
        <v>-</v>
      </c>
      <c r="RI38" s="19" t="str">
        <f t="shared" ca="1" si="343"/>
        <v>-</v>
      </c>
      <c r="RJ38" s="19" t="str">
        <f t="shared" ca="1" si="343"/>
        <v>-</v>
      </c>
      <c r="RK38" s="19" t="str">
        <f t="shared" ca="1" si="343"/>
        <v>-</v>
      </c>
      <c r="RL38" s="19" t="str">
        <f t="shared" ca="1" si="343"/>
        <v>-</v>
      </c>
      <c r="RM38" s="19" t="str">
        <f t="shared" ref="RM38:RR42" ca="1" si="344">OFFSET(RM$5,$B38,0)</f>
        <v>-</v>
      </c>
      <c r="RN38" s="19" t="str">
        <f t="shared" ca="1" si="344"/>
        <v>-</v>
      </c>
      <c r="RO38" s="19" t="str">
        <f t="shared" ca="1" si="344"/>
        <v>-</v>
      </c>
      <c r="RP38" s="19" t="str">
        <f t="shared" ca="1" si="344"/>
        <v>-</v>
      </c>
      <c r="RQ38" s="19" t="str">
        <f t="shared" ca="1" si="344"/>
        <v>-</v>
      </c>
      <c r="RR38" s="19" t="str">
        <f t="shared" ca="1" si="344"/>
        <v>-</v>
      </c>
      <c r="RS38" s="19" t="str">
        <f t="shared" ca="1" si="343"/>
        <v>-</v>
      </c>
      <c r="RT38" s="19" t="str">
        <f t="shared" ca="1" si="343"/>
        <v>-</v>
      </c>
      <c r="RU38" s="19" t="str">
        <f t="shared" ca="1" si="343"/>
        <v>-</v>
      </c>
      <c r="RV38" s="19" t="str">
        <f t="shared" ca="1" si="343"/>
        <v>-</v>
      </c>
      <c r="RW38" s="19" t="str">
        <f t="shared" ca="1" si="343"/>
        <v>-</v>
      </c>
      <c r="RX38" s="19" t="str">
        <f t="shared" ca="1" si="343"/>
        <v>-</v>
      </c>
      <c r="RY38" s="19" t="str">
        <f t="shared" ca="1" si="343"/>
        <v>-</v>
      </c>
      <c r="RZ38" s="19" t="str">
        <f t="shared" ref="RZ38:SO42" ca="1" si="345">OFFSET(RZ$5,$B38,0)</f>
        <v>-</v>
      </c>
      <c r="SA38" s="19" t="str">
        <f t="shared" ca="1" si="345"/>
        <v>-</v>
      </c>
      <c r="SB38" s="19" t="str">
        <f t="shared" ca="1" si="345"/>
        <v>-</v>
      </c>
      <c r="SC38" s="19" t="str">
        <f t="shared" ca="1" si="345"/>
        <v>-</v>
      </c>
      <c r="SD38" s="19" t="str">
        <f t="shared" ca="1" si="345"/>
        <v>-</v>
      </c>
      <c r="SE38" s="19" t="str">
        <f t="shared" ca="1" si="345"/>
        <v>-</v>
      </c>
      <c r="SF38" s="19" t="str">
        <f t="shared" ca="1" si="345"/>
        <v>-</v>
      </c>
      <c r="SG38" s="19" t="str">
        <f t="shared" ca="1" si="345"/>
        <v>-</v>
      </c>
      <c r="SH38" s="19" t="str">
        <f t="shared" ca="1" si="345"/>
        <v>-</v>
      </c>
      <c r="SI38" s="19" t="str">
        <f t="shared" ca="1" si="345"/>
        <v>-</v>
      </c>
      <c r="SJ38" s="19" t="str">
        <f t="shared" ca="1" si="345"/>
        <v>-</v>
      </c>
      <c r="SK38" s="19" t="str">
        <f t="shared" ca="1" si="345"/>
        <v>-</v>
      </c>
      <c r="SL38" s="19" t="str">
        <f t="shared" ca="1" si="345"/>
        <v>-</v>
      </c>
      <c r="SM38" s="19" t="str">
        <f t="shared" ca="1" si="345"/>
        <v>-</v>
      </c>
      <c r="SN38" s="19" t="str">
        <f t="shared" ca="1" si="345"/>
        <v>-</v>
      </c>
      <c r="SO38" s="19" t="str">
        <f t="shared" ca="1" si="345"/>
        <v>-</v>
      </c>
      <c r="SP38" s="19" t="str">
        <f t="shared" ref="SM38:SR42" ca="1" si="346">OFFSET(SP$5,$B38,0)</f>
        <v>-</v>
      </c>
      <c r="SQ38" s="19" t="str">
        <f t="shared" ca="1" si="346"/>
        <v>-</v>
      </c>
      <c r="SR38" s="19" t="str">
        <f t="shared" ca="1" si="346"/>
        <v>-</v>
      </c>
      <c r="SS38" s="12" t="b">
        <f t="shared" ref="SS38:SS42" si="347">IF($O38=SS$19,TRUE,"-")</f>
        <v>1</v>
      </c>
      <c r="ST38" s="19" t="str">
        <f t="shared" ca="1" si="250"/>
        <v>-</v>
      </c>
      <c r="SU38" s="19" t="str">
        <f t="shared" ca="1" si="250"/>
        <v>-</v>
      </c>
      <c r="SV38" s="19" t="str">
        <f t="shared" ca="1" si="250"/>
        <v>-</v>
      </c>
      <c r="SW38" s="19" t="str">
        <f t="shared" ca="1" si="250"/>
        <v>-</v>
      </c>
      <c r="SX38" s="19" t="str">
        <f t="shared" ca="1" si="250"/>
        <v>-</v>
      </c>
      <c r="SY38" s="19" t="str">
        <f t="shared" ca="1" si="250"/>
        <v>-</v>
      </c>
      <c r="SZ38" s="19" t="str">
        <f t="shared" ca="1" si="250"/>
        <v>-</v>
      </c>
      <c r="TA38" s="19" t="str">
        <f t="shared" ca="1" si="250"/>
        <v>-</v>
      </c>
      <c r="TB38" s="19" t="str">
        <f t="shared" ca="1" si="250"/>
        <v>-</v>
      </c>
      <c r="TC38" s="19" t="str">
        <f t="shared" ca="1" si="250"/>
        <v>-</v>
      </c>
      <c r="TD38" s="19" t="str">
        <f t="shared" ca="1" si="250"/>
        <v>-</v>
      </c>
      <c r="TE38" s="19" t="str">
        <f t="shared" ca="1" si="250"/>
        <v>-</v>
      </c>
      <c r="TF38" s="19" t="str">
        <f t="shared" ca="1" si="250"/>
        <v>-</v>
      </c>
      <c r="TG38" s="19" t="str">
        <f t="shared" ca="1" si="250"/>
        <v>-</v>
      </c>
      <c r="TH38" s="19" t="str">
        <f t="shared" ca="1" si="250"/>
        <v>-</v>
      </c>
      <c r="TI38" s="19" t="str">
        <f t="shared" ca="1" si="250"/>
        <v>-</v>
      </c>
      <c r="TJ38" s="19" t="str">
        <f t="shared" ca="1" si="250"/>
        <v>-</v>
      </c>
      <c r="TK38" s="19" t="str">
        <f t="shared" ca="1" si="250"/>
        <v>-</v>
      </c>
      <c r="TL38" s="19" t="str">
        <f t="shared" ca="1" si="250"/>
        <v>-</v>
      </c>
      <c r="TM38" s="19" t="str">
        <f t="shared" ca="1" si="250"/>
        <v>-</v>
      </c>
      <c r="TN38" s="19" t="str">
        <f t="shared" ca="1" si="250"/>
        <v>-</v>
      </c>
      <c r="TO38" s="19" t="str">
        <f t="shared" ca="1" si="250"/>
        <v>-</v>
      </c>
      <c r="TP38" s="19" t="str">
        <f t="shared" ca="1" si="250"/>
        <v>-</v>
      </c>
      <c r="TQ38" s="19" t="str">
        <f t="shared" ca="1" si="250"/>
        <v>-</v>
      </c>
      <c r="TR38" s="19" t="str">
        <f t="shared" ca="1" si="250"/>
        <v>-</v>
      </c>
      <c r="TS38" s="19" t="str">
        <f t="shared" ca="1" si="250"/>
        <v>-</v>
      </c>
      <c r="TT38" s="19" t="str">
        <f t="shared" ca="1" si="250"/>
        <v>-</v>
      </c>
      <c r="TU38" s="19" t="str">
        <f t="shared" ca="1" si="250"/>
        <v>-</v>
      </c>
      <c r="TV38" s="19" t="str">
        <f t="shared" ca="1" si="250"/>
        <v>-</v>
      </c>
      <c r="TW38" s="19" t="str">
        <f t="shared" ca="1" si="250"/>
        <v>-</v>
      </c>
      <c r="TX38" s="19" t="str">
        <f t="shared" ca="1" si="250"/>
        <v>-</v>
      </c>
      <c r="TY38" s="19" t="str">
        <f t="shared" ca="1" si="250"/>
        <v>-</v>
      </c>
      <c r="TZ38" s="19" t="str">
        <f t="shared" ca="1" si="250"/>
        <v>-</v>
      </c>
      <c r="UA38" s="19" t="str">
        <f t="shared" ca="1" si="250"/>
        <v>-</v>
      </c>
      <c r="UB38" s="19" t="str">
        <f t="shared" ca="1" si="250"/>
        <v>-</v>
      </c>
      <c r="UC38" s="19" t="str">
        <f t="shared" ca="1" si="250"/>
        <v>-</v>
      </c>
      <c r="UD38" s="19" t="str">
        <f t="shared" ca="1" si="250"/>
        <v>-</v>
      </c>
      <c r="UE38" s="19" t="str">
        <f t="shared" ca="1" si="250"/>
        <v>-</v>
      </c>
      <c r="UF38" s="19" t="str">
        <f t="shared" ca="1" si="250"/>
        <v>-</v>
      </c>
      <c r="UG38" s="19" t="str">
        <f t="shared" ca="1" si="250"/>
        <v>-</v>
      </c>
      <c r="UH38" s="19" t="str">
        <f t="shared" ca="1" si="250"/>
        <v>-</v>
      </c>
      <c r="UI38" s="19" t="str">
        <f t="shared" ca="1" si="250"/>
        <v>-</v>
      </c>
      <c r="UJ38" s="19" t="str">
        <f t="shared" ca="1" si="250"/>
        <v>-</v>
      </c>
      <c r="UK38" s="19" t="str">
        <f t="shared" ca="1" si="250"/>
        <v>-</v>
      </c>
      <c r="UL38" s="19" t="str">
        <f t="shared" ca="1" si="250"/>
        <v>-</v>
      </c>
      <c r="UM38" s="19" t="str">
        <f t="shared" ca="1" si="250"/>
        <v>-</v>
      </c>
      <c r="UN38" s="19" t="str">
        <f t="shared" ca="1" si="250"/>
        <v>-</v>
      </c>
      <c r="UO38" s="19" t="str">
        <f t="shared" ca="1" si="250"/>
        <v>-</v>
      </c>
      <c r="UP38" s="19" t="str">
        <f t="shared" ca="1" si="250"/>
        <v>-</v>
      </c>
      <c r="UQ38" s="19" t="str">
        <f t="shared" ca="1" si="250"/>
        <v>-</v>
      </c>
      <c r="UR38" s="19" t="str">
        <f t="shared" ca="1" si="250"/>
        <v>-</v>
      </c>
      <c r="US38" s="19" t="str">
        <f t="shared" ca="1" si="250"/>
        <v>-</v>
      </c>
      <c r="UT38" s="19" t="str">
        <f t="shared" ca="1" si="250"/>
        <v>-</v>
      </c>
      <c r="UU38" s="19" t="str">
        <f t="shared" ca="1" si="250"/>
        <v>-</v>
      </c>
      <c r="UV38" s="19" t="str">
        <f t="shared" ca="1" si="250"/>
        <v>-</v>
      </c>
      <c r="UW38" s="19" t="str">
        <f t="shared" ref="UW38:VB42" ca="1" si="348">OFFSET(UW$5,$B38,0)</f>
        <v>-</v>
      </c>
      <c r="UX38" s="19" t="str">
        <f t="shared" ca="1" si="348"/>
        <v>-</v>
      </c>
      <c r="UY38" s="19" t="str">
        <f t="shared" ca="1" si="348"/>
        <v>-</v>
      </c>
      <c r="UZ38" s="19" t="str">
        <f t="shared" ca="1" si="348"/>
        <v>-</v>
      </c>
      <c r="VA38" s="19" t="str">
        <f t="shared" ca="1" si="348"/>
        <v>-</v>
      </c>
      <c r="VB38" s="19" t="str">
        <f t="shared" ca="1" si="348"/>
        <v>-</v>
      </c>
      <c r="VC38" s="19">
        <f t="shared" ca="1" si="250"/>
        <v>0</v>
      </c>
      <c r="VD38" s="23">
        <v>0</v>
      </c>
    </row>
    <row r="39" spans="1:576" outlineLevel="2">
      <c r="A39" s="21">
        <f t="shared" ref="A39:A42" si="349">ROW(A39)-5</f>
        <v>34</v>
      </c>
      <c r="B39" s="26">
        <f ca="1">OFFSET(B39,-1,-1)</f>
        <v>33</v>
      </c>
      <c r="C39">
        <f>202</f>
        <v>202</v>
      </c>
      <c r="D39" s="19" t="str">
        <f t="shared" ca="1" si="289"/>
        <v>SNSW</v>
      </c>
      <c r="E39" t="b">
        <v>1</v>
      </c>
      <c r="F39" t="b">
        <v>0</v>
      </c>
      <c r="G39" s="352" t="b">
        <v>0</v>
      </c>
      <c r="H39" s="231">
        <f ca="1">OFFSET(H39,-1,0)+1</f>
        <v>1</v>
      </c>
      <c r="I39" s="231">
        <f t="shared" ref="I39:U42" ca="1" si="350">OFFSET(I39,-1,0)</f>
        <v>2</v>
      </c>
      <c r="J39" s="231">
        <f t="shared" ca="1" si="350"/>
        <v>1</v>
      </c>
      <c r="K39" s="231" t="str">
        <f t="shared" ca="1" si="350"/>
        <v/>
      </c>
      <c r="L39" s="231">
        <f t="shared" ref="L39:M42" ca="1" si="351">OFFSET(L39,-1,0)</f>
        <v>3</v>
      </c>
      <c r="M39" s="231">
        <f t="shared" ca="1" si="351"/>
        <v>2</v>
      </c>
      <c r="N39" s="231">
        <f t="shared" ref="N39:N42" ca="1" si="352">OFFSET(N39,-1,0)</f>
        <v>2</v>
      </c>
      <c r="O39" s="231">
        <f t="shared" ref="O39:X41" ca="1" si="353">OFFSET(O39,-1,0)</f>
        <v>3</v>
      </c>
      <c r="P39" s="231">
        <f t="shared" ref="P39:T42" ca="1" si="354">OFFSET(P39,-1,0)</f>
        <v>2</v>
      </c>
      <c r="Q39" s="231">
        <f t="shared" ca="1" si="354"/>
        <v>0</v>
      </c>
      <c r="R39" s="231">
        <f t="shared" ca="1" si="354"/>
        <v>0</v>
      </c>
      <c r="S39" s="231">
        <f t="shared" ca="1" si="354"/>
        <v>0</v>
      </c>
      <c r="T39" s="231">
        <f t="shared" ca="1" si="354"/>
        <v>0</v>
      </c>
      <c r="U39" s="231">
        <f t="shared" ca="1" si="353"/>
        <v>1</v>
      </c>
      <c r="V39" s="231">
        <f t="shared" ref="V39:V42" ca="1" si="355">OFFSET(V39,-1,0)</f>
        <v>1</v>
      </c>
      <c r="W39" s="231">
        <f t="shared" ca="1" si="353"/>
        <v>1</v>
      </c>
      <c r="X39" s="231">
        <f t="shared" ca="1" si="353"/>
        <v>1</v>
      </c>
      <c r="Y39" s="267"/>
      <c r="Z39" s="267"/>
      <c r="AA39" s="267"/>
      <c r="AB39" s="267"/>
      <c r="AC39" s="231">
        <f t="shared" ref="AC39:AC42" ca="1" si="356">OFFSET(AC39,-1,0)</f>
        <v>0</v>
      </c>
      <c r="AD39" s="267"/>
      <c r="AE39" s="267">
        <f t="shared" ref="AE39:AK42" ca="1" si="357">OFFSET(AE39,-1,0)</f>
        <v>0</v>
      </c>
      <c r="AF39" s="267">
        <f t="shared" ca="1" si="357"/>
        <v>0</v>
      </c>
      <c r="AG39" s="267">
        <f t="shared" ca="1" si="357"/>
        <v>0</v>
      </c>
      <c r="AH39" s="267">
        <f t="shared" ca="1" si="357"/>
        <v>0</v>
      </c>
      <c r="AI39" s="267">
        <f t="shared" ca="1" si="357"/>
        <v>0</v>
      </c>
      <c r="AJ39" s="267">
        <f t="shared" ca="1" si="357"/>
        <v>0</v>
      </c>
      <c r="AK39" s="267">
        <f t="shared" ca="1" si="357"/>
        <v>0</v>
      </c>
      <c r="AL39" s="136">
        <f t="shared" ca="1" si="290"/>
        <v>2</v>
      </c>
      <c r="AM39" s="136">
        <f ca="1">INDEX(CHOOSE($O39,DataAutumn!i.AdultDrys,DataWinter!i.AdultDrys,DataSpring!i.AdultDrys),1,$N39)</f>
        <v>3</v>
      </c>
      <c r="AN39" s="5">
        <f t="shared" ca="1" si="291"/>
        <v>2</v>
      </c>
      <c r="AO39" s="5">
        <f t="shared" ca="1" si="291"/>
        <v>0</v>
      </c>
      <c r="AP39" s="5">
        <f t="shared" ca="1" si="292"/>
        <v>1</v>
      </c>
      <c r="AQ39">
        <f t="shared" ca="1" si="293"/>
        <v>1</v>
      </c>
      <c r="AS39" s="224" t="str">
        <f t="shared" ref="AS39:AS42" ca="1" si="358">TEXT(LEFT(OFFSET(AS39,-1,0),5)+1,"00000")&amp;MID(OFFSET(AS39,-1,0),6,FIND(" ",OFFSET(AS39,-1,0),7)-5)
&amp; $D39           &amp; IF($JB39=0," FWM","")&amp;IF($JB39=1," MWM","")&amp;IF($JB39=5," Mat","")&amp;IF($JC39=TRUE,"&amp;BBT","    ")          &amp; " Day"&amp;INDEX(i.DOY,$O39,1)
&amp; " Scan"&amp;$P39&amp;"-"&amp;$Q39&amp;$R39&amp;$S39&amp;$T39        &amp; " RR"&amp;TEXT($JV39*100,"000p;-00p;000p;@")
&amp; " WP"&amp;TEXT($MY39*100,"000p")           &amp; " MP"&amp;TEXT($MZ39*100,"000p")           &amp; " GP"&amp;TEXT($NA39*100,"000p")
&amp; " T_" &amp; IF(AND($CJ39,$CL39),"TRUE ")        &amp; " (F"&amp;3+COUNTIF($CY39:$DB39,TRUE)&amp;3&amp;"N"&amp;$DD39&amp;$DE39&amp;")"</f>
        <v>00001 FeedSupplyTemplate SNSW MWM     Day204 Scan2-0000 RR000p WP100p MP100p GP100p T_TRUE  (F33N33)</v>
      </c>
      <c r="AT39" s="9" t="str">
        <f ca="1">IF(COUNTIF(AS$5:AS39,AS39)=1,"-","Dup")</f>
        <v>-</v>
      </c>
      <c r="AU39" s="9"/>
      <c r="AV39" s="19" t="b">
        <f t="shared" ref="AV39:BC42" ca="1" si="359">OFFSET(AV$5,$B39,0)</f>
        <v>0</v>
      </c>
      <c r="AW39" s="19" t="b">
        <f t="shared" ca="1" si="359"/>
        <v>0</v>
      </c>
      <c r="AX39" s="19" t="b">
        <f t="shared" ca="1" si="359"/>
        <v>0</v>
      </c>
      <c r="AY39" s="19" t="b">
        <f t="shared" ca="1" si="359"/>
        <v>0</v>
      </c>
      <c r="AZ39" s="19" t="b">
        <f t="shared" ca="1" si="359"/>
        <v>0</v>
      </c>
      <c r="BA39" s="19" t="b">
        <f t="shared" ca="1" si="359"/>
        <v>0</v>
      </c>
      <c r="BB39" s="19" t="b">
        <f t="shared" ca="1" si="359"/>
        <v>0</v>
      </c>
      <c r="BC39" s="19" t="b">
        <f t="shared" ca="1" si="359"/>
        <v>0</v>
      </c>
      <c r="BD39" s="9"/>
      <c r="BE39" s="5" t="b">
        <f t="shared" ca="1" si="294"/>
        <v>0</v>
      </c>
      <c r="BF39" s="5" t="str">
        <f t="shared" ca="1" si="294"/>
        <v>-</v>
      </c>
      <c r="BG39" s="5" t="b">
        <f t="shared" ca="1" si="294"/>
        <v>0</v>
      </c>
      <c r="BH39" s="5" t="b">
        <f t="shared" ca="1" si="294"/>
        <v>1</v>
      </c>
      <c r="BI39" s="5" t="b">
        <f t="shared" ca="1" si="294"/>
        <v>1</v>
      </c>
      <c r="BJ39" s="136">
        <f t="shared" ca="1" si="294"/>
        <v>0</v>
      </c>
      <c r="BK39" s="19" t="b">
        <f t="shared" ref="BK39:BK42" ca="1" si="360">OFFSET(BK$5,$B39,0)</f>
        <v>1</v>
      </c>
      <c r="BL39" s="9"/>
      <c r="BM39" s="5" t="str">
        <f t="shared" ca="1" si="295"/>
        <v>-</v>
      </c>
      <c r="BN39" s="19" t="str">
        <f t="shared" ca="1" si="296"/>
        <v>-</v>
      </c>
      <c r="BO39" s="19" t="str">
        <f t="shared" ca="1" si="296"/>
        <v>-</v>
      </c>
      <c r="BP39" s="19" t="str">
        <f t="shared" ca="1" si="296"/>
        <v>-</v>
      </c>
      <c r="BQ39" s="5" t="str">
        <f t="shared" ca="1" si="297"/>
        <v>-</v>
      </c>
      <c r="BR39" s="19" t="str">
        <f t="shared" ca="1" si="298"/>
        <v>-</v>
      </c>
      <c r="BS39" s="5" t="str">
        <f t="shared" ca="1" si="299"/>
        <v>-</v>
      </c>
      <c r="BT39" s="19" t="str">
        <f t="shared" ca="1" si="300"/>
        <v>-</v>
      </c>
      <c r="BU39" s="19" t="str">
        <f t="shared" ca="1" si="300"/>
        <v>-</v>
      </c>
      <c r="BV39" s="19" t="str">
        <f t="shared" ca="1" si="300"/>
        <v>-</v>
      </c>
      <c r="BW39" s="5" t="str">
        <f t="shared" ca="1" si="301"/>
        <v>-</v>
      </c>
      <c r="BX39" s="9"/>
      <c r="BY39" s="19" t="str">
        <f t="shared" ca="1" si="302"/>
        <v>-</v>
      </c>
      <c r="BZ39" s="19" t="str">
        <f t="shared" ca="1" si="302"/>
        <v>-</v>
      </c>
      <c r="CA39" s="19" t="str">
        <f t="shared" ca="1" si="302"/>
        <v>-</v>
      </c>
      <c r="CB39" s="19" t="str">
        <f t="shared" ca="1" si="302"/>
        <v>-</v>
      </c>
      <c r="CC39" s="19" t="str">
        <f t="shared" ca="1" si="302"/>
        <v>-</v>
      </c>
      <c r="CD39" s="19" t="str">
        <f t="shared" ca="1" si="302"/>
        <v>-</v>
      </c>
      <c r="CE39" s="19" t="str">
        <f t="shared" ca="1" si="302"/>
        <v>-</v>
      </c>
      <c r="CF39" s="19" t="str">
        <f t="shared" ca="1" si="302"/>
        <v>-</v>
      </c>
      <c r="CG39" s="19" t="str">
        <f t="shared" ca="1" si="302"/>
        <v>-</v>
      </c>
      <c r="CH39" s="19" t="str">
        <f t="shared" ca="1" si="302"/>
        <v>-</v>
      </c>
      <c r="CI39" s="9"/>
      <c r="CJ39" s="136" t="b">
        <f t="shared" ref="CJ39:CJ42" si="361">$CL39</f>
        <v>1</v>
      </c>
      <c r="CK39" s="12" t="b">
        <v>0</v>
      </c>
      <c r="CL39" s="12" t="b">
        <v>1</v>
      </c>
      <c r="CM39" s="536">
        <f ca="1">OFFSET($CQ39,-1,0)</f>
        <v>22312000001</v>
      </c>
      <c r="CN39" s="12" t="b">
        <v>0</v>
      </c>
      <c r="CO39" s="12" t="s">
        <v>34</v>
      </c>
      <c r="CP39" s="19" t="b">
        <f t="shared" ref="CP39:CP42" ca="1" si="362">OFFSET(CP$5,$B39,0)</f>
        <v>1</v>
      </c>
      <c r="CQ39" s="231">
        <f t="shared" ref="CQ39:CQ42" ca="1" si="363">OFFSET(CQ39,-1,0)+1</f>
        <v>22312000002</v>
      </c>
      <c r="CR39" s="433">
        <f t="shared" ca="1" si="303"/>
        <v>652</v>
      </c>
      <c r="CS39" s="433">
        <f t="shared" ca="1" si="303"/>
        <v>686</v>
      </c>
      <c r="CT39" s="433">
        <f t="shared" ca="1" si="303"/>
        <v>721</v>
      </c>
      <c r="CU39" s="144">
        <f t="shared" ca="1" si="304"/>
        <v>378</v>
      </c>
      <c r="CV39" s="144">
        <f t="shared" ca="1" si="304"/>
        <v>413</v>
      </c>
      <c r="CW39" s="144">
        <f t="shared" ca="1" si="304"/>
        <v>448</v>
      </c>
      <c r="CX39" s="19" t="str">
        <f t="shared" ref="CX39:CX42" ca="1" si="364">OFFSET(CX$5,$B39,0)</f>
        <v>-</v>
      </c>
      <c r="CY39" s="19" t="str">
        <f t="shared" ca="1" si="305"/>
        <v>-</v>
      </c>
      <c r="CZ39" s="19" t="str">
        <f t="shared" ca="1" si="305"/>
        <v>-</v>
      </c>
      <c r="DA39" s="19" t="str">
        <f t="shared" ca="1" si="305"/>
        <v>-</v>
      </c>
      <c r="DB39" s="19" t="str">
        <f t="shared" ca="1" si="305"/>
        <v>-</v>
      </c>
      <c r="DC39" s="19" t="str">
        <f t="shared" ca="1" si="305"/>
        <v>-</v>
      </c>
      <c r="DD39" s="12">
        <v>3</v>
      </c>
      <c r="DE39" s="12">
        <v>3</v>
      </c>
      <c r="DF39" s="19">
        <f t="shared" ref="DF39:DF42" ca="1" si="365">OFFSET(DF$5,$B39,0)</f>
        <v>0</v>
      </c>
      <c r="DG39" s="12">
        <v>2</v>
      </c>
      <c r="DH39" s="12">
        <v>-2</v>
      </c>
      <c r="DI39" s="19" t="str">
        <f t="shared" ref="DI39:DK42" ca="1" si="366">OFFSET(DI$5,$B39,0)</f>
        <v>-</v>
      </c>
      <c r="DJ39" s="19" t="str">
        <f t="shared" ca="1" si="366"/>
        <v>-</v>
      </c>
      <c r="DK39" s="19" t="str">
        <f t="shared" ca="1" si="366"/>
        <v>-</v>
      </c>
      <c r="DL39" s="244">
        <f t="shared" ref="DL39:DN42" ca="1" si="367">DF39</f>
        <v>0</v>
      </c>
      <c r="DM39" s="244">
        <f>DG39</f>
        <v>2</v>
      </c>
      <c r="DN39" s="244">
        <f t="shared" si="367"/>
        <v>-2</v>
      </c>
      <c r="DO39" s="19" t="str">
        <f t="shared" ca="1" si="309"/>
        <v>-</v>
      </c>
      <c r="DP39" s="19">
        <f t="shared" ca="1" si="309"/>
        <v>0</v>
      </c>
      <c r="DQ39" s="19">
        <f t="shared" ca="1" si="309"/>
        <v>0</v>
      </c>
      <c r="DR39" s="9"/>
      <c r="DS39" s="19">
        <f t="shared" ca="1" si="191"/>
        <v>0</v>
      </c>
      <c r="DT39" s="19">
        <f t="shared" ca="1" si="191"/>
        <v>0</v>
      </c>
      <c r="DU39" s="19">
        <f t="shared" ca="1" si="191"/>
        <v>0</v>
      </c>
      <c r="DV39" s="19">
        <f t="shared" ca="1" si="191"/>
        <v>0</v>
      </c>
      <c r="DW39" s="19">
        <f t="shared" ca="1" si="191"/>
        <v>0</v>
      </c>
      <c r="DX39" s="19">
        <f t="shared" ca="1" si="191"/>
        <v>0</v>
      </c>
      <c r="DY39" s="19">
        <f t="shared" ca="1" si="191"/>
        <v>0</v>
      </c>
      <c r="DZ39" s="19">
        <f t="shared" ca="1" si="191"/>
        <v>0</v>
      </c>
      <c r="EA39" s="19">
        <f t="shared" ca="1" si="191"/>
        <v>0</v>
      </c>
      <c r="EB39" s="19">
        <f t="shared" ca="1" si="191"/>
        <v>0</v>
      </c>
      <c r="EC39" s="19">
        <f t="shared" ca="1" si="191"/>
        <v>0</v>
      </c>
      <c r="ED39" s="19">
        <f t="shared" ca="1" si="191"/>
        <v>0</v>
      </c>
      <c r="EE39" s="19">
        <f t="shared" ref="EE39:EE42" ca="1" si="368">OFFSET(EE$5,$B39,0)</f>
        <v>0</v>
      </c>
      <c r="EF39" s="19">
        <f t="shared" ca="1" si="310"/>
        <v>0</v>
      </c>
      <c r="EG39" s="19">
        <f t="shared" ca="1" si="310"/>
        <v>0</v>
      </c>
      <c r="EH39" s="19">
        <f t="shared" ca="1" si="310"/>
        <v>0</v>
      </c>
      <c r="EI39" s="19">
        <f t="shared" ca="1" si="311"/>
        <v>0</v>
      </c>
      <c r="EJ39" s="19">
        <f t="shared" ca="1" si="310"/>
        <v>0</v>
      </c>
      <c r="EK39" s="19">
        <f t="shared" ca="1" si="311"/>
        <v>0</v>
      </c>
      <c r="EL39" s="19">
        <f t="shared" ca="1" si="310"/>
        <v>0</v>
      </c>
      <c r="EM39" s="19">
        <f t="shared" ca="1" si="311"/>
        <v>0</v>
      </c>
      <c r="EN39" s="19">
        <f t="shared" ca="1" si="311"/>
        <v>0</v>
      </c>
      <c r="EO39" s="19">
        <f t="shared" ca="1" si="311"/>
        <v>0</v>
      </c>
      <c r="EP39" s="19">
        <f t="shared" ca="1" si="311"/>
        <v>0</v>
      </c>
      <c r="EQ39" s="19">
        <f t="shared" ca="1" si="311"/>
        <v>0</v>
      </c>
      <c r="ER39" s="19">
        <f t="shared" ca="1" si="311"/>
        <v>0</v>
      </c>
      <c r="ES39" s="19">
        <f t="shared" ca="1" si="311"/>
        <v>0</v>
      </c>
      <c r="ET39" s="19">
        <f t="shared" ca="1" si="311"/>
        <v>0</v>
      </c>
      <c r="EU39" s="19">
        <f t="shared" ca="1" si="311"/>
        <v>0</v>
      </c>
      <c r="EV39" s="19">
        <f t="shared" ca="1" si="311"/>
        <v>0</v>
      </c>
      <c r="EW39" s="19">
        <f t="shared" ca="1" si="311"/>
        <v>0</v>
      </c>
      <c r="EX39" s="19">
        <f t="shared" ca="1" si="311"/>
        <v>0</v>
      </c>
      <c r="EY39" s="19">
        <f t="shared" ca="1" si="311"/>
        <v>0</v>
      </c>
      <c r="EZ39" s="19">
        <f t="shared" ca="1" si="311"/>
        <v>0</v>
      </c>
      <c r="FA39" s="19">
        <f t="shared" ca="1" si="311"/>
        <v>0</v>
      </c>
      <c r="FB39" s="19">
        <f t="shared" ca="1" si="311"/>
        <v>0</v>
      </c>
      <c r="FC39" s="19">
        <f t="shared" ca="1" si="311"/>
        <v>0</v>
      </c>
      <c r="FD39" s="19">
        <f t="shared" ca="1" si="311"/>
        <v>0</v>
      </c>
      <c r="FE39" s="19">
        <f t="shared" ca="1" si="311"/>
        <v>0</v>
      </c>
      <c r="FF39" s="19">
        <f t="shared" ca="1" si="311"/>
        <v>0</v>
      </c>
      <c r="FG39" s="19">
        <f t="shared" ca="1" si="311"/>
        <v>0</v>
      </c>
      <c r="FH39" s="19">
        <f t="shared" ca="1" si="312"/>
        <v>0</v>
      </c>
      <c r="FI39" s="19">
        <f t="shared" ca="1" si="312"/>
        <v>0</v>
      </c>
      <c r="FJ39" s="19">
        <f t="shared" ca="1" si="312"/>
        <v>0</v>
      </c>
      <c r="FK39" s="19">
        <f t="shared" ca="1" si="312"/>
        <v>0</v>
      </c>
      <c r="FL39" s="19">
        <f t="shared" ca="1" si="312"/>
        <v>0</v>
      </c>
      <c r="FM39" s="19">
        <f t="shared" ca="1" si="312"/>
        <v>0</v>
      </c>
      <c r="FN39" s="19">
        <f t="shared" ca="1" si="312"/>
        <v>0</v>
      </c>
      <c r="FO39" s="19">
        <f t="shared" ca="1" si="312"/>
        <v>0</v>
      </c>
      <c r="FP39" s="19">
        <f t="shared" ca="1" si="312"/>
        <v>0</v>
      </c>
      <c r="FQ39" s="19">
        <f t="shared" ca="1" si="312"/>
        <v>0</v>
      </c>
      <c r="FR39" s="19">
        <f t="shared" ca="1" si="311"/>
        <v>0</v>
      </c>
      <c r="FS39" s="19">
        <f t="shared" ca="1" si="311"/>
        <v>0</v>
      </c>
      <c r="FT39" s="19">
        <f t="shared" ca="1" si="311"/>
        <v>0</v>
      </c>
      <c r="FU39" s="19">
        <f t="shared" ca="1" si="311"/>
        <v>0</v>
      </c>
      <c r="FV39" s="19">
        <f t="shared" ca="1" si="311"/>
        <v>0</v>
      </c>
      <c r="FW39" s="19">
        <f t="shared" ca="1" si="311"/>
        <v>0</v>
      </c>
      <c r="FX39" s="19">
        <f t="shared" ca="1" si="311"/>
        <v>0</v>
      </c>
      <c r="FY39" s="19">
        <f t="shared" ca="1" si="311"/>
        <v>0</v>
      </c>
      <c r="FZ39" s="19">
        <f t="shared" ca="1" si="311"/>
        <v>0</v>
      </c>
      <c r="GA39" s="19">
        <f t="shared" ca="1" si="311"/>
        <v>0</v>
      </c>
      <c r="GB39" s="19">
        <f t="shared" ca="1" si="311"/>
        <v>0</v>
      </c>
      <c r="GC39" s="19">
        <f t="shared" ca="1" si="311"/>
        <v>0</v>
      </c>
      <c r="GD39" s="19">
        <f t="shared" ca="1" si="311"/>
        <v>0</v>
      </c>
      <c r="GE39" s="19">
        <f t="shared" ca="1" si="311"/>
        <v>0</v>
      </c>
      <c r="GF39" s="19">
        <f t="shared" ca="1" si="311"/>
        <v>0</v>
      </c>
      <c r="GG39" s="19">
        <f t="shared" ca="1" si="311"/>
        <v>0</v>
      </c>
      <c r="GH39" s="19">
        <f t="shared" ca="1" si="311"/>
        <v>0</v>
      </c>
      <c r="GI39" s="19">
        <f t="shared" ca="1" si="311"/>
        <v>0</v>
      </c>
      <c r="GJ39" s="19">
        <f t="shared" ca="1" si="311"/>
        <v>0</v>
      </c>
      <c r="GK39" s="19">
        <f t="shared" ca="1" si="311"/>
        <v>0</v>
      </c>
      <c r="GL39" s="19">
        <f t="shared" ca="1" si="311"/>
        <v>0</v>
      </c>
      <c r="GM39" s="19">
        <f t="shared" ca="1" si="311"/>
        <v>0</v>
      </c>
      <c r="GN39" s="19">
        <f t="shared" ca="1" si="311"/>
        <v>0</v>
      </c>
      <c r="GO39" s="19">
        <f t="shared" ca="1" si="311"/>
        <v>0</v>
      </c>
      <c r="GP39" s="19">
        <f t="shared" ca="1" si="311"/>
        <v>0</v>
      </c>
      <c r="GQ39" s="19">
        <f t="shared" ca="1" si="313"/>
        <v>0</v>
      </c>
      <c r="GR39" s="19">
        <f t="shared" ca="1" si="313"/>
        <v>0</v>
      </c>
      <c r="GS39" s="19">
        <f t="shared" ca="1" si="313"/>
        <v>0</v>
      </c>
      <c r="GT39" s="19">
        <f t="shared" ca="1" si="313"/>
        <v>0</v>
      </c>
      <c r="GU39" s="19">
        <f t="shared" ca="1" si="313"/>
        <v>0</v>
      </c>
      <c r="GV39" s="19">
        <f t="shared" ca="1" si="313"/>
        <v>0</v>
      </c>
      <c r="GW39" s="19">
        <f t="shared" ca="1" si="313"/>
        <v>0</v>
      </c>
      <c r="GX39" s="19">
        <f t="shared" ca="1" si="313"/>
        <v>0</v>
      </c>
      <c r="GY39" s="19">
        <f t="shared" ca="1" si="313"/>
        <v>0</v>
      </c>
      <c r="GZ39" s="19">
        <f t="shared" ca="1" si="313"/>
        <v>0</v>
      </c>
      <c r="HA39" s="19">
        <f t="shared" ca="1" si="313"/>
        <v>0</v>
      </c>
      <c r="HB39" s="19">
        <f t="shared" ca="1" si="313"/>
        <v>0</v>
      </c>
      <c r="HC39" s="19">
        <f t="shared" ca="1" si="313"/>
        <v>0</v>
      </c>
      <c r="HD39" s="19">
        <f t="shared" ca="1" si="313"/>
        <v>0</v>
      </c>
      <c r="HE39" s="19">
        <f t="shared" ca="1" si="313"/>
        <v>0</v>
      </c>
      <c r="HF39" s="19">
        <f t="shared" ca="1" si="313"/>
        <v>0</v>
      </c>
      <c r="HG39" s="19">
        <f t="shared" ca="1" si="313"/>
        <v>0</v>
      </c>
      <c r="HH39" s="19">
        <f t="shared" ca="1" si="313"/>
        <v>0</v>
      </c>
      <c r="HI39" s="19">
        <f t="shared" ca="1" si="313"/>
        <v>0</v>
      </c>
      <c r="HJ39" s="19">
        <f t="shared" ca="1" si="313"/>
        <v>0</v>
      </c>
      <c r="HK39" s="19">
        <f t="shared" ca="1" si="313"/>
        <v>0</v>
      </c>
      <c r="HL39" s="19">
        <f t="shared" ca="1" si="313"/>
        <v>0</v>
      </c>
      <c r="HM39" s="19">
        <f t="shared" ca="1" si="313"/>
        <v>0</v>
      </c>
      <c r="HN39" s="19">
        <f t="shared" ca="1" si="314"/>
        <v>0</v>
      </c>
      <c r="HO39" s="19">
        <f t="shared" ca="1" si="314"/>
        <v>0</v>
      </c>
      <c r="HP39" s="19">
        <f t="shared" ca="1" si="314"/>
        <v>0</v>
      </c>
      <c r="HQ39" s="19">
        <f t="shared" ca="1" si="315"/>
        <v>0</v>
      </c>
      <c r="HR39" s="19">
        <f t="shared" ca="1" si="315"/>
        <v>0</v>
      </c>
      <c r="HS39" s="19">
        <f t="shared" ca="1" si="315"/>
        <v>0</v>
      </c>
      <c r="HT39" s="19">
        <f t="shared" ca="1" si="315"/>
        <v>0</v>
      </c>
      <c r="HU39" s="19">
        <f t="shared" ca="1" si="315"/>
        <v>0</v>
      </c>
      <c r="HV39" s="19">
        <f t="shared" ca="1" si="315"/>
        <v>0</v>
      </c>
      <c r="HW39" s="19">
        <f t="shared" ca="1" si="315"/>
        <v>0</v>
      </c>
      <c r="HX39" s="19">
        <f t="shared" ca="1" si="315"/>
        <v>0</v>
      </c>
      <c r="HY39" s="19">
        <f t="shared" ca="1" si="315"/>
        <v>0</v>
      </c>
      <c r="HZ39" s="19">
        <f t="shared" ca="1" si="315"/>
        <v>0</v>
      </c>
      <c r="IA39" s="19">
        <f t="shared" ca="1" si="314"/>
        <v>0</v>
      </c>
      <c r="IB39" s="19">
        <f t="shared" ca="1" si="314"/>
        <v>0</v>
      </c>
      <c r="IC39" s="19">
        <f t="shared" ca="1" si="314"/>
        <v>0</v>
      </c>
      <c r="ID39" s="19">
        <f t="shared" ca="1" si="314"/>
        <v>0</v>
      </c>
      <c r="IE39" s="19">
        <f t="shared" ca="1" si="314"/>
        <v>0</v>
      </c>
      <c r="IF39" s="19">
        <f t="shared" ca="1" si="314"/>
        <v>0</v>
      </c>
      <c r="IG39" s="19">
        <f t="shared" ca="1" si="314"/>
        <v>0</v>
      </c>
      <c r="IH39" s="19">
        <f t="shared" ca="1" si="314"/>
        <v>0</v>
      </c>
      <c r="II39" s="19">
        <f t="shared" ca="1" si="314"/>
        <v>0</v>
      </c>
      <c r="IJ39" s="19">
        <f t="shared" ca="1" si="314"/>
        <v>0</v>
      </c>
      <c r="IK39" s="19">
        <f t="shared" ca="1" si="314"/>
        <v>0</v>
      </c>
      <c r="IL39" s="19">
        <f t="shared" ca="1" si="314"/>
        <v>0</v>
      </c>
      <c r="IM39" s="19">
        <f t="shared" ca="1" si="314"/>
        <v>0</v>
      </c>
      <c r="IN39" s="19">
        <f t="shared" ca="1" si="314"/>
        <v>0</v>
      </c>
      <c r="IO39" s="19">
        <f t="shared" ca="1" si="314"/>
        <v>0</v>
      </c>
      <c r="IP39" s="19">
        <f t="shared" ca="1" si="314"/>
        <v>0</v>
      </c>
      <c r="IQ39" s="19">
        <f t="shared" ca="1" si="314"/>
        <v>0</v>
      </c>
      <c r="IR39" s="19">
        <f t="shared" ca="1" si="314"/>
        <v>0</v>
      </c>
      <c r="IS39" s="19">
        <f t="shared" ca="1" si="314"/>
        <v>0</v>
      </c>
      <c r="IT39" s="19">
        <f t="shared" ca="1" si="314"/>
        <v>0</v>
      </c>
      <c r="IU39" s="19">
        <f t="shared" ca="1" si="314"/>
        <v>0</v>
      </c>
      <c r="IV39" s="19">
        <f t="shared" ca="1" si="314"/>
        <v>0</v>
      </c>
      <c r="IW39" s="19">
        <f t="shared" ca="1" si="314"/>
        <v>0</v>
      </c>
      <c r="IX39" s="19">
        <f t="shared" ca="1" si="314"/>
        <v>0</v>
      </c>
      <c r="IY39" s="19">
        <f t="shared" ca="1" si="314"/>
        <v>0</v>
      </c>
      <c r="IZ39" s="5">
        <f t="shared" ca="1" si="316"/>
        <v>67</v>
      </c>
      <c r="JA39" s="9"/>
      <c r="JB39" s="5">
        <f t="shared" ca="1" si="317"/>
        <v>1</v>
      </c>
      <c r="JC39" s="5" t="b">
        <f t="shared" ca="1" si="317"/>
        <v>0</v>
      </c>
      <c r="JD39" s="19">
        <f t="shared" ref="JD39:JW42" ca="1" si="369">OFFSET(JD$5,$B39,0)</f>
        <v>0</v>
      </c>
      <c r="JE39" s="5">
        <f t="shared" ca="1" si="318"/>
        <v>0</v>
      </c>
      <c r="JF39" s="5">
        <f t="shared" ca="1" si="319"/>
        <v>1.2500000000000001E-2</v>
      </c>
      <c r="JG39" s="19">
        <f t="shared" ca="1" si="320"/>
        <v>0</v>
      </c>
      <c r="JH39" s="19">
        <f t="shared" ca="1" si="320"/>
        <v>0</v>
      </c>
      <c r="JI39" s="5">
        <f t="shared" ca="1" si="321"/>
        <v>60</v>
      </c>
      <c r="JJ39" s="19">
        <f t="shared" ca="1" si="369"/>
        <v>1</v>
      </c>
      <c r="JK39" s="19">
        <f t="shared" ca="1" si="369"/>
        <v>0</v>
      </c>
      <c r="JL39" s="19">
        <f t="shared" ca="1" si="369"/>
        <v>0</v>
      </c>
      <c r="JM39" s="19">
        <f t="shared" ca="1" si="369"/>
        <v>0</v>
      </c>
      <c r="JN39" s="19">
        <f t="shared" ca="1" si="369"/>
        <v>0</v>
      </c>
      <c r="JO39" s="19">
        <f t="shared" ca="1" si="369"/>
        <v>0</v>
      </c>
      <c r="JP39" s="19">
        <f t="shared" ca="1" si="369"/>
        <v>0</v>
      </c>
      <c r="JQ39" s="19">
        <f t="shared" ca="1" si="369"/>
        <v>0</v>
      </c>
      <c r="JR39" s="19">
        <f t="shared" ca="1" si="369"/>
        <v>0</v>
      </c>
      <c r="JS39" s="19">
        <f t="shared" ca="1" si="369"/>
        <v>0</v>
      </c>
      <c r="JT39" s="19">
        <f t="shared" ca="1" si="369"/>
        <v>0</v>
      </c>
      <c r="JU39" s="19">
        <f t="shared" ca="1" si="369"/>
        <v>0</v>
      </c>
      <c r="JV39" s="19">
        <f t="shared" ca="1" si="369"/>
        <v>0</v>
      </c>
      <c r="JW39" s="19">
        <f t="shared" ca="1" si="369"/>
        <v>0</v>
      </c>
      <c r="JX39" s="19">
        <f t="shared" ca="1" si="227"/>
        <v>0</v>
      </c>
      <c r="JY39" s="19">
        <f t="shared" ca="1" si="227"/>
        <v>0</v>
      </c>
      <c r="JZ39" s="19">
        <f t="shared" ca="1" si="227"/>
        <v>0</v>
      </c>
      <c r="KA39" s="19">
        <f t="shared" ca="1" si="227"/>
        <v>0</v>
      </c>
      <c r="KB39" s="19">
        <f t="shared" ca="1" si="227"/>
        <v>0</v>
      </c>
      <c r="KC39" s="19">
        <f t="shared" ca="1" si="227"/>
        <v>0</v>
      </c>
      <c r="KD39" s="19">
        <f t="shared" ca="1" si="227"/>
        <v>0</v>
      </c>
      <c r="KE39" s="19">
        <f t="shared" ca="1" si="227"/>
        <v>0</v>
      </c>
      <c r="KF39" s="5">
        <f t="shared" ca="1" si="322"/>
        <v>0</v>
      </c>
      <c r="KG39" s="5">
        <f t="shared" ca="1" si="322"/>
        <v>6.25E-2</v>
      </c>
      <c r="KH39" s="5">
        <f t="shared" ca="1" si="322"/>
        <v>6.25E-2</v>
      </c>
      <c r="KI39" s="5">
        <f t="shared" ca="1" si="322"/>
        <v>6.25E-2</v>
      </c>
      <c r="KJ39" s="19">
        <f t="shared" ca="1" si="284"/>
        <v>0</v>
      </c>
      <c r="KK39" s="19">
        <f t="shared" ca="1" si="227"/>
        <v>0</v>
      </c>
      <c r="KL39" s="19">
        <f t="shared" ca="1" si="235"/>
        <v>0</v>
      </c>
      <c r="KM39" s="19">
        <f t="shared" ca="1" si="227"/>
        <v>0</v>
      </c>
      <c r="KN39" s="19">
        <f t="shared" ca="1" si="227"/>
        <v>1</v>
      </c>
      <c r="KO39" s="19">
        <f t="shared" ca="1" si="227"/>
        <v>0</v>
      </c>
      <c r="KP39" s="19">
        <f t="shared" ca="1" si="227"/>
        <v>1</v>
      </c>
      <c r="KQ39" s="9"/>
      <c r="KR39" s="5" t="b">
        <f t="shared" ca="1" si="323"/>
        <v>1</v>
      </c>
      <c r="KS39" s="5" t="b">
        <f t="shared" ca="1" si="324"/>
        <v>0</v>
      </c>
      <c r="KT39" s="5" t="b">
        <f t="shared" ca="1" si="324"/>
        <v>0</v>
      </c>
      <c r="KU39" s="5" t="b">
        <f t="shared" ca="1" si="324"/>
        <v>1</v>
      </c>
      <c r="KV39" s="136">
        <f t="shared" ca="1" si="325"/>
        <v>2</v>
      </c>
      <c r="KW39" s="136">
        <f t="shared" ca="1" si="325"/>
        <v>2</v>
      </c>
      <c r="KX39" s="19" t="str">
        <f t="shared" ref="KX39:LD41" ca="1" si="370">OFFSET(KX$5,$B39,0)</f>
        <v>-</v>
      </c>
      <c r="KY39" s="19" t="str">
        <f t="shared" ref="KY39:KY41" ca="1" si="371">OFFSET(KY$5,$B39,0)</f>
        <v>-</v>
      </c>
      <c r="KZ39" s="19" t="str">
        <f t="shared" ca="1" si="370"/>
        <v>-</v>
      </c>
      <c r="LA39" s="19" t="str">
        <f t="shared" ca="1" si="370"/>
        <v>-</v>
      </c>
      <c r="LB39" s="19">
        <f t="shared" ca="1" si="370"/>
        <v>1</v>
      </c>
      <c r="LC39" s="19">
        <f t="shared" ca="1" si="370"/>
        <v>0.66</v>
      </c>
      <c r="LD39" s="19" t="str">
        <f t="shared" ca="1" si="370"/>
        <v>-</v>
      </c>
      <c r="LE39" s="5" t="str" cm="1">
        <f t="array" aca="1" ref="LE39" ca="1">IF(OR(LF39:LM39&lt;&gt;"-"),TRUE,"-")</f>
        <v>-</v>
      </c>
      <c r="LF39" s="231" t="str">
        <f ca="1">OFFSET(LF39,-1,0)</f>
        <v>-</v>
      </c>
      <c r="LG39" s="231" t="str">
        <f t="shared" ref="LG39:LM39" ca="1" si="372">OFFSET(LG39,-1,0)</f>
        <v>-</v>
      </c>
      <c r="LH39" s="231" t="str">
        <f t="shared" ca="1" si="372"/>
        <v>-</v>
      </c>
      <c r="LI39" s="231" t="str">
        <f t="shared" ca="1" si="372"/>
        <v>-</v>
      </c>
      <c r="LJ39" s="231" t="str">
        <f t="shared" ca="1" si="372"/>
        <v>-</v>
      </c>
      <c r="LK39" s="231" t="str">
        <f t="shared" ca="1" si="372"/>
        <v>-</v>
      </c>
      <c r="LL39" s="231" t="str">
        <f t="shared" ca="1" si="372"/>
        <v>-</v>
      </c>
      <c r="LM39" s="231" t="str">
        <f t="shared" ca="1" si="372"/>
        <v>-</v>
      </c>
      <c r="LN39" s="231" t="str">
        <f t="array" aca="1" ref="LN39" ca="1">IF(OR(LO39:LU39&lt;&gt;"-"),TRUE,"-")</f>
        <v>-</v>
      </c>
      <c r="LO39" s="5" t="str">
        <f t="array" aca="1" ref="LO39" ca="1">IF(OR(LP39:LV39&lt;&gt;"-"),TRUE,"-")</f>
        <v>-</v>
      </c>
      <c r="LP39" s="19" t="str">
        <f t="shared" ref="LP39:MA42" ca="1" si="373">OFFSET(LP$5,$B39,0)</f>
        <v>-</v>
      </c>
      <c r="LQ39" s="19" t="str">
        <f t="shared" ca="1" si="373"/>
        <v>-</v>
      </c>
      <c r="LR39" s="19" t="str">
        <f t="shared" ca="1" si="373"/>
        <v>-</v>
      </c>
      <c r="LS39" s="19" t="str">
        <f t="shared" ca="1" si="373"/>
        <v>-</v>
      </c>
      <c r="LT39" s="19" t="str">
        <f t="shared" ca="1" si="373"/>
        <v>-</v>
      </c>
      <c r="LU39" s="19" t="str">
        <f t="shared" ca="1" si="373"/>
        <v>-</v>
      </c>
      <c r="LV39" s="19" t="str">
        <f t="shared" ca="1" si="373"/>
        <v>-</v>
      </c>
      <c r="LW39" s="19" t="b">
        <f t="shared" ca="1" si="245"/>
        <v>0</v>
      </c>
      <c r="LX39" s="136">
        <f t="shared" ca="1" si="326"/>
        <v>2</v>
      </c>
      <c r="LY39" s="19">
        <f t="shared" ca="1" si="245"/>
        <v>2</v>
      </c>
      <c r="LZ39" s="19" t="b">
        <f t="shared" ca="1" si="246"/>
        <v>0</v>
      </c>
      <c r="MA39" s="19" t="str">
        <f t="shared" ref="MA39:MA41" ca="1" si="374">OFFSET(MA$5,$B39,0)</f>
        <v>-</v>
      </c>
      <c r="MB39" s="5" t="str">
        <f t="shared" ca="1" si="327"/>
        <v>-</v>
      </c>
      <c r="MC39" s="5" t="str">
        <f t="shared" ca="1" si="327"/>
        <v>-</v>
      </c>
      <c r="MD39" s="5" t="str">
        <f t="shared" ca="1" si="327"/>
        <v>-</v>
      </c>
      <c r="ME39" s="5" t="str">
        <f t="shared" ca="1" si="327"/>
        <v>-</v>
      </c>
      <c r="MF39" s="19" t="b">
        <f t="shared" ca="1" si="248"/>
        <v>0</v>
      </c>
      <c r="MG39" s="19" t="str">
        <f t="shared" ca="1" si="328"/>
        <v>-</v>
      </c>
      <c r="MH39" s="19" t="str">
        <f ca="1">OFFSET(MH$5,$B39,0)</f>
        <v>-</v>
      </c>
      <c r="MI39" s="19" t="b">
        <f ca="1">OFFSET(MI$5,$B39,0)</f>
        <v>1</v>
      </c>
      <c r="MJ39" s="19">
        <f t="shared" ca="1" si="328"/>
        <v>0.5</v>
      </c>
      <c r="MK39" s="19">
        <f t="shared" ca="1" si="328"/>
        <v>0.5</v>
      </c>
      <c r="ML39" s="19">
        <f t="shared" ca="1" si="328"/>
        <v>0.99</v>
      </c>
      <c r="MM39" s="5">
        <f t="shared" ca="1" si="329"/>
        <v>0</v>
      </c>
      <c r="MN39" s="5">
        <f t="shared" ca="1" si="329"/>
        <v>500</v>
      </c>
      <c r="MO39" s="5">
        <f t="shared" ca="1" si="329"/>
        <v>500</v>
      </c>
      <c r="MP39" s="5">
        <f t="shared" ca="1" si="329"/>
        <v>575</v>
      </c>
      <c r="MQ39" s="5">
        <f t="shared" ca="1" si="329"/>
        <v>240</v>
      </c>
      <c r="MR39" s="5">
        <f t="shared" ca="1" si="329"/>
        <v>364</v>
      </c>
      <c r="MS39" s="5">
        <f t="shared" ca="1" si="330"/>
        <v>1</v>
      </c>
      <c r="MT39" s="9"/>
      <c r="MU39" s="19">
        <f t="shared" ca="1" si="328"/>
        <v>70</v>
      </c>
      <c r="MV39" s="19">
        <f t="shared" ref="MV39:NW42" ca="1" si="375">OFFSET(MV$5,$B39,0)</f>
        <v>50</v>
      </c>
      <c r="MW39" s="19">
        <f t="shared" ca="1" si="375"/>
        <v>75</v>
      </c>
      <c r="MX39" s="19">
        <f t="shared" ca="1" si="375"/>
        <v>50</v>
      </c>
      <c r="MY39" s="19">
        <f t="shared" ca="1" si="250"/>
        <v>1</v>
      </c>
      <c r="MZ39" s="5">
        <f t="shared" ca="1" si="331"/>
        <v>1</v>
      </c>
      <c r="NA39" s="19">
        <f t="shared" ca="1" si="332"/>
        <v>1</v>
      </c>
      <c r="NB39" s="9"/>
      <c r="NC39" s="19" t="b">
        <f t="shared" ca="1" si="375"/>
        <v>0</v>
      </c>
      <c r="ND39" s="19" t="b">
        <f t="shared" ca="1" si="375"/>
        <v>0</v>
      </c>
      <c r="NE39" s="19">
        <f t="shared" ca="1" si="375"/>
        <v>2</v>
      </c>
      <c r="NF39" s="19">
        <f t="shared" ca="1" si="375"/>
        <v>1</v>
      </c>
      <c r="NG39" s="19">
        <f t="shared" ca="1" si="375"/>
        <v>2</v>
      </c>
      <c r="NH39" s="19">
        <f t="shared" ca="1" si="375"/>
        <v>0</v>
      </c>
      <c r="NI39" s="19" t="str">
        <f t="shared" ca="1" si="375"/>
        <v>-</v>
      </c>
      <c r="NJ39" s="19" t="str">
        <f t="shared" ca="1" si="375"/>
        <v>-</v>
      </c>
      <c r="NK39" s="19" t="str">
        <f t="shared" ca="1" si="375"/>
        <v>-</v>
      </c>
      <c r="NL39" s="19" t="b">
        <f t="shared" ca="1" si="375"/>
        <v>1</v>
      </c>
      <c r="NM39" s="19">
        <f t="shared" ca="1" si="375"/>
        <v>636</v>
      </c>
      <c r="NN39" s="19" t="str">
        <f t="shared" ca="1" si="375"/>
        <v>-</v>
      </c>
      <c r="NO39" s="19">
        <f t="shared" ca="1" si="375"/>
        <v>1</v>
      </c>
      <c r="NP39" s="19">
        <f t="shared" ca="1" si="375"/>
        <v>1</v>
      </c>
      <c r="NQ39" s="19">
        <f t="shared" ca="1" si="375"/>
        <v>1</v>
      </c>
      <c r="NR39" s="19">
        <f t="shared" ca="1" si="375"/>
        <v>1</v>
      </c>
      <c r="NS39" s="19">
        <f t="shared" ca="1" si="375"/>
        <v>1</v>
      </c>
      <c r="NT39" s="19">
        <f t="shared" ca="1" si="375"/>
        <v>1</v>
      </c>
      <c r="NU39" s="19">
        <f t="shared" ca="1" si="375"/>
        <v>1</v>
      </c>
      <c r="NV39" s="19">
        <f t="shared" ca="1" si="375"/>
        <v>1</v>
      </c>
      <c r="NW39" s="19">
        <f t="shared" ca="1" si="375"/>
        <v>1</v>
      </c>
      <c r="NX39" s="9"/>
      <c r="NY39" s="12" t="str">
        <f t="shared" ca="1" si="334"/>
        <v>-</v>
      </c>
      <c r="NZ39" s="19" t="str">
        <f t="shared" ca="1" si="335"/>
        <v>-</v>
      </c>
      <c r="OA39" s="19" t="str">
        <f t="shared" ca="1" si="335"/>
        <v>-</v>
      </c>
      <c r="OB39" s="19" t="str">
        <f t="shared" ca="1" si="336"/>
        <v>-</v>
      </c>
      <c r="OC39" s="19" t="str">
        <f t="shared" ca="1" si="335"/>
        <v>-</v>
      </c>
      <c r="OD39" s="19" t="str">
        <f t="shared" ca="1" si="337"/>
        <v>-</v>
      </c>
      <c r="OE39" s="19" t="str">
        <f t="shared" ca="1" si="335"/>
        <v>-</v>
      </c>
      <c r="OF39" s="19" t="str">
        <f t="shared" ca="1" si="335"/>
        <v>-</v>
      </c>
      <c r="OG39" s="19" t="str">
        <f t="shared" ca="1" si="335"/>
        <v>-</v>
      </c>
      <c r="OH39" s="19" t="str">
        <f t="shared" ca="1" si="335"/>
        <v>-</v>
      </c>
      <c r="OI39" s="19" t="str">
        <f t="shared" ca="1" si="335"/>
        <v>-</v>
      </c>
      <c r="OJ39" s="19" t="str">
        <f t="shared" ca="1" si="335"/>
        <v>-</v>
      </c>
      <c r="OK39" s="19" t="str">
        <f t="shared" ca="1" si="335"/>
        <v>-</v>
      </c>
      <c r="OL39" s="19" t="str">
        <f t="shared" ca="1" si="335"/>
        <v>-</v>
      </c>
      <c r="OM39" s="19" t="str">
        <f t="shared" ca="1" si="335"/>
        <v>-</v>
      </c>
      <c r="ON39" s="19" t="str">
        <f t="shared" ca="1" si="335"/>
        <v>-</v>
      </c>
      <c r="OO39" s="19" t="str">
        <f t="shared" ca="1" si="335"/>
        <v>-</v>
      </c>
      <c r="OP39" s="19" t="str">
        <f t="shared" ca="1" si="335"/>
        <v>-</v>
      </c>
      <c r="OQ39" s="19" t="str">
        <f t="shared" ca="1" si="335"/>
        <v>-</v>
      </c>
      <c r="OR39" s="19" t="str">
        <f t="shared" ca="1" si="338"/>
        <v>-</v>
      </c>
      <c r="OS39" s="19" t="str">
        <f t="shared" ca="1" si="338"/>
        <v>-</v>
      </c>
      <c r="OT39" s="19" t="str">
        <f t="shared" ca="1" si="338"/>
        <v>-</v>
      </c>
      <c r="OU39" s="19" t="str">
        <f t="shared" ca="1" si="338"/>
        <v>-</v>
      </c>
      <c r="OV39" s="19" t="str">
        <f t="shared" ca="1" si="338"/>
        <v>-</v>
      </c>
      <c r="OW39" s="19" t="str">
        <f t="shared" ca="1" si="338"/>
        <v>-</v>
      </c>
      <c r="OX39" s="19" t="str">
        <f t="shared" ca="1" si="338"/>
        <v>-</v>
      </c>
      <c r="OY39" s="19" t="str">
        <f t="shared" ca="1" si="339"/>
        <v>-</v>
      </c>
      <c r="OZ39" s="19" t="str">
        <f t="shared" ca="1" si="339"/>
        <v>-</v>
      </c>
      <c r="PA39" s="19" t="str">
        <f t="shared" ca="1" si="339"/>
        <v>-</v>
      </c>
      <c r="PB39" s="19" t="str">
        <f t="shared" ca="1" si="339"/>
        <v>-</v>
      </c>
      <c r="PC39" s="19" t="str">
        <f t="shared" ca="1" si="339"/>
        <v>-</v>
      </c>
      <c r="PD39" s="19" t="str">
        <f t="shared" ca="1" si="339"/>
        <v>-</v>
      </c>
      <c r="PE39" s="19" t="str">
        <f t="shared" ca="1" si="339"/>
        <v>-</v>
      </c>
      <c r="PF39" s="19" t="str">
        <f t="shared" ca="1" si="339"/>
        <v>-</v>
      </c>
      <c r="PG39" s="19" t="str">
        <f t="shared" ca="1" si="339"/>
        <v>-</v>
      </c>
      <c r="PH39" s="19" t="str">
        <f t="shared" ca="1" si="339"/>
        <v>-</v>
      </c>
      <c r="PI39" s="19" t="str">
        <f t="shared" ca="1" si="338"/>
        <v>-</v>
      </c>
      <c r="PJ39" s="19" t="str">
        <f t="shared" ca="1" si="338"/>
        <v>-</v>
      </c>
      <c r="PK39" s="19" t="str">
        <f t="shared" ca="1" si="338"/>
        <v>-</v>
      </c>
      <c r="PL39" s="19" t="str">
        <f t="shared" ca="1" si="338"/>
        <v>-</v>
      </c>
      <c r="PM39" s="19" t="str">
        <f t="shared" ca="1" si="338"/>
        <v>-</v>
      </c>
      <c r="PN39" s="19" t="str">
        <f t="shared" ca="1" si="338"/>
        <v>-</v>
      </c>
      <c r="PO39" s="19" t="str">
        <f t="shared" ca="1" si="338"/>
        <v>-</v>
      </c>
      <c r="PP39" s="19" t="str">
        <f t="shared" ca="1" si="338"/>
        <v>-</v>
      </c>
      <c r="PQ39" s="19" t="str">
        <f t="shared" ca="1" si="338"/>
        <v>-</v>
      </c>
      <c r="PR39" s="19" t="str">
        <f t="shared" ca="1" si="340"/>
        <v>-</v>
      </c>
      <c r="PS39" s="19" t="str">
        <f t="shared" ca="1" si="340"/>
        <v>-</v>
      </c>
      <c r="PT39" s="19" t="str">
        <f t="shared" ca="1" si="340"/>
        <v>-</v>
      </c>
      <c r="PU39" s="19" t="str">
        <f t="shared" ca="1" si="340"/>
        <v>-</v>
      </c>
      <c r="PV39" s="19" t="str">
        <f t="shared" ca="1" si="340"/>
        <v>-</v>
      </c>
      <c r="PW39" s="19" t="str">
        <f t="shared" ca="1" si="340"/>
        <v>-</v>
      </c>
      <c r="PX39" s="19" t="str">
        <f t="shared" ca="1" si="340"/>
        <v>-</v>
      </c>
      <c r="PY39" s="19" t="str">
        <f t="shared" ca="1" si="340"/>
        <v>-</v>
      </c>
      <c r="PZ39" s="19" t="str">
        <f t="shared" ca="1" si="340"/>
        <v>-</v>
      </c>
      <c r="QA39" s="19" t="str">
        <f t="shared" ca="1" si="340"/>
        <v>-</v>
      </c>
      <c r="QB39" s="19" t="str">
        <f t="shared" ca="1" si="340"/>
        <v>-</v>
      </c>
      <c r="QC39" s="19" t="str">
        <f t="shared" ca="1" si="340"/>
        <v>-</v>
      </c>
      <c r="QD39" s="19" t="str">
        <f t="shared" ca="1" si="340"/>
        <v>-</v>
      </c>
      <c r="QE39" s="19" t="str">
        <f t="shared" ca="1" si="340"/>
        <v>-</v>
      </c>
      <c r="QF39" s="19" t="str">
        <f t="shared" ca="1" si="340"/>
        <v>-</v>
      </c>
      <c r="QG39" s="19" t="str">
        <f t="shared" ca="1" si="340"/>
        <v>-</v>
      </c>
      <c r="QH39" s="19" t="str">
        <f t="shared" ca="1" si="341"/>
        <v>-</v>
      </c>
      <c r="QI39" s="12" t="str">
        <f t="shared" ca="1" si="342"/>
        <v>-</v>
      </c>
      <c r="QJ39" s="19" t="str">
        <f t="shared" ca="1" si="341"/>
        <v>-</v>
      </c>
      <c r="QK39" s="19" t="str">
        <f t="shared" ca="1" si="341"/>
        <v>-</v>
      </c>
      <c r="QL39" s="19" t="str">
        <f t="shared" ca="1" si="341"/>
        <v>-</v>
      </c>
      <c r="QM39" s="19" t="str">
        <f t="shared" ca="1" si="341"/>
        <v>-</v>
      </c>
      <c r="QN39" s="19" t="str">
        <f t="shared" ca="1" si="341"/>
        <v>-</v>
      </c>
      <c r="QO39" s="19" t="str">
        <f t="shared" ca="1" si="341"/>
        <v>-</v>
      </c>
      <c r="QP39" s="19" t="str">
        <f t="shared" ca="1" si="341"/>
        <v>-</v>
      </c>
      <c r="QQ39" s="19" t="str">
        <f t="shared" ca="1" si="341"/>
        <v>-</v>
      </c>
      <c r="QR39" s="19" t="str">
        <f t="shared" ca="1" si="341"/>
        <v>-</v>
      </c>
      <c r="QS39" s="19" t="str">
        <f t="shared" ca="1" si="341"/>
        <v>-</v>
      </c>
      <c r="QT39" s="19" t="str">
        <f t="shared" ca="1" si="341"/>
        <v>-</v>
      </c>
      <c r="QU39" s="19" t="str">
        <f t="shared" ca="1" si="341"/>
        <v>-</v>
      </c>
      <c r="QV39" s="19" t="str">
        <f t="shared" ca="1" si="341"/>
        <v>-</v>
      </c>
      <c r="QW39" s="19" t="str">
        <f t="shared" ca="1" si="341"/>
        <v>-</v>
      </c>
      <c r="QX39" s="19" t="str">
        <f t="shared" ca="1" si="341"/>
        <v>-</v>
      </c>
      <c r="QY39" s="19" t="str">
        <f t="shared" ca="1" si="341"/>
        <v>-</v>
      </c>
      <c r="QZ39" s="19" t="str">
        <f t="shared" ca="1" si="341"/>
        <v>-</v>
      </c>
      <c r="RA39" s="19" t="str">
        <f t="shared" ca="1" si="341"/>
        <v>-</v>
      </c>
      <c r="RB39" s="19" t="str">
        <f t="shared" ca="1" si="341"/>
        <v>-</v>
      </c>
      <c r="RC39" s="19" t="str">
        <f t="shared" ca="1" si="341"/>
        <v>-</v>
      </c>
      <c r="RD39" s="19" t="str">
        <f t="shared" ca="1" si="343"/>
        <v>-</v>
      </c>
      <c r="RE39" s="19" t="str">
        <f t="shared" ca="1" si="343"/>
        <v>-</v>
      </c>
      <c r="RF39" s="19" t="str">
        <f t="shared" ca="1" si="343"/>
        <v>-</v>
      </c>
      <c r="RG39" s="19" t="str">
        <f t="shared" ca="1" si="343"/>
        <v>-</v>
      </c>
      <c r="RH39" s="19" t="str">
        <f t="shared" ca="1" si="343"/>
        <v>-</v>
      </c>
      <c r="RI39" s="19" t="str">
        <f t="shared" ca="1" si="343"/>
        <v>-</v>
      </c>
      <c r="RJ39" s="19" t="str">
        <f t="shared" ca="1" si="343"/>
        <v>-</v>
      </c>
      <c r="RK39" s="19" t="str">
        <f t="shared" ca="1" si="343"/>
        <v>-</v>
      </c>
      <c r="RL39" s="19" t="str">
        <f t="shared" ca="1" si="343"/>
        <v>-</v>
      </c>
      <c r="RM39" s="19" t="str">
        <f t="shared" ca="1" si="344"/>
        <v>-</v>
      </c>
      <c r="RN39" s="19" t="str">
        <f t="shared" ca="1" si="344"/>
        <v>-</v>
      </c>
      <c r="RO39" s="19" t="str">
        <f t="shared" ca="1" si="344"/>
        <v>-</v>
      </c>
      <c r="RP39" s="19" t="str">
        <f t="shared" ca="1" si="344"/>
        <v>-</v>
      </c>
      <c r="RQ39" s="19" t="str">
        <f t="shared" ca="1" si="344"/>
        <v>-</v>
      </c>
      <c r="RR39" s="19" t="str">
        <f t="shared" ca="1" si="344"/>
        <v>-</v>
      </c>
      <c r="RS39" s="19" t="str">
        <f t="shared" ca="1" si="343"/>
        <v>-</v>
      </c>
      <c r="RT39" s="19" t="str">
        <f t="shared" ca="1" si="343"/>
        <v>-</v>
      </c>
      <c r="RU39" s="19" t="str">
        <f t="shared" ca="1" si="343"/>
        <v>-</v>
      </c>
      <c r="RV39" s="19" t="str">
        <f t="shared" ca="1" si="343"/>
        <v>-</v>
      </c>
      <c r="RW39" s="19" t="str">
        <f t="shared" ca="1" si="343"/>
        <v>-</v>
      </c>
      <c r="RX39" s="19" t="str">
        <f t="shared" ca="1" si="343"/>
        <v>-</v>
      </c>
      <c r="RY39" s="19" t="str">
        <f t="shared" ca="1" si="343"/>
        <v>-</v>
      </c>
      <c r="RZ39" s="19" t="str">
        <f t="shared" ca="1" si="345"/>
        <v>-</v>
      </c>
      <c r="SA39" s="19" t="str">
        <f t="shared" ca="1" si="345"/>
        <v>-</v>
      </c>
      <c r="SB39" s="19" t="str">
        <f t="shared" ca="1" si="345"/>
        <v>-</v>
      </c>
      <c r="SC39" s="19" t="str">
        <f t="shared" ca="1" si="345"/>
        <v>-</v>
      </c>
      <c r="SD39" s="19" t="str">
        <f t="shared" ca="1" si="345"/>
        <v>-</v>
      </c>
      <c r="SE39" s="19" t="str">
        <f t="shared" ca="1" si="345"/>
        <v>-</v>
      </c>
      <c r="SF39" s="19" t="str">
        <f t="shared" ca="1" si="345"/>
        <v>-</v>
      </c>
      <c r="SG39" s="19" t="str">
        <f t="shared" ca="1" si="345"/>
        <v>-</v>
      </c>
      <c r="SH39" s="19" t="str">
        <f t="shared" ca="1" si="345"/>
        <v>-</v>
      </c>
      <c r="SI39" s="19" t="str">
        <f t="shared" ca="1" si="345"/>
        <v>-</v>
      </c>
      <c r="SJ39" s="19" t="str">
        <f t="shared" ca="1" si="345"/>
        <v>-</v>
      </c>
      <c r="SK39" s="19" t="str">
        <f t="shared" ca="1" si="345"/>
        <v>-</v>
      </c>
      <c r="SL39" s="19" t="str">
        <f t="shared" ca="1" si="345"/>
        <v>-</v>
      </c>
      <c r="SM39" s="19" t="str">
        <f t="shared" ca="1" si="346"/>
        <v>-</v>
      </c>
      <c r="SN39" s="19" t="str">
        <f t="shared" ca="1" si="346"/>
        <v>-</v>
      </c>
      <c r="SO39" s="19" t="str">
        <f t="shared" ca="1" si="346"/>
        <v>-</v>
      </c>
      <c r="SP39" s="19" t="str">
        <f t="shared" ca="1" si="346"/>
        <v>-</v>
      </c>
      <c r="SQ39" s="19" t="str">
        <f t="shared" ca="1" si="346"/>
        <v>-</v>
      </c>
      <c r="SR39" s="19" t="str">
        <f t="shared" ca="1" si="346"/>
        <v>-</v>
      </c>
      <c r="SS39" s="12" t="b">
        <f t="shared" ca="1" si="347"/>
        <v>1</v>
      </c>
      <c r="ST39" s="19" t="str">
        <f t="shared" ref="ST39:UW42" ca="1" si="376">OFFSET(ST$5,$B39,0)</f>
        <v>-</v>
      </c>
      <c r="SU39" s="19" t="str">
        <f t="shared" ca="1" si="376"/>
        <v>-</v>
      </c>
      <c r="SV39" s="19" t="str">
        <f t="shared" ca="1" si="376"/>
        <v>-</v>
      </c>
      <c r="SW39" s="19" t="str">
        <f t="shared" ca="1" si="376"/>
        <v>-</v>
      </c>
      <c r="SX39" s="19" t="str">
        <f t="shared" ca="1" si="376"/>
        <v>-</v>
      </c>
      <c r="SY39" s="19" t="str">
        <f t="shared" ca="1" si="376"/>
        <v>-</v>
      </c>
      <c r="SZ39" s="19" t="str">
        <f t="shared" ca="1" si="376"/>
        <v>-</v>
      </c>
      <c r="TA39" s="19" t="str">
        <f t="shared" ca="1" si="376"/>
        <v>-</v>
      </c>
      <c r="TB39" s="19" t="str">
        <f t="shared" ca="1" si="376"/>
        <v>-</v>
      </c>
      <c r="TC39" s="19" t="str">
        <f t="shared" ca="1" si="376"/>
        <v>-</v>
      </c>
      <c r="TD39" s="19" t="str">
        <f t="shared" ca="1" si="376"/>
        <v>-</v>
      </c>
      <c r="TE39" s="19" t="str">
        <f t="shared" ca="1" si="376"/>
        <v>-</v>
      </c>
      <c r="TF39" s="19" t="str">
        <f t="shared" ca="1" si="376"/>
        <v>-</v>
      </c>
      <c r="TG39" s="19" t="str">
        <f t="shared" ca="1" si="376"/>
        <v>-</v>
      </c>
      <c r="TH39" s="19" t="str">
        <f t="shared" ca="1" si="376"/>
        <v>-</v>
      </c>
      <c r="TI39" s="19" t="str">
        <f t="shared" ca="1" si="376"/>
        <v>-</v>
      </c>
      <c r="TJ39" s="19" t="str">
        <f t="shared" ca="1" si="376"/>
        <v>-</v>
      </c>
      <c r="TK39" s="19" t="str">
        <f t="shared" ca="1" si="376"/>
        <v>-</v>
      </c>
      <c r="TL39" s="19" t="str">
        <f t="shared" ca="1" si="376"/>
        <v>-</v>
      </c>
      <c r="TM39" s="19" t="str">
        <f t="shared" ca="1" si="376"/>
        <v>-</v>
      </c>
      <c r="TN39" s="19" t="str">
        <f t="shared" ca="1" si="376"/>
        <v>-</v>
      </c>
      <c r="TO39" s="19" t="str">
        <f t="shared" ca="1" si="376"/>
        <v>-</v>
      </c>
      <c r="TP39" s="19" t="str">
        <f t="shared" ca="1" si="376"/>
        <v>-</v>
      </c>
      <c r="TQ39" s="19" t="str">
        <f t="shared" ca="1" si="376"/>
        <v>-</v>
      </c>
      <c r="TR39" s="19" t="str">
        <f t="shared" ca="1" si="376"/>
        <v>-</v>
      </c>
      <c r="TS39" s="19" t="str">
        <f t="shared" ca="1" si="376"/>
        <v>-</v>
      </c>
      <c r="TT39" s="19" t="str">
        <f t="shared" ca="1" si="376"/>
        <v>-</v>
      </c>
      <c r="TU39" s="19" t="str">
        <f t="shared" ca="1" si="376"/>
        <v>-</v>
      </c>
      <c r="TV39" s="19" t="str">
        <f t="shared" ca="1" si="376"/>
        <v>-</v>
      </c>
      <c r="TW39" s="19" t="str">
        <f t="shared" ca="1" si="376"/>
        <v>-</v>
      </c>
      <c r="TX39" s="19" t="str">
        <f t="shared" ca="1" si="376"/>
        <v>-</v>
      </c>
      <c r="TY39" s="19" t="str">
        <f t="shared" ca="1" si="376"/>
        <v>-</v>
      </c>
      <c r="TZ39" s="19" t="str">
        <f t="shared" ca="1" si="376"/>
        <v>-</v>
      </c>
      <c r="UA39" s="19" t="str">
        <f t="shared" ca="1" si="376"/>
        <v>-</v>
      </c>
      <c r="UB39" s="19" t="str">
        <f t="shared" ca="1" si="376"/>
        <v>-</v>
      </c>
      <c r="UC39" s="19" t="str">
        <f t="shared" ca="1" si="376"/>
        <v>-</v>
      </c>
      <c r="UD39" s="19" t="str">
        <f t="shared" ca="1" si="376"/>
        <v>-</v>
      </c>
      <c r="UE39" s="19" t="str">
        <f t="shared" ca="1" si="376"/>
        <v>-</v>
      </c>
      <c r="UF39" s="19" t="str">
        <f t="shared" ca="1" si="376"/>
        <v>-</v>
      </c>
      <c r="UG39" s="19" t="str">
        <f t="shared" ca="1" si="376"/>
        <v>-</v>
      </c>
      <c r="UH39" s="19" t="str">
        <f t="shared" ca="1" si="376"/>
        <v>-</v>
      </c>
      <c r="UI39" s="19" t="str">
        <f t="shared" ca="1" si="376"/>
        <v>-</v>
      </c>
      <c r="UJ39" s="19" t="str">
        <f t="shared" ca="1" si="376"/>
        <v>-</v>
      </c>
      <c r="UK39" s="19" t="str">
        <f t="shared" ca="1" si="376"/>
        <v>-</v>
      </c>
      <c r="UL39" s="19" t="str">
        <f t="shared" ca="1" si="376"/>
        <v>-</v>
      </c>
      <c r="UM39" s="19" t="str">
        <f t="shared" ca="1" si="376"/>
        <v>-</v>
      </c>
      <c r="UN39" s="19" t="str">
        <f t="shared" ca="1" si="376"/>
        <v>-</v>
      </c>
      <c r="UO39" s="19" t="str">
        <f t="shared" ca="1" si="376"/>
        <v>-</v>
      </c>
      <c r="UP39" s="19" t="str">
        <f t="shared" ca="1" si="376"/>
        <v>-</v>
      </c>
      <c r="UQ39" s="19" t="str">
        <f t="shared" ca="1" si="376"/>
        <v>-</v>
      </c>
      <c r="UR39" s="19" t="str">
        <f t="shared" ca="1" si="376"/>
        <v>-</v>
      </c>
      <c r="US39" s="19" t="str">
        <f t="shared" ca="1" si="376"/>
        <v>-</v>
      </c>
      <c r="UT39" s="19" t="str">
        <f t="shared" ca="1" si="376"/>
        <v>-</v>
      </c>
      <c r="UU39" s="19" t="str">
        <f t="shared" ca="1" si="376"/>
        <v>-</v>
      </c>
      <c r="UV39" s="19" t="str">
        <f t="shared" ca="1" si="376"/>
        <v>-</v>
      </c>
      <c r="UW39" s="19" t="str">
        <f t="shared" ca="1" si="376"/>
        <v>-</v>
      </c>
      <c r="UX39" s="19" t="str">
        <f t="shared" ca="1" si="348"/>
        <v>-</v>
      </c>
      <c r="UY39" s="19" t="str">
        <f t="shared" ca="1" si="348"/>
        <v>-</v>
      </c>
      <c r="UZ39" s="19" t="str">
        <f t="shared" ca="1" si="348"/>
        <v>-</v>
      </c>
      <c r="VA39" s="19" t="str">
        <f t="shared" ca="1" si="348"/>
        <v>-</v>
      </c>
      <c r="VB39" s="19" t="str">
        <f t="shared" ca="1" si="348"/>
        <v>-</v>
      </c>
      <c r="VC39" s="19">
        <f t="shared" ref="VC39:VC42" ca="1" si="377">OFFSET(VC$5,$B39,0)</f>
        <v>0</v>
      </c>
      <c r="VD39" s="23">
        <v>0</v>
      </c>
    </row>
    <row r="40" spans="1:576" outlineLevel="2">
      <c r="A40" s="21">
        <f t="shared" si="349"/>
        <v>35</v>
      </c>
      <c r="B40" s="215">
        <f t="shared" ref="B40:B42" ca="1" si="378">OFFSET(B40,-1,0)</f>
        <v>33</v>
      </c>
      <c r="C40">
        <f>202</f>
        <v>202</v>
      </c>
      <c r="D40" s="19" t="str">
        <f t="shared" ca="1" si="289"/>
        <v>SNSW</v>
      </c>
      <c r="E40" t="b">
        <v>1</v>
      </c>
      <c r="F40" t="b">
        <v>0</v>
      </c>
      <c r="G40" s="352" t="b">
        <v>0</v>
      </c>
      <c r="H40" s="231">
        <f t="shared" ref="H40:H42" ca="1" si="379">OFFSET(H40,-1,0)+1</f>
        <v>2</v>
      </c>
      <c r="I40" s="231">
        <f t="shared" ca="1" si="350"/>
        <v>2</v>
      </c>
      <c r="J40" s="231">
        <f t="shared" ca="1" si="350"/>
        <v>1</v>
      </c>
      <c r="K40" s="231" t="str">
        <f t="shared" ca="1" si="350"/>
        <v/>
      </c>
      <c r="L40" s="231">
        <f t="shared" ca="1" si="351"/>
        <v>3</v>
      </c>
      <c r="M40" s="231">
        <f t="shared" ca="1" si="351"/>
        <v>2</v>
      </c>
      <c r="N40" s="231">
        <f t="shared" ca="1" si="352"/>
        <v>2</v>
      </c>
      <c r="O40" s="231">
        <f t="shared" ca="1" si="353"/>
        <v>3</v>
      </c>
      <c r="P40" s="231">
        <f t="shared" ca="1" si="354"/>
        <v>2</v>
      </c>
      <c r="Q40" s="231">
        <f t="shared" ca="1" si="354"/>
        <v>0</v>
      </c>
      <c r="R40" s="231">
        <f t="shared" ca="1" si="354"/>
        <v>0</v>
      </c>
      <c r="S40" s="231">
        <f t="shared" ca="1" si="354"/>
        <v>0</v>
      </c>
      <c r="T40" s="231">
        <f t="shared" ca="1" si="354"/>
        <v>0</v>
      </c>
      <c r="U40" s="231">
        <f t="shared" ca="1" si="353"/>
        <v>1</v>
      </c>
      <c r="V40" s="231">
        <f t="shared" ca="1" si="355"/>
        <v>1</v>
      </c>
      <c r="W40" s="231">
        <f t="shared" ca="1" si="353"/>
        <v>1</v>
      </c>
      <c r="X40" s="231">
        <f t="shared" ca="1" si="353"/>
        <v>1</v>
      </c>
      <c r="Y40" s="267"/>
      <c r="Z40" s="267"/>
      <c r="AA40" s="267"/>
      <c r="AB40" s="267"/>
      <c r="AC40" s="231">
        <f t="shared" ca="1" si="356"/>
        <v>0</v>
      </c>
      <c r="AD40" s="267"/>
      <c r="AE40" s="267">
        <f t="shared" ca="1" si="357"/>
        <v>0</v>
      </c>
      <c r="AF40" s="267">
        <f t="shared" ca="1" si="357"/>
        <v>0</v>
      </c>
      <c r="AG40" s="267">
        <f t="shared" ca="1" si="357"/>
        <v>0</v>
      </c>
      <c r="AH40" s="267">
        <f t="shared" ca="1" si="357"/>
        <v>0</v>
      </c>
      <c r="AI40" s="267">
        <f t="shared" ca="1" si="357"/>
        <v>0</v>
      </c>
      <c r="AJ40" s="267">
        <f t="shared" ca="1" si="357"/>
        <v>0</v>
      </c>
      <c r="AK40" s="267">
        <f t="shared" ca="1" si="357"/>
        <v>0</v>
      </c>
      <c r="AL40" s="136">
        <f t="shared" ca="1" si="290"/>
        <v>2</v>
      </c>
      <c r="AM40" s="136">
        <f ca="1">INDEX(CHOOSE($O40,DataAutumn!i.AdultDrys,DataWinter!i.AdultDrys,DataSpring!i.AdultDrys),1,$N40)</f>
        <v>3</v>
      </c>
      <c r="AN40" s="5">
        <f t="shared" ca="1" si="291"/>
        <v>2</v>
      </c>
      <c r="AO40" s="5">
        <f t="shared" ca="1" si="291"/>
        <v>0</v>
      </c>
      <c r="AP40" s="5">
        <f t="shared" ca="1" si="292"/>
        <v>1</v>
      </c>
      <c r="AQ40">
        <f t="shared" ca="1" si="293"/>
        <v>2</v>
      </c>
      <c r="AS40" s="224" t="str">
        <f t="shared" ca="1" si="358"/>
        <v>00002 FeedSupplyTemplate SNSW MWM     Day204 Scan2-0000 RR000p WP100p MP100p GP100p T_TRUE  (F33N33)</v>
      </c>
      <c r="AT40" s="9" t="str">
        <f ca="1">IF(COUNTIF(AS$5:AS40,AS40)=1,"-","Dup")</f>
        <v>-</v>
      </c>
      <c r="AU40" s="9"/>
      <c r="AV40" s="19" t="b">
        <f t="shared" ca="1" si="359"/>
        <v>0</v>
      </c>
      <c r="AW40" s="19" t="b">
        <f t="shared" ca="1" si="359"/>
        <v>0</v>
      </c>
      <c r="AX40" s="19" t="b">
        <f t="shared" ca="1" si="359"/>
        <v>0</v>
      </c>
      <c r="AY40" s="19" t="b">
        <f t="shared" ca="1" si="359"/>
        <v>0</v>
      </c>
      <c r="AZ40" s="19" t="b">
        <f t="shared" ca="1" si="359"/>
        <v>0</v>
      </c>
      <c r="BA40" s="19" t="b">
        <f t="shared" ca="1" si="359"/>
        <v>0</v>
      </c>
      <c r="BB40" s="19" t="b">
        <f t="shared" ca="1" si="359"/>
        <v>0</v>
      </c>
      <c r="BC40" s="19" t="b">
        <f t="shared" ca="1" si="359"/>
        <v>0</v>
      </c>
      <c r="BD40" s="9"/>
      <c r="BE40" s="5" t="b">
        <f t="shared" ca="1" si="294"/>
        <v>0</v>
      </c>
      <c r="BF40" s="5" t="str">
        <f t="shared" ca="1" si="294"/>
        <v>-</v>
      </c>
      <c r="BG40" s="5" t="b">
        <f t="shared" ca="1" si="294"/>
        <v>0</v>
      </c>
      <c r="BH40" s="5" t="b">
        <f t="shared" ca="1" si="294"/>
        <v>1</v>
      </c>
      <c r="BI40" s="5" t="b">
        <f t="shared" ca="1" si="294"/>
        <v>1</v>
      </c>
      <c r="BJ40" s="136">
        <f t="shared" ca="1" si="294"/>
        <v>0</v>
      </c>
      <c r="BK40" s="19" t="b">
        <f t="shared" ca="1" si="360"/>
        <v>1</v>
      </c>
      <c r="BL40" s="9"/>
      <c r="BM40" s="5" t="str">
        <f t="shared" ca="1" si="295"/>
        <v>-</v>
      </c>
      <c r="BN40" s="19" t="str">
        <f t="shared" ca="1" si="296"/>
        <v>-</v>
      </c>
      <c r="BO40" s="19" t="str">
        <f t="shared" ca="1" si="296"/>
        <v>-</v>
      </c>
      <c r="BP40" s="19" t="str">
        <f t="shared" ca="1" si="296"/>
        <v>-</v>
      </c>
      <c r="BQ40" s="5" t="str">
        <f t="shared" ca="1" si="297"/>
        <v>-</v>
      </c>
      <c r="BR40" s="19" t="str">
        <f t="shared" ca="1" si="298"/>
        <v>-</v>
      </c>
      <c r="BS40" s="5" t="str">
        <f t="shared" ca="1" si="299"/>
        <v>-</v>
      </c>
      <c r="BT40" s="19" t="str">
        <f t="shared" ca="1" si="300"/>
        <v>-</v>
      </c>
      <c r="BU40" s="19" t="str">
        <f t="shared" ca="1" si="300"/>
        <v>-</v>
      </c>
      <c r="BV40" s="19" t="str">
        <f t="shared" ca="1" si="300"/>
        <v>-</v>
      </c>
      <c r="BW40" s="5" t="str">
        <f t="shared" ca="1" si="301"/>
        <v>-</v>
      </c>
      <c r="BX40" s="9"/>
      <c r="BY40" s="19" t="str">
        <f t="shared" ca="1" si="302"/>
        <v>-</v>
      </c>
      <c r="BZ40" s="19" t="str">
        <f t="shared" ca="1" si="302"/>
        <v>-</v>
      </c>
      <c r="CA40" s="19" t="str">
        <f t="shared" ca="1" si="302"/>
        <v>-</v>
      </c>
      <c r="CB40" s="19" t="str">
        <f t="shared" ca="1" si="302"/>
        <v>-</v>
      </c>
      <c r="CC40" s="19" t="str">
        <f t="shared" ca="1" si="302"/>
        <v>-</v>
      </c>
      <c r="CD40" s="19" t="str">
        <f t="shared" ca="1" si="302"/>
        <v>-</v>
      </c>
      <c r="CE40" s="19" t="str">
        <f t="shared" ca="1" si="302"/>
        <v>-</v>
      </c>
      <c r="CF40" s="19" t="str">
        <f t="shared" ca="1" si="302"/>
        <v>-</v>
      </c>
      <c r="CG40" s="19" t="str">
        <f t="shared" ca="1" si="302"/>
        <v>-</v>
      </c>
      <c r="CH40" s="19" t="str">
        <f t="shared" ca="1" si="302"/>
        <v>-</v>
      </c>
      <c r="CI40" s="9"/>
      <c r="CJ40" s="136" t="b">
        <f t="shared" ca="1" si="361"/>
        <v>1</v>
      </c>
      <c r="CK40" s="12" t="b">
        <v>0</v>
      </c>
      <c r="CL40" s="231" t="b">
        <f ca="1">OFFSET(CL40,-1,0)</f>
        <v>1</v>
      </c>
      <c r="CM40" s="244">
        <f t="shared" ref="CM40:CM42" ca="1" si="380">IF(OFFSET($E40,-1,0),OFFSET($CQ40,-1,0),OFFSET(CM40,-1,0))</f>
        <v>22312000002</v>
      </c>
      <c r="CN40" s="231" t="b">
        <f ca="1">OFFSET(CN40,-1,0)</f>
        <v>0</v>
      </c>
      <c r="CO40" s="12" t="s">
        <v>34</v>
      </c>
      <c r="CP40" s="19" t="b">
        <f t="shared" ca="1" si="362"/>
        <v>1</v>
      </c>
      <c r="CQ40" s="231">
        <f t="shared" ca="1" si="363"/>
        <v>22312000003</v>
      </c>
      <c r="CR40" s="433">
        <f t="shared" ca="1" si="303"/>
        <v>652</v>
      </c>
      <c r="CS40" s="433">
        <f t="shared" ca="1" si="303"/>
        <v>686</v>
      </c>
      <c r="CT40" s="433">
        <f t="shared" ca="1" si="303"/>
        <v>721</v>
      </c>
      <c r="CU40" s="144">
        <f t="shared" ca="1" si="304"/>
        <v>378</v>
      </c>
      <c r="CV40" s="144">
        <f t="shared" ca="1" si="304"/>
        <v>413</v>
      </c>
      <c r="CW40" s="144">
        <f t="shared" ca="1" si="304"/>
        <v>448</v>
      </c>
      <c r="CX40" s="19" t="str">
        <f t="shared" ca="1" si="364"/>
        <v>-</v>
      </c>
      <c r="CY40" s="19" t="str">
        <f t="shared" ca="1" si="305"/>
        <v>-</v>
      </c>
      <c r="CZ40" s="19" t="str">
        <f t="shared" ca="1" si="305"/>
        <v>-</v>
      </c>
      <c r="DA40" s="19" t="str">
        <f t="shared" ca="1" si="305"/>
        <v>-</v>
      </c>
      <c r="DB40" s="19" t="str">
        <f t="shared" ca="1" si="305"/>
        <v>-</v>
      </c>
      <c r="DC40" s="19" t="str">
        <f t="shared" ca="1" si="305"/>
        <v>-</v>
      </c>
      <c r="DD40" s="12">
        <v>3</v>
      </c>
      <c r="DE40" s="12">
        <v>3</v>
      </c>
      <c r="DF40" s="19">
        <f t="shared" ca="1" si="365"/>
        <v>0</v>
      </c>
      <c r="DG40" s="12">
        <v>2</v>
      </c>
      <c r="DH40" s="12">
        <v>-2</v>
      </c>
      <c r="DI40" s="19" t="str">
        <f t="shared" ca="1" si="366"/>
        <v>-</v>
      </c>
      <c r="DJ40" s="19" t="str">
        <f t="shared" ca="1" si="366"/>
        <v>-</v>
      </c>
      <c r="DK40" s="19" t="str">
        <f t="shared" ca="1" si="366"/>
        <v>-</v>
      </c>
      <c r="DL40" s="244">
        <f t="shared" ca="1" si="367"/>
        <v>0</v>
      </c>
      <c r="DM40" s="244">
        <f t="shared" si="367"/>
        <v>2</v>
      </c>
      <c r="DN40" s="244">
        <f t="shared" si="367"/>
        <v>-2</v>
      </c>
      <c r="DO40" s="19" t="str">
        <f t="shared" ca="1" si="309"/>
        <v>-</v>
      </c>
      <c r="DP40" s="19">
        <f t="shared" ca="1" si="309"/>
        <v>0</v>
      </c>
      <c r="DQ40" s="19">
        <f t="shared" ca="1" si="309"/>
        <v>0</v>
      </c>
      <c r="DR40" s="9"/>
      <c r="DS40" s="19">
        <f t="shared" ca="1" si="191"/>
        <v>0</v>
      </c>
      <c r="DT40" s="19">
        <f t="shared" ca="1" si="191"/>
        <v>0</v>
      </c>
      <c r="DU40" s="19">
        <f t="shared" ca="1" si="191"/>
        <v>0</v>
      </c>
      <c r="DV40" s="19">
        <f t="shared" ca="1" si="191"/>
        <v>0</v>
      </c>
      <c r="DW40" s="19">
        <f t="shared" ca="1" si="191"/>
        <v>0</v>
      </c>
      <c r="DX40" s="19">
        <f t="shared" ca="1" si="191"/>
        <v>0</v>
      </c>
      <c r="DY40" s="19">
        <f t="shared" ca="1" si="191"/>
        <v>0</v>
      </c>
      <c r="DZ40" s="19">
        <f t="shared" ca="1" si="191"/>
        <v>0</v>
      </c>
      <c r="EA40" s="19">
        <f t="shared" ca="1" si="191"/>
        <v>0</v>
      </c>
      <c r="EB40" s="19">
        <f t="shared" ca="1" si="191"/>
        <v>0</v>
      </c>
      <c r="EC40" s="19">
        <f t="shared" ca="1" si="191"/>
        <v>0</v>
      </c>
      <c r="ED40" s="19">
        <f t="shared" ca="1" si="191"/>
        <v>0</v>
      </c>
      <c r="EE40" s="19">
        <f t="shared" ca="1" si="368"/>
        <v>0</v>
      </c>
      <c r="EF40" s="19">
        <f t="shared" ca="1" si="310"/>
        <v>0</v>
      </c>
      <c r="EG40" s="19">
        <f t="shared" ca="1" si="310"/>
        <v>0</v>
      </c>
      <c r="EH40" s="19">
        <f t="shared" ca="1" si="310"/>
        <v>0</v>
      </c>
      <c r="EI40" s="19">
        <f t="shared" ca="1" si="311"/>
        <v>0</v>
      </c>
      <c r="EJ40" s="19">
        <f t="shared" ca="1" si="310"/>
        <v>0</v>
      </c>
      <c r="EK40" s="19">
        <f t="shared" ca="1" si="311"/>
        <v>0</v>
      </c>
      <c r="EL40" s="19">
        <f t="shared" ca="1" si="310"/>
        <v>0</v>
      </c>
      <c r="EM40" s="19">
        <f t="shared" ca="1" si="311"/>
        <v>0</v>
      </c>
      <c r="EN40" s="19">
        <f t="shared" ca="1" si="311"/>
        <v>0</v>
      </c>
      <c r="EO40" s="19">
        <f t="shared" ca="1" si="311"/>
        <v>0</v>
      </c>
      <c r="EP40" s="19">
        <f t="shared" ca="1" si="311"/>
        <v>0</v>
      </c>
      <c r="EQ40" s="19">
        <f t="shared" ca="1" si="311"/>
        <v>0</v>
      </c>
      <c r="ER40" s="19">
        <f t="shared" ca="1" si="311"/>
        <v>0</v>
      </c>
      <c r="ES40" s="19">
        <f t="shared" ca="1" si="311"/>
        <v>0</v>
      </c>
      <c r="ET40" s="19">
        <f t="shared" ca="1" si="311"/>
        <v>0</v>
      </c>
      <c r="EU40" s="19">
        <f t="shared" ca="1" si="311"/>
        <v>0</v>
      </c>
      <c r="EV40" s="19">
        <f t="shared" ca="1" si="311"/>
        <v>0</v>
      </c>
      <c r="EW40" s="19">
        <f t="shared" ca="1" si="311"/>
        <v>0</v>
      </c>
      <c r="EX40" s="19">
        <f t="shared" ca="1" si="311"/>
        <v>0</v>
      </c>
      <c r="EY40" s="19">
        <f t="shared" ca="1" si="311"/>
        <v>0</v>
      </c>
      <c r="EZ40" s="19">
        <f t="shared" ca="1" si="311"/>
        <v>0</v>
      </c>
      <c r="FA40" s="19">
        <f t="shared" ca="1" si="311"/>
        <v>0</v>
      </c>
      <c r="FB40" s="19">
        <f t="shared" ca="1" si="311"/>
        <v>0</v>
      </c>
      <c r="FC40" s="19">
        <f t="shared" ca="1" si="311"/>
        <v>0</v>
      </c>
      <c r="FD40" s="19">
        <f t="shared" ca="1" si="311"/>
        <v>0</v>
      </c>
      <c r="FE40" s="19">
        <f t="shared" ca="1" si="311"/>
        <v>0</v>
      </c>
      <c r="FF40" s="19">
        <f t="shared" ca="1" si="311"/>
        <v>0</v>
      </c>
      <c r="FG40" s="19">
        <f t="shared" ca="1" si="311"/>
        <v>0</v>
      </c>
      <c r="FH40" s="19">
        <f t="shared" ca="1" si="312"/>
        <v>0</v>
      </c>
      <c r="FI40" s="19">
        <f t="shared" ca="1" si="312"/>
        <v>0</v>
      </c>
      <c r="FJ40" s="19">
        <f t="shared" ca="1" si="312"/>
        <v>0</v>
      </c>
      <c r="FK40" s="19">
        <f t="shared" ca="1" si="312"/>
        <v>0</v>
      </c>
      <c r="FL40" s="19">
        <f t="shared" ca="1" si="312"/>
        <v>0</v>
      </c>
      <c r="FM40" s="19">
        <f t="shared" ca="1" si="312"/>
        <v>0</v>
      </c>
      <c r="FN40" s="19">
        <f t="shared" ca="1" si="312"/>
        <v>0</v>
      </c>
      <c r="FO40" s="19">
        <f t="shared" ca="1" si="312"/>
        <v>0</v>
      </c>
      <c r="FP40" s="19">
        <f t="shared" ca="1" si="312"/>
        <v>0</v>
      </c>
      <c r="FQ40" s="19">
        <f t="shared" ca="1" si="312"/>
        <v>0</v>
      </c>
      <c r="FR40" s="19">
        <f t="shared" ca="1" si="311"/>
        <v>0</v>
      </c>
      <c r="FS40" s="19">
        <f t="shared" ca="1" si="311"/>
        <v>0</v>
      </c>
      <c r="FT40" s="19">
        <f t="shared" ca="1" si="311"/>
        <v>0</v>
      </c>
      <c r="FU40" s="19">
        <f t="shared" ca="1" si="311"/>
        <v>0</v>
      </c>
      <c r="FV40" s="19">
        <f t="shared" ca="1" si="311"/>
        <v>0</v>
      </c>
      <c r="FW40" s="19">
        <f t="shared" ca="1" si="311"/>
        <v>0</v>
      </c>
      <c r="FX40" s="19">
        <f t="shared" ca="1" si="311"/>
        <v>0</v>
      </c>
      <c r="FY40" s="19">
        <f t="shared" ca="1" si="311"/>
        <v>0</v>
      </c>
      <c r="FZ40" s="19">
        <f t="shared" ca="1" si="311"/>
        <v>0</v>
      </c>
      <c r="GA40" s="19">
        <f t="shared" ca="1" si="311"/>
        <v>0</v>
      </c>
      <c r="GB40" s="19">
        <f t="shared" ca="1" si="311"/>
        <v>0</v>
      </c>
      <c r="GC40" s="19">
        <f t="shared" ca="1" si="311"/>
        <v>0</v>
      </c>
      <c r="GD40" s="19">
        <f t="shared" ca="1" si="311"/>
        <v>0</v>
      </c>
      <c r="GE40" s="19">
        <f t="shared" ca="1" si="311"/>
        <v>0</v>
      </c>
      <c r="GF40" s="19">
        <f t="shared" ca="1" si="311"/>
        <v>0</v>
      </c>
      <c r="GG40" s="19">
        <f t="shared" ca="1" si="311"/>
        <v>0</v>
      </c>
      <c r="GH40" s="19">
        <f t="shared" ca="1" si="311"/>
        <v>0</v>
      </c>
      <c r="GI40" s="19">
        <f t="shared" ca="1" si="311"/>
        <v>0</v>
      </c>
      <c r="GJ40" s="19">
        <f t="shared" ca="1" si="311"/>
        <v>0</v>
      </c>
      <c r="GK40" s="19">
        <f t="shared" ca="1" si="311"/>
        <v>0</v>
      </c>
      <c r="GL40" s="19">
        <f t="shared" ca="1" si="311"/>
        <v>0</v>
      </c>
      <c r="GM40" s="19">
        <f t="shared" ca="1" si="311"/>
        <v>0</v>
      </c>
      <c r="GN40" s="19">
        <f t="shared" ca="1" si="311"/>
        <v>0</v>
      </c>
      <c r="GO40" s="19">
        <f t="shared" ca="1" si="311"/>
        <v>0</v>
      </c>
      <c r="GP40" s="19">
        <f t="shared" ca="1" si="311"/>
        <v>0</v>
      </c>
      <c r="GQ40" s="19">
        <f t="shared" ca="1" si="313"/>
        <v>0</v>
      </c>
      <c r="GR40" s="19">
        <f t="shared" ca="1" si="313"/>
        <v>0</v>
      </c>
      <c r="GS40" s="19">
        <f t="shared" ca="1" si="313"/>
        <v>0</v>
      </c>
      <c r="GT40" s="19">
        <f t="shared" ca="1" si="313"/>
        <v>0</v>
      </c>
      <c r="GU40" s="19">
        <f t="shared" ca="1" si="313"/>
        <v>0</v>
      </c>
      <c r="GV40" s="19">
        <f t="shared" ca="1" si="313"/>
        <v>0</v>
      </c>
      <c r="GW40" s="19">
        <f t="shared" ca="1" si="313"/>
        <v>0</v>
      </c>
      <c r="GX40" s="19">
        <f t="shared" ca="1" si="313"/>
        <v>0</v>
      </c>
      <c r="GY40" s="19">
        <f t="shared" ca="1" si="313"/>
        <v>0</v>
      </c>
      <c r="GZ40" s="19">
        <f t="shared" ca="1" si="313"/>
        <v>0</v>
      </c>
      <c r="HA40" s="19">
        <f t="shared" ca="1" si="313"/>
        <v>0</v>
      </c>
      <c r="HB40" s="19">
        <f t="shared" ca="1" si="313"/>
        <v>0</v>
      </c>
      <c r="HC40" s="19">
        <f t="shared" ca="1" si="313"/>
        <v>0</v>
      </c>
      <c r="HD40" s="19">
        <f t="shared" ca="1" si="313"/>
        <v>0</v>
      </c>
      <c r="HE40" s="19">
        <f t="shared" ca="1" si="313"/>
        <v>0</v>
      </c>
      <c r="HF40" s="19">
        <f t="shared" ca="1" si="313"/>
        <v>0</v>
      </c>
      <c r="HG40" s="19">
        <f t="shared" ca="1" si="313"/>
        <v>0</v>
      </c>
      <c r="HH40" s="19">
        <f t="shared" ca="1" si="313"/>
        <v>0</v>
      </c>
      <c r="HI40" s="19">
        <f t="shared" ca="1" si="313"/>
        <v>0</v>
      </c>
      <c r="HJ40" s="19">
        <f t="shared" ca="1" si="313"/>
        <v>0</v>
      </c>
      <c r="HK40" s="19">
        <f t="shared" ca="1" si="313"/>
        <v>0</v>
      </c>
      <c r="HL40" s="19">
        <f t="shared" ca="1" si="313"/>
        <v>0</v>
      </c>
      <c r="HM40" s="19">
        <f t="shared" ca="1" si="313"/>
        <v>0</v>
      </c>
      <c r="HN40" s="19">
        <f t="shared" ca="1" si="314"/>
        <v>0</v>
      </c>
      <c r="HO40" s="19">
        <f t="shared" ca="1" si="314"/>
        <v>0</v>
      </c>
      <c r="HP40" s="19">
        <f t="shared" ca="1" si="314"/>
        <v>0</v>
      </c>
      <c r="HQ40" s="19">
        <f t="shared" ca="1" si="315"/>
        <v>0</v>
      </c>
      <c r="HR40" s="19">
        <f t="shared" ca="1" si="315"/>
        <v>0</v>
      </c>
      <c r="HS40" s="19">
        <f t="shared" ca="1" si="315"/>
        <v>0</v>
      </c>
      <c r="HT40" s="19">
        <f t="shared" ca="1" si="315"/>
        <v>0</v>
      </c>
      <c r="HU40" s="19">
        <f t="shared" ca="1" si="315"/>
        <v>0</v>
      </c>
      <c r="HV40" s="19">
        <f t="shared" ca="1" si="315"/>
        <v>0</v>
      </c>
      <c r="HW40" s="19">
        <f t="shared" ca="1" si="315"/>
        <v>0</v>
      </c>
      <c r="HX40" s="19">
        <f t="shared" ca="1" si="315"/>
        <v>0</v>
      </c>
      <c r="HY40" s="19">
        <f t="shared" ca="1" si="315"/>
        <v>0</v>
      </c>
      <c r="HZ40" s="19">
        <f t="shared" ca="1" si="315"/>
        <v>0</v>
      </c>
      <c r="IA40" s="19">
        <f t="shared" ca="1" si="314"/>
        <v>0</v>
      </c>
      <c r="IB40" s="19">
        <f t="shared" ca="1" si="314"/>
        <v>0</v>
      </c>
      <c r="IC40" s="19">
        <f t="shared" ca="1" si="314"/>
        <v>0</v>
      </c>
      <c r="ID40" s="19">
        <f t="shared" ca="1" si="314"/>
        <v>0</v>
      </c>
      <c r="IE40" s="19">
        <f t="shared" ca="1" si="314"/>
        <v>0</v>
      </c>
      <c r="IF40" s="19">
        <f t="shared" ca="1" si="314"/>
        <v>0</v>
      </c>
      <c r="IG40" s="19">
        <f t="shared" ca="1" si="314"/>
        <v>0</v>
      </c>
      <c r="IH40" s="19">
        <f t="shared" ca="1" si="314"/>
        <v>0</v>
      </c>
      <c r="II40" s="19">
        <f t="shared" ca="1" si="314"/>
        <v>0</v>
      </c>
      <c r="IJ40" s="19">
        <f t="shared" ca="1" si="314"/>
        <v>0</v>
      </c>
      <c r="IK40" s="19">
        <f t="shared" ca="1" si="314"/>
        <v>0</v>
      </c>
      <c r="IL40" s="19">
        <f t="shared" ca="1" si="314"/>
        <v>0</v>
      </c>
      <c r="IM40" s="19">
        <f t="shared" ca="1" si="314"/>
        <v>0</v>
      </c>
      <c r="IN40" s="19">
        <f t="shared" ca="1" si="314"/>
        <v>0</v>
      </c>
      <c r="IO40" s="19">
        <f t="shared" ca="1" si="314"/>
        <v>0</v>
      </c>
      <c r="IP40" s="19">
        <f t="shared" ca="1" si="314"/>
        <v>0</v>
      </c>
      <c r="IQ40" s="19">
        <f t="shared" ca="1" si="314"/>
        <v>0</v>
      </c>
      <c r="IR40" s="19">
        <f t="shared" ca="1" si="314"/>
        <v>0</v>
      </c>
      <c r="IS40" s="19">
        <f t="shared" ca="1" si="314"/>
        <v>0</v>
      </c>
      <c r="IT40" s="19">
        <f t="shared" ca="1" si="314"/>
        <v>0</v>
      </c>
      <c r="IU40" s="19">
        <f t="shared" ca="1" si="314"/>
        <v>0</v>
      </c>
      <c r="IV40" s="19">
        <f t="shared" ca="1" si="314"/>
        <v>0</v>
      </c>
      <c r="IW40" s="19">
        <f t="shared" ca="1" si="314"/>
        <v>0</v>
      </c>
      <c r="IX40" s="19">
        <f t="shared" ca="1" si="314"/>
        <v>0</v>
      </c>
      <c r="IY40" s="19">
        <f t="shared" ca="1" si="314"/>
        <v>0</v>
      </c>
      <c r="IZ40" s="5">
        <f t="shared" ca="1" si="316"/>
        <v>67</v>
      </c>
      <c r="JA40" s="9"/>
      <c r="JB40" s="5">
        <f t="shared" ca="1" si="317"/>
        <v>1</v>
      </c>
      <c r="JC40" s="5" t="b">
        <f t="shared" ca="1" si="317"/>
        <v>0</v>
      </c>
      <c r="JD40" s="19">
        <f t="shared" ca="1" si="369"/>
        <v>0</v>
      </c>
      <c r="JE40" s="5">
        <f t="shared" ca="1" si="318"/>
        <v>0</v>
      </c>
      <c r="JF40" s="5">
        <f t="shared" ca="1" si="319"/>
        <v>1.2500000000000001E-2</v>
      </c>
      <c r="JG40" s="19">
        <f t="shared" ca="1" si="320"/>
        <v>0</v>
      </c>
      <c r="JH40" s="19">
        <f t="shared" ca="1" si="320"/>
        <v>0</v>
      </c>
      <c r="JI40" s="5">
        <f t="shared" ca="1" si="321"/>
        <v>60</v>
      </c>
      <c r="JJ40" s="19">
        <f t="shared" ca="1" si="369"/>
        <v>1</v>
      </c>
      <c r="JK40" s="19">
        <f t="shared" ca="1" si="369"/>
        <v>0</v>
      </c>
      <c r="JL40" s="19">
        <f t="shared" ca="1" si="369"/>
        <v>0</v>
      </c>
      <c r="JM40" s="19">
        <f t="shared" ca="1" si="369"/>
        <v>0</v>
      </c>
      <c r="JN40" s="19">
        <f t="shared" ca="1" si="369"/>
        <v>0</v>
      </c>
      <c r="JO40" s="19">
        <f t="shared" ca="1" si="369"/>
        <v>0</v>
      </c>
      <c r="JP40" s="19">
        <f t="shared" ca="1" si="369"/>
        <v>0</v>
      </c>
      <c r="JQ40" s="19">
        <f t="shared" ca="1" si="369"/>
        <v>0</v>
      </c>
      <c r="JR40" s="19">
        <f t="shared" ca="1" si="369"/>
        <v>0</v>
      </c>
      <c r="JS40" s="19">
        <f t="shared" ca="1" si="369"/>
        <v>0</v>
      </c>
      <c r="JT40" s="19">
        <f t="shared" ca="1" si="227"/>
        <v>0</v>
      </c>
      <c r="JU40" s="19">
        <f t="shared" ca="1" si="227"/>
        <v>0</v>
      </c>
      <c r="JV40" s="19">
        <f t="shared" ca="1" si="227"/>
        <v>0</v>
      </c>
      <c r="JW40" s="19">
        <f t="shared" ca="1" si="227"/>
        <v>0</v>
      </c>
      <c r="JX40" s="19">
        <f t="shared" ca="1" si="227"/>
        <v>0</v>
      </c>
      <c r="JY40" s="19">
        <f t="shared" ca="1" si="227"/>
        <v>0</v>
      </c>
      <c r="JZ40" s="19">
        <f t="shared" ca="1" si="227"/>
        <v>0</v>
      </c>
      <c r="KA40" s="19">
        <f t="shared" ca="1" si="227"/>
        <v>0</v>
      </c>
      <c r="KB40" s="19">
        <f t="shared" ca="1" si="227"/>
        <v>0</v>
      </c>
      <c r="KC40" s="19">
        <f t="shared" ca="1" si="227"/>
        <v>0</v>
      </c>
      <c r="KD40" s="19">
        <f t="shared" ca="1" si="227"/>
        <v>0</v>
      </c>
      <c r="KE40" s="19">
        <f t="shared" ca="1" si="227"/>
        <v>0</v>
      </c>
      <c r="KF40" s="5">
        <f t="shared" ca="1" si="322"/>
        <v>0</v>
      </c>
      <c r="KG40" s="5">
        <f t="shared" ca="1" si="322"/>
        <v>6.25E-2</v>
      </c>
      <c r="KH40" s="5">
        <f t="shared" ca="1" si="322"/>
        <v>6.25E-2</v>
      </c>
      <c r="KI40" s="5">
        <f t="shared" ca="1" si="322"/>
        <v>6.25E-2</v>
      </c>
      <c r="KJ40" s="19">
        <f t="shared" ca="1" si="284"/>
        <v>0</v>
      </c>
      <c r="KK40" s="19">
        <f t="shared" ca="1" si="227"/>
        <v>0</v>
      </c>
      <c r="KL40" s="19">
        <f t="shared" ca="1" si="235"/>
        <v>0</v>
      </c>
      <c r="KM40" s="19">
        <f t="shared" ca="1" si="227"/>
        <v>0</v>
      </c>
      <c r="KN40" s="19">
        <f t="shared" ca="1" si="227"/>
        <v>1</v>
      </c>
      <c r="KO40" s="19">
        <f t="shared" ca="1" si="227"/>
        <v>0</v>
      </c>
      <c r="KP40" s="19">
        <f t="shared" ca="1" si="227"/>
        <v>1</v>
      </c>
      <c r="KQ40" s="9"/>
      <c r="KR40" s="5" t="b">
        <f t="shared" ca="1" si="323"/>
        <v>1</v>
      </c>
      <c r="KS40" s="5" t="b">
        <f t="shared" ca="1" si="324"/>
        <v>0</v>
      </c>
      <c r="KT40" s="5" t="b">
        <f t="shared" ca="1" si="324"/>
        <v>0</v>
      </c>
      <c r="KU40" s="5" t="b">
        <f t="shared" ca="1" si="324"/>
        <v>1</v>
      </c>
      <c r="KV40" s="136">
        <f t="shared" ca="1" si="325"/>
        <v>2</v>
      </c>
      <c r="KW40" s="136">
        <f t="shared" ca="1" si="325"/>
        <v>2</v>
      </c>
      <c r="KX40" s="19" t="str">
        <f t="shared" ca="1" si="370"/>
        <v>-</v>
      </c>
      <c r="KY40" s="19" t="str">
        <f t="shared" ca="1" si="371"/>
        <v>-</v>
      </c>
      <c r="KZ40" s="19" t="str">
        <f t="shared" ca="1" si="370"/>
        <v>-</v>
      </c>
      <c r="LA40" s="19" t="str">
        <f t="shared" ca="1" si="370"/>
        <v>-</v>
      </c>
      <c r="LB40" s="19">
        <f t="shared" ca="1" si="370"/>
        <v>1</v>
      </c>
      <c r="LC40" s="19">
        <f t="shared" ca="1" si="370"/>
        <v>0.66</v>
      </c>
      <c r="LD40" s="19" t="str">
        <f t="shared" ca="1" si="370"/>
        <v>-</v>
      </c>
      <c r="LE40" s="5" t="str" cm="1">
        <f t="array" aca="1" ref="LE40" ca="1">IF(OR(LF40:LM40&lt;&gt;"-"),TRUE,"-")</f>
        <v>-</v>
      </c>
      <c r="LF40" s="231" t="str">
        <f t="shared" ref="LF40:LM41" ca="1" si="381">OFFSET(LF40,-1,0)</f>
        <v>-</v>
      </c>
      <c r="LG40" s="231" t="str">
        <f t="shared" ca="1" si="381"/>
        <v>-</v>
      </c>
      <c r="LH40" s="231" t="str">
        <f t="shared" ca="1" si="381"/>
        <v>-</v>
      </c>
      <c r="LI40" s="231" t="str">
        <f t="shared" ca="1" si="381"/>
        <v>-</v>
      </c>
      <c r="LJ40" s="231" t="str">
        <f t="shared" ca="1" si="381"/>
        <v>-</v>
      </c>
      <c r="LK40" s="231" t="str">
        <f t="shared" ca="1" si="381"/>
        <v>-</v>
      </c>
      <c r="LL40" s="231" t="str">
        <f t="shared" ca="1" si="381"/>
        <v>-</v>
      </c>
      <c r="LM40" s="231" t="str">
        <f t="shared" ca="1" si="381"/>
        <v>-</v>
      </c>
      <c r="LN40" s="231" t="str">
        <f t="array" aca="1" ref="LN40" ca="1">IF(OR(LO40:LU40&lt;&gt;"-"),TRUE,"-")</f>
        <v>-</v>
      </c>
      <c r="LO40" s="5" t="str">
        <f t="array" aca="1" ref="LO40" ca="1">IF(OR(LP40:LV40&lt;&gt;"-"),TRUE,"-")</f>
        <v>-</v>
      </c>
      <c r="LP40" s="19" t="str">
        <f t="shared" ca="1" si="373"/>
        <v>-</v>
      </c>
      <c r="LQ40" s="19" t="str">
        <f t="shared" ca="1" si="373"/>
        <v>-</v>
      </c>
      <c r="LR40" s="19" t="str">
        <f t="shared" ca="1" si="373"/>
        <v>-</v>
      </c>
      <c r="LS40" s="19" t="str">
        <f t="shared" ca="1" si="373"/>
        <v>-</v>
      </c>
      <c r="LT40" s="19" t="str">
        <f t="shared" ca="1" si="373"/>
        <v>-</v>
      </c>
      <c r="LU40" s="19" t="str">
        <f t="shared" ca="1" si="373"/>
        <v>-</v>
      </c>
      <c r="LV40" s="19" t="str">
        <f t="shared" ca="1" si="373"/>
        <v>-</v>
      </c>
      <c r="LW40" s="19" t="b">
        <f t="shared" ca="1" si="245"/>
        <v>0</v>
      </c>
      <c r="LX40" s="136">
        <f t="shared" ca="1" si="326"/>
        <v>2</v>
      </c>
      <c r="LY40" s="19">
        <f t="shared" ca="1" si="245"/>
        <v>2</v>
      </c>
      <c r="LZ40" s="19" t="b">
        <f t="shared" ca="1" si="246"/>
        <v>0</v>
      </c>
      <c r="MA40" s="19" t="str">
        <f t="shared" ca="1" si="374"/>
        <v>-</v>
      </c>
      <c r="MB40" s="5" t="str">
        <f t="shared" ca="1" si="327"/>
        <v>-</v>
      </c>
      <c r="MC40" s="5" t="str">
        <f t="shared" ca="1" si="327"/>
        <v>-</v>
      </c>
      <c r="MD40" s="5" t="str">
        <f t="shared" ca="1" si="327"/>
        <v>-</v>
      </c>
      <c r="ME40" s="5" t="str">
        <f t="shared" ca="1" si="327"/>
        <v>-</v>
      </c>
      <c r="MF40" s="19" t="b">
        <f t="shared" ca="1" si="248"/>
        <v>0</v>
      </c>
      <c r="MG40" s="19" t="str">
        <f t="shared" ca="1" si="328"/>
        <v>-</v>
      </c>
      <c r="MH40" s="19" t="str">
        <f ca="1">OFFSET(MH$5,$B40,0)</f>
        <v>-</v>
      </c>
      <c r="MI40" s="19" t="b">
        <f ca="1">OFFSET(MI$5,$B40,0)</f>
        <v>1</v>
      </c>
      <c r="MJ40" s="19">
        <f t="shared" ca="1" si="328"/>
        <v>0.5</v>
      </c>
      <c r="MK40" s="19">
        <f t="shared" ca="1" si="328"/>
        <v>0.5</v>
      </c>
      <c r="ML40" s="19">
        <f t="shared" ca="1" si="328"/>
        <v>0.99</v>
      </c>
      <c r="MM40" s="5">
        <f t="shared" ca="1" si="329"/>
        <v>0</v>
      </c>
      <c r="MN40" s="5">
        <f t="shared" ca="1" si="329"/>
        <v>500</v>
      </c>
      <c r="MO40" s="5">
        <f t="shared" ca="1" si="329"/>
        <v>500</v>
      </c>
      <c r="MP40" s="5">
        <f t="shared" ca="1" si="329"/>
        <v>575</v>
      </c>
      <c r="MQ40" s="5">
        <f t="shared" ca="1" si="329"/>
        <v>240</v>
      </c>
      <c r="MR40" s="5">
        <f t="shared" ca="1" si="329"/>
        <v>364</v>
      </c>
      <c r="MS40" s="5">
        <f t="shared" ca="1" si="330"/>
        <v>1</v>
      </c>
      <c r="MT40" s="9"/>
      <c r="MU40" s="19">
        <f t="shared" ca="1" si="328"/>
        <v>70</v>
      </c>
      <c r="MV40" s="19">
        <f t="shared" ca="1" si="375"/>
        <v>50</v>
      </c>
      <c r="MW40" s="19">
        <f t="shared" ca="1" si="375"/>
        <v>75</v>
      </c>
      <c r="MX40" s="19">
        <f t="shared" ca="1" si="375"/>
        <v>50</v>
      </c>
      <c r="MY40" s="19">
        <f t="shared" ca="1" si="250"/>
        <v>1</v>
      </c>
      <c r="MZ40" s="5">
        <f t="shared" ca="1" si="331"/>
        <v>1</v>
      </c>
      <c r="NA40" s="19">
        <f t="shared" ca="1" si="332"/>
        <v>1</v>
      </c>
      <c r="NB40" s="9"/>
      <c r="NC40" s="19" t="b">
        <f t="shared" ca="1" si="375"/>
        <v>0</v>
      </c>
      <c r="ND40" s="19" t="b">
        <f t="shared" ca="1" si="375"/>
        <v>0</v>
      </c>
      <c r="NE40" s="19">
        <f t="shared" ca="1" si="375"/>
        <v>2</v>
      </c>
      <c r="NF40" s="19">
        <f t="shared" ca="1" si="375"/>
        <v>1</v>
      </c>
      <c r="NG40" s="19">
        <f t="shared" ca="1" si="375"/>
        <v>2</v>
      </c>
      <c r="NH40" s="19">
        <f t="shared" ca="1" si="375"/>
        <v>0</v>
      </c>
      <c r="NI40" s="19" t="str">
        <f t="shared" ca="1" si="375"/>
        <v>-</v>
      </c>
      <c r="NJ40" s="19" t="str">
        <f t="shared" ca="1" si="375"/>
        <v>-</v>
      </c>
      <c r="NK40" s="19" t="str">
        <f t="shared" ca="1" si="375"/>
        <v>-</v>
      </c>
      <c r="NL40" s="19" t="b">
        <f t="shared" ca="1" si="375"/>
        <v>1</v>
      </c>
      <c r="NM40" s="19">
        <f t="shared" ca="1" si="375"/>
        <v>636</v>
      </c>
      <c r="NN40" s="19" t="str">
        <f t="shared" ca="1" si="375"/>
        <v>-</v>
      </c>
      <c r="NO40" s="19">
        <f t="shared" ca="1" si="375"/>
        <v>1</v>
      </c>
      <c r="NP40" s="19">
        <f t="shared" ca="1" si="375"/>
        <v>1</v>
      </c>
      <c r="NQ40" s="19">
        <f t="shared" ca="1" si="375"/>
        <v>1</v>
      </c>
      <c r="NR40" s="19">
        <f t="shared" ca="1" si="375"/>
        <v>1</v>
      </c>
      <c r="NS40" s="19">
        <f t="shared" ca="1" si="375"/>
        <v>1</v>
      </c>
      <c r="NT40" s="19">
        <f t="shared" ca="1" si="375"/>
        <v>1</v>
      </c>
      <c r="NU40" s="19">
        <f t="shared" ca="1" si="375"/>
        <v>1</v>
      </c>
      <c r="NV40" s="19">
        <f t="shared" ca="1" si="375"/>
        <v>1</v>
      </c>
      <c r="NW40" s="19">
        <f t="shared" ca="1" si="375"/>
        <v>1</v>
      </c>
      <c r="NX40" s="9"/>
      <c r="NY40" s="12" t="str">
        <f t="shared" ca="1" si="334"/>
        <v>-</v>
      </c>
      <c r="NZ40" s="19" t="str">
        <f t="shared" ca="1" si="335"/>
        <v>-</v>
      </c>
      <c r="OA40" s="19" t="str">
        <f t="shared" ca="1" si="335"/>
        <v>-</v>
      </c>
      <c r="OB40" s="19" t="str">
        <f t="shared" ca="1" si="336"/>
        <v>-</v>
      </c>
      <c r="OC40" s="19" t="str">
        <f t="shared" ca="1" si="335"/>
        <v>-</v>
      </c>
      <c r="OD40" s="19" t="str">
        <f t="shared" ca="1" si="337"/>
        <v>-</v>
      </c>
      <c r="OE40" s="19" t="str">
        <f t="shared" ca="1" si="335"/>
        <v>-</v>
      </c>
      <c r="OF40" s="19" t="str">
        <f t="shared" ca="1" si="335"/>
        <v>-</v>
      </c>
      <c r="OG40" s="19" t="str">
        <f t="shared" ca="1" si="335"/>
        <v>-</v>
      </c>
      <c r="OH40" s="19" t="str">
        <f t="shared" ca="1" si="335"/>
        <v>-</v>
      </c>
      <c r="OI40" s="19" t="str">
        <f t="shared" ca="1" si="335"/>
        <v>-</v>
      </c>
      <c r="OJ40" s="19" t="str">
        <f t="shared" ca="1" si="335"/>
        <v>-</v>
      </c>
      <c r="OK40" s="19" t="str">
        <f t="shared" ca="1" si="335"/>
        <v>-</v>
      </c>
      <c r="OL40" s="19" t="str">
        <f t="shared" ca="1" si="335"/>
        <v>-</v>
      </c>
      <c r="OM40" s="19" t="str">
        <f t="shared" ca="1" si="335"/>
        <v>-</v>
      </c>
      <c r="ON40" s="19" t="str">
        <f t="shared" ca="1" si="335"/>
        <v>-</v>
      </c>
      <c r="OO40" s="19" t="str">
        <f t="shared" ca="1" si="335"/>
        <v>-</v>
      </c>
      <c r="OP40" s="19" t="str">
        <f t="shared" ca="1" si="335"/>
        <v>-</v>
      </c>
      <c r="OQ40" s="19" t="str">
        <f t="shared" ca="1" si="335"/>
        <v>-</v>
      </c>
      <c r="OR40" s="19" t="str">
        <f t="shared" ca="1" si="338"/>
        <v>-</v>
      </c>
      <c r="OS40" s="19" t="str">
        <f t="shared" ca="1" si="338"/>
        <v>-</v>
      </c>
      <c r="OT40" s="19" t="str">
        <f t="shared" ca="1" si="338"/>
        <v>-</v>
      </c>
      <c r="OU40" s="19" t="str">
        <f t="shared" ca="1" si="338"/>
        <v>-</v>
      </c>
      <c r="OV40" s="19" t="str">
        <f t="shared" ca="1" si="338"/>
        <v>-</v>
      </c>
      <c r="OW40" s="19" t="str">
        <f t="shared" ca="1" si="338"/>
        <v>-</v>
      </c>
      <c r="OX40" s="19" t="str">
        <f t="shared" ca="1" si="338"/>
        <v>-</v>
      </c>
      <c r="OY40" s="19" t="str">
        <f t="shared" ca="1" si="339"/>
        <v>-</v>
      </c>
      <c r="OZ40" s="19" t="str">
        <f t="shared" ca="1" si="339"/>
        <v>-</v>
      </c>
      <c r="PA40" s="19" t="str">
        <f t="shared" ca="1" si="339"/>
        <v>-</v>
      </c>
      <c r="PB40" s="19" t="str">
        <f t="shared" ca="1" si="339"/>
        <v>-</v>
      </c>
      <c r="PC40" s="19" t="str">
        <f t="shared" ca="1" si="339"/>
        <v>-</v>
      </c>
      <c r="PD40" s="19" t="str">
        <f t="shared" ca="1" si="339"/>
        <v>-</v>
      </c>
      <c r="PE40" s="19" t="str">
        <f t="shared" ca="1" si="339"/>
        <v>-</v>
      </c>
      <c r="PF40" s="19" t="str">
        <f t="shared" ca="1" si="339"/>
        <v>-</v>
      </c>
      <c r="PG40" s="19" t="str">
        <f t="shared" ca="1" si="339"/>
        <v>-</v>
      </c>
      <c r="PH40" s="19" t="str">
        <f t="shared" ca="1" si="339"/>
        <v>-</v>
      </c>
      <c r="PI40" s="19" t="str">
        <f t="shared" ca="1" si="338"/>
        <v>-</v>
      </c>
      <c r="PJ40" s="19" t="str">
        <f t="shared" ca="1" si="338"/>
        <v>-</v>
      </c>
      <c r="PK40" s="19" t="str">
        <f t="shared" ca="1" si="338"/>
        <v>-</v>
      </c>
      <c r="PL40" s="19" t="str">
        <f t="shared" ca="1" si="338"/>
        <v>-</v>
      </c>
      <c r="PM40" s="19" t="str">
        <f t="shared" ca="1" si="338"/>
        <v>-</v>
      </c>
      <c r="PN40" s="19" t="str">
        <f t="shared" ca="1" si="338"/>
        <v>-</v>
      </c>
      <c r="PO40" s="19" t="str">
        <f t="shared" ca="1" si="338"/>
        <v>-</v>
      </c>
      <c r="PP40" s="19" t="str">
        <f t="shared" ca="1" si="338"/>
        <v>-</v>
      </c>
      <c r="PQ40" s="19" t="str">
        <f t="shared" ca="1" si="338"/>
        <v>-</v>
      </c>
      <c r="PR40" s="19" t="str">
        <f t="shared" ca="1" si="340"/>
        <v>-</v>
      </c>
      <c r="PS40" s="19" t="str">
        <f t="shared" ca="1" si="340"/>
        <v>-</v>
      </c>
      <c r="PT40" s="19" t="str">
        <f t="shared" ca="1" si="340"/>
        <v>-</v>
      </c>
      <c r="PU40" s="19" t="str">
        <f t="shared" ca="1" si="340"/>
        <v>-</v>
      </c>
      <c r="PV40" s="19" t="str">
        <f t="shared" ca="1" si="340"/>
        <v>-</v>
      </c>
      <c r="PW40" s="19" t="str">
        <f t="shared" ca="1" si="340"/>
        <v>-</v>
      </c>
      <c r="PX40" s="19" t="str">
        <f t="shared" ca="1" si="340"/>
        <v>-</v>
      </c>
      <c r="PY40" s="19" t="str">
        <f t="shared" ca="1" si="340"/>
        <v>-</v>
      </c>
      <c r="PZ40" s="19" t="str">
        <f t="shared" ca="1" si="340"/>
        <v>-</v>
      </c>
      <c r="QA40" s="19" t="str">
        <f t="shared" ca="1" si="340"/>
        <v>-</v>
      </c>
      <c r="QB40" s="19" t="str">
        <f t="shared" ca="1" si="340"/>
        <v>-</v>
      </c>
      <c r="QC40" s="19" t="str">
        <f t="shared" ca="1" si="340"/>
        <v>-</v>
      </c>
      <c r="QD40" s="19" t="str">
        <f t="shared" ca="1" si="340"/>
        <v>-</v>
      </c>
      <c r="QE40" s="19" t="str">
        <f t="shared" ca="1" si="340"/>
        <v>-</v>
      </c>
      <c r="QF40" s="19" t="str">
        <f t="shared" ca="1" si="340"/>
        <v>-</v>
      </c>
      <c r="QG40" s="19" t="str">
        <f t="shared" ca="1" si="340"/>
        <v>-</v>
      </c>
      <c r="QH40" s="19" t="str">
        <f t="shared" ca="1" si="341"/>
        <v>-</v>
      </c>
      <c r="QI40" s="12" t="str">
        <f t="shared" ca="1" si="342"/>
        <v>-</v>
      </c>
      <c r="QJ40" s="19" t="str">
        <f t="shared" ca="1" si="341"/>
        <v>-</v>
      </c>
      <c r="QK40" s="19" t="str">
        <f t="shared" ca="1" si="341"/>
        <v>-</v>
      </c>
      <c r="QL40" s="19" t="str">
        <f t="shared" ca="1" si="341"/>
        <v>-</v>
      </c>
      <c r="QM40" s="19" t="str">
        <f t="shared" ref="QM40:QR42" ca="1" si="382">OFFSET(QM$5,$B40,0)</f>
        <v>-</v>
      </c>
      <c r="QN40" s="19" t="str">
        <f t="shared" ca="1" si="382"/>
        <v>-</v>
      </c>
      <c r="QO40" s="19" t="str">
        <f t="shared" ca="1" si="382"/>
        <v>-</v>
      </c>
      <c r="QP40" s="19" t="str">
        <f t="shared" ca="1" si="382"/>
        <v>-</v>
      </c>
      <c r="QQ40" s="19" t="str">
        <f t="shared" ca="1" si="382"/>
        <v>-</v>
      </c>
      <c r="QR40" s="19" t="str">
        <f t="shared" ca="1" si="382"/>
        <v>-</v>
      </c>
      <c r="QS40" s="19" t="str">
        <f t="shared" ca="1" si="341"/>
        <v>-</v>
      </c>
      <c r="QT40" s="19" t="str">
        <f t="shared" ca="1" si="341"/>
        <v>-</v>
      </c>
      <c r="QU40" s="19" t="str">
        <f t="shared" ca="1" si="341"/>
        <v>-</v>
      </c>
      <c r="QV40" s="19" t="str">
        <f t="shared" ca="1" si="341"/>
        <v>-</v>
      </c>
      <c r="QW40" s="19" t="str">
        <f t="shared" ca="1" si="341"/>
        <v>-</v>
      </c>
      <c r="QX40" s="19" t="str">
        <f t="shared" ca="1" si="341"/>
        <v>-</v>
      </c>
      <c r="QY40" s="19" t="str">
        <f t="shared" ca="1" si="341"/>
        <v>-</v>
      </c>
      <c r="QZ40" s="19" t="str">
        <f t="shared" ca="1" si="341"/>
        <v>-</v>
      </c>
      <c r="RA40" s="19" t="str">
        <f t="shared" ca="1" si="341"/>
        <v>-</v>
      </c>
      <c r="RB40" s="19" t="str">
        <f t="shared" ca="1" si="341"/>
        <v>-</v>
      </c>
      <c r="RC40" s="19" t="str">
        <f t="shared" ca="1" si="341"/>
        <v>-</v>
      </c>
      <c r="RD40" s="19" t="str">
        <f t="shared" ca="1" si="343"/>
        <v>-</v>
      </c>
      <c r="RE40" s="19" t="str">
        <f t="shared" ca="1" si="343"/>
        <v>-</v>
      </c>
      <c r="RF40" s="19" t="str">
        <f t="shared" ca="1" si="343"/>
        <v>-</v>
      </c>
      <c r="RG40" s="19" t="str">
        <f t="shared" ca="1" si="343"/>
        <v>-</v>
      </c>
      <c r="RH40" s="19" t="str">
        <f t="shared" ca="1" si="343"/>
        <v>-</v>
      </c>
      <c r="RI40" s="19" t="str">
        <f t="shared" ca="1" si="343"/>
        <v>-</v>
      </c>
      <c r="RJ40" s="19" t="str">
        <f t="shared" ca="1" si="343"/>
        <v>-</v>
      </c>
      <c r="RK40" s="19" t="str">
        <f t="shared" ca="1" si="343"/>
        <v>-</v>
      </c>
      <c r="RL40" s="19" t="str">
        <f t="shared" ca="1" si="343"/>
        <v>-</v>
      </c>
      <c r="RM40" s="19" t="str">
        <f t="shared" ca="1" si="344"/>
        <v>-</v>
      </c>
      <c r="RN40" s="19" t="str">
        <f t="shared" ca="1" si="344"/>
        <v>-</v>
      </c>
      <c r="RO40" s="19" t="str">
        <f t="shared" ca="1" si="344"/>
        <v>-</v>
      </c>
      <c r="RP40" s="19" t="str">
        <f t="shared" ca="1" si="344"/>
        <v>-</v>
      </c>
      <c r="RQ40" s="19" t="str">
        <f t="shared" ca="1" si="344"/>
        <v>-</v>
      </c>
      <c r="RR40" s="19" t="str">
        <f t="shared" ca="1" si="344"/>
        <v>-</v>
      </c>
      <c r="RS40" s="19" t="str">
        <f t="shared" ca="1" si="343"/>
        <v>-</v>
      </c>
      <c r="RT40" s="19" t="str">
        <f t="shared" ca="1" si="343"/>
        <v>-</v>
      </c>
      <c r="RU40" s="19" t="str">
        <f t="shared" ca="1" si="343"/>
        <v>-</v>
      </c>
      <c r="RV40" s="19" t="str">
        <f t="shared" ca="1" si="343"/>
        <v>-</v>
      </c>
      <c r="RW40" s="19" t="str">
        <f t="shared" ca="1" si="343"/>
        <v>-</v>
      </c>
      <c r="RX40" s="19" t="str">
        <f t="shared" ca="1" si="343"/>
        <v>-</v>
      </c>
      <c r="RY40" s="19" t="str">
        <f t="shared" ca="1" si="343"/>
        <v>-</v>
      </c>
      <c r="RZ40" s="19" t="str">
        <f t="shared" ca="1" si="345"/>
        <v>-</v>
      </c>
      <c r="SA40" s="19" t="str">
        <f t="shared" ca="1" si="345"/>
        <v>-</v>
      </c>
      <c r="SB40" s="19" t="str">
        <f t="shared" ca="1" si="345"/>
        <v>-</v>
      </c>
      <c r="SC40" s="19" t="str">
        <f t="shared" ca="1" si="345"/>
        <v>-</v>
      </c>
      <c r="SD40" s="19" t="str">
        <f t="shared" ca="1" si="345"/>
        <v>-</v>
      </c>
      <c r="SE40" s="19" t="str">
        <f t="shared" ca="1" si="345"/>
        <v>-</v>
      </c>
      <c r="SF40" s="19" t="str">
        <f t="shared" ca="1" si="345"/>
        <v>-</v>
      </c>
      <c r="SG40" s="19" t="str">
        <f t="shared" ca="1" si="345"/>
        <v>-</v>
      </c>
      <c r="SH40" s="19" t="str">
        <f t="shared" ca="1" si="345"/>
        <v>-</v>
      </c>
      <c r="SI40" s="19" t="str">
        <f t="shared" ca="1" si="345"/>
        <v>-</v>
      </c>
      <c r="SJ40" s="19" t="str">
        <f t="shared" ca="1" si="345"/>
        <v>-</v>
      </c>
      <c r="SK40" s="19" t="str">
        <f t="shared" ca="1" si="345"/>
        <v>-</v>
      </c>
      <c r="SL40" s="19" t="str">
        <f t="shared" ca="1" si="345"/>
        <v>-</v>
      </c>
      <c r="SM40" s="19" t="str">
        <f t="shared" ca="1" si="346"/>
        <v>-</v>
      </c>
      <c r="SN40" s="19" t="str">
        <f t="shared" ca="1" si="346"/>
        <v>-</v>
      </c>
      <c r="SO40" s="19" t="str">
        <f t="shared" ca="1" si="346"/>
        <v>-</v>
      </c>
      <c r="SP40" s="19" t="str">
        <f t="shared" ca="1" si="346"/>
        <v>-</v>
      </c>
      <c r="SQ40" s="19" t="str">
        <f t="shared" ca="1" si="346"/>
        <v>-</v>
      </c>
      <c r="SR40" s="19" t="str">
        <f t="shared" ca="1" si="346"/>
        <v>-</v>
      </c>
      <c r="SS40" s="12" t="b">
        <f t="shared" ca="1" si="347"/>
        <v>1</v>
      </c>
      <c r="ST40" s="19" t="str">
        <f t="shared" ref="ST40:UR42" ca="1" si="383">OFFSET(ST$5,$B40,0)</f>
        <v>-</v>
      </c>
      <c r="SU40" s="19" t="str">
        <f t="shared" ca="1" si="383"/>
        <v>-</v>
      </c>
      <c r="SV40" s="19" t="str">
        <f t="shared" ca="1" si="383"/>
        <v>-</v>
      </c>
      <c r="SW40" s="19" t="str">
        <f t="shared" ca="1" si="383"/>
        <v>-</v>
      </c>
      <c r="SX40" s="19" t="str">
        <f t="shared" ca="1" si="383"/>
        <v>-</v>
      </c>
      <c r="SY40" s="19" t="str">
        <f t="shared" ca="1" si="383"/>
        <v>-</v>
      </c>
      <c r="SZ40" s="19" t="str">
        <f t="shared" ca="1" si="383"/>
        <v>-</v>
      </c>
      <c r="TA40" s="19" t="str">
        <f t="shared" ca="1" si="383"/>
        <v>-</v>
      </c>
      <c r="TB40" s="19" t="str">
        <f t="shared" ca="1" si="383"/>
        <v>-</v>
      </c>
      <c r="TC40" s="19" t="str">
        <f t="shared" ca="1" si="383"/>
        <v>-</v>
      </c>
      <c r="TD40" s="19" t="str">
        <f t="shared" ca="1" si="383"/>
        <v>-</v>
      </c>
      <c r="TE40" s="19" t="str">
        <f t="shared" ca="1" si="383"/>
        <v>-</v>
      </c>
      <c r="TF40" s="19" t="str">
        <f t="shared" ca="1" si="383"/>
        <v>-</v>
      </c>
      <c r="TG40" s="19" t="str">
        <f t="shared" ca="1" si="383"/>
        <v>-</v>
      </c>
      <c r="TH40" s="19" t="str">
        <f t="shared" ca="1" si="383"/>
        <v>-</v>
      </c>
      <c r="TI40" s="19" t="str">
        <f t="shared" ca="1" si="383"/>
        <v>-</v>
      </c>
      <c r="TJ40" s="19" t="str">
        <f t="shared" ca="1" si="383"/>
        <v>-</v>
      </c>
      <c r="TK40" s="19" t="str">
        <f t="shared" ca="1" si="383"/>
        <v>-</v>
      </c>
      <c r="TL40" s="19" t="str">
        <f t="shared" ca="1" si="383"/>
        <v>-</v>
      </c>
      <c r="TM40" s="19" t="str">
        <f t="shared" ca="1" si="383"/>
        <v>-</v>
      </c>
      <c r="TN40" s="19" t="str">
        <f t="shared" ca="1" si="383"/>
        <v>-</v>
      </c>
      <c r="TO40" s="19" t="str">
        <f t="shared" ca="1" si="383"/>
        <v>-</v>
      </c>
      <c r="TP40" s="19" t="str">
        <f t="shared" ca="1" si="383"/>
        <v>-</v>
      </c>
      <c r="TQ40" s="19" t="str">
        <f t="shared" ca="1" si="383"/>
        <v>-</v>
      </c>
      <c r="TR40" s="19" t="str">
        <f t="shared" ca="1" si="383"/>
        <v>-</v>
      </c>
      <c r="TS40" s="19" t="str">
        <f t="shared" ca="1" si="383"/>
        <v>-</v>
      </c>
      <c r="TT40" s="19" t="str">
        <f t="shared" ca="1" si="383"/>
        <v>-</v>
      </c>
      <c r="TU40" s="19" t="str">
        <f t="shared" ca="1" si="383"/>
        <v>-</v>
      </c>
      <c r="TV40" s="19" t="str">
        <f t="shared" ca="1" si="383"/>
        <v>-</v>
      </c>
      <c r="TW40" s="19" t="str">
        <f t="shared" ca="1" si="383"/>
        <v>-</v>
      </c>
      <c r="TX40" s="19" t="str">
        <f t="shared" ca="1" si="383"/>
        <v>-</v>
      </c>
      <c r="TY40" s="19" t="str">
        <f t="shared" ca="1" si="383"/>
        <v>-</v>
      </c>
      <c r="TZ40" s="19" t="str">
        <f t="shared" ca="1" si="383"/>
        <v>-</v>
      </c>
      <c r="UA40" s="19" t="str">
        <f t="shared" ca="1" si="383"/>
        <v>-</v>
      </c>
      <c r="UB40" s="19" t="str">
        <f t="shared" ca="1" si="383"/>
        <v>-</v>
      </c>
      <c r="UC40" s="19" t="str">
        <f t="shared" ca="1" si="383"/>
        <v>-</v>
      </c>
      <c r="UD40" s="19" t="str">
        <f t="shared" ca="1" si="383"/>
        <v>-</v>
      </c>
      <c r="UE40" s="19" t="str">
        <f t="shared" ca="1" si="383"/>
        <v>-</v>
      </c>
      <c r="UF40" s="19" t="str">
        <f t="shared" ca="1" si="383"/>
        <v>-</v>
      </c>
      <c r="UG40" s="19" t="str">
        <f t="shared" ca="1" si="383"/>
        <v>-</v>
      </c>
      <c r="UH40" s="19" t="str">
        <f t="shared" ca="1" si="383"/>
        <v>-</v>
      </c>
      <c r="UI40" s="19" t="str">
        <f t="shared" ca="1" si="383"/>
        <v>-</v>
      </c>
      <c r="UJ40" s="19" t="str">
        <f t="shared" ca="1" si="383"/>
        <v>-</v>
      </c>
      <c r="UK40" s="19" t="str">
        <f t="shared" ca="1" si="383"/>
        <v>-</v>
      </c>
      <c r="UL40" s="19" t="str">
        <f t="shared" ca="1" si="383"/>
        <v>-</v>
      </c>
      <c r="UM40" s="19" t="str">
        <f t="shared" ca="1" si="383"/>
        <v>-</v>
      </c>
      <c r="UN40" s="19" t="str">
        <f t="shared" ca="1" si="383"/>
        <v>-</v>
      </c>
      <c r="UO40" s="19" t="str">
        <f t="shared" ca="1" si="383"/>
        <v>-</v>
      </c>
      <c r="UP40" s="19" t="str">
        <f t="shared" ca="1" si="383"/>
        <v>-</v>
      </c>
      <c r="UQ40" s="19" t="str">
        <f t="shared" ca="1" si="383"/>
        <v>-</v>
      </c>
      <c r="UR40" s="19" t="str">
        <f t="shared" ca="1" si="383"/>
        <v>-</v>
      </c>
      <c r="US40" s="19" t="str">
        <f t="shared" ca="1" si="376"/>
        <v>-</v>
      </c>
      <c r="UT40" s="19" t="str">
        <f t="shared" ca="1" si="376"/>
        <v>-</v>
      </c>
      <c r="UU40" s="19" t="str">
        <f t="shared" ca="1" si="376"/>
        <v>-</v>
      </c>
      <c r="UV40" s="19" t="str">
        <f t="shared" ca="1" si="376"/>
        <v>-</v>
      </c>
      <c r="UW40" s="19" t="str">
        <f t="shared" ca="1" si="348"/>
        <v>-</v>
      </c>
      <c r="UX40" s="19" t="str">
        <f t="shared" ca="1" si="348"/>
        <v>-</v>
      </c>
      <c r="UY40" s="19" t="str">
        <f t="shared" ca="1" si="348"/>
        <v>-</v>
      </c>
      <c r="UZ40" s="19" t="str">
        <f t="shared" ca="1" si="348"/>
        <v>-</v>
      </c>
      <c r="VA40" s="19" t="str">
        <f t="shared" ca="1" si="348"/>
        <v>-</v>
      </c>
      <c r="VB40" s="19" t="str">
        <f t="shared" ca="1" si="348"/>
        <v>-</v>
      </c>
      <c r="VC40" s="19">
        <f t="shared" ca="1" si="377"/>
        <v>0</v>
      </c>
      <c r="VD40" s="23">
        <v>0</v>
      </c>
    </row>
    <row r="41" spans="1:576" outlineLevel="2">
      <c r="A41" s="21">
        <f t="shared" si="349"/>
        <v>36</v>
      </c>
      <c r="B41" s="215">
        <f t="shared" ca="1" si="378"/>
        <v>33</v>
      </c>
      <c r="C41">
        <f>202</f>
        <v>202</v>
      </c>
      <c r="D41" s="19" t="str">
        <f t="shared" ca="1" si="289"/>
        <v>SNSW</v>
      </c>
      <c r="E41" t="b">
        <v>1</v>
      </c>
      <c r="F41" t="b">
        <v>0</v>
      </c>
      <c r="G41" s="352" t="b">
        <v>0</v>
      </c>
      <c r="H41" s="231">
        <f t="shared" ca="1" si="379"/>
        <v>3</v>
      </c>
      <c r="I41" s="231">
        <f t="shared" ca="1" si="350"/>
        <v>2</v>
      </c>
      <c r="J41" s="231">
        <f t="shared" ca="1" si="350"/>
        <v>1</v>
      </c>
      <c r="K41" s="231" t="str">
        <f t="shared" ca="1" si="350"/>
        <v/>
      </c>
      <c r="L41" s="231">
        <f t="shared" ca="1" si="351"/>
        <v>3</v>
      </c>
      <c r="M41" s="231">
        <f t="shared" ca="1" si="351"/>
        <v>2</v>
      </c>
      <c r="N41" s="231">
        <f t="shared" ca="1" si="352"/>
        <v>2</v>
      </c>
      <c r="O41" s="231">
        <f t="shared" ca="1" si="353"/>
        <v>3</v>
      </c>
      <c r="P41" s="231">
        <f t="shared" ca="1" si="354"/>
        <v>2</v>
      </c>
      <c r="Q41" s="231">
        <f t="shared" ca="1" si="354"/>
        <v>0</v>
      </c>
      <c r="R41" s="231">
        <f t="shared" ca="1" si="354"/>
        <v>0</v>
      </c>
      <c r="S41" s="231">
        <f t="shared" ca="1" si="354"/>
        <v>0</v>
      </c>
      <c r="T41" s="231">
        <f t="shared" ca="1" si="354"/>
        <v>0</v>
      </c>
      <c r="U41" s="231">
        <f t="shared" ca="1" si="353"/>
        <v>1</v>
      </c>
      <c r="V41" s="231">
        <f t="shared" ca="1" si="355"/>
        <v>1</v>
      </c>
      <c r="W41" s="231">
        <f t="shared" ca="1" si="353"/>
        <v>1</v>
      </c>
      <c r="X41" s="231">
        <f t="shared" ca="1" si="353"/>
        <v>1</v>
      </c>
      <c r="Y41" s="267"/>
      <c r="Z41" s="267"/>
      <c r="AA41" s="267"/>
      <c r="AB41" s="267"/>
      <c r="AC41" s="231">
        <f t="shared" ca="1" si="356"/>
        <v>0</v>
      </c>
      <c r="AD41" s="267"/>
      <c r="AE41" s="267">
        <f t="shared" ca="1" si="357"/>
        <v>0</v>
      </c>
      <c r="AF41" s="267">
        <f t="shared" ca="1" si="357"/>
        <v>0</v>
      </c>
      <c r="AG41" s="267">
        <f t="shared" ca="1" si="357"/>
        <v>0</v>
      </c>
      <c r="AH41" s="267">
        <f t="shared" ca="1" si="357"/>
        <v>0</v>
      </c>
      <c r="AI41" s="267">
        <f t="shared" ca="1" si="357"/>
        <v>0</v>
      </c>
      <c r="AJ41" s="267">
        <f t="shared" ca="1" si="357"/>
        <v>0</v>
      </c>
      <c r="AK41" s="267">
        <f t="shared" ca="1" si="357"/>
        <v>0</v>
      </c>
      <c r="AL41" s="136">
        <f t="shared" ca="1" si="290"/>
        <v>2</v>
      </c>
      <c r="AM41" s="136">
        <f ca="1">INDEX(CHOOSE($O41,DataAutumn!i.AdultDrys,DataWinter!i.AdultDrys,DataSpring!i.AdultDrys),1,$N41)</f>
        <v>3</v>
      </c>
      <c r="AN41" s="5">
        <f t="shared" ca="1" si="291"/>
        <v>2</v>
      </c>
      <c r="AO41" s="5">
        <f t="shared" ca="1" si="291"/>
        <v>0</v>
      </c>
      <c r="AP41" s="5">
        <f t="shared" ca="1" si="292"/>
        <v>1</v>
      </c>
      <c r="AQ41">
        <f t="shared" ca="1" si="293"/>
        <v>3</v>
      </c>
      <c r="AS41" s="224" t="str">
        <f t="shared" ca="1" si="358"/>
        <v>00003 FeedSupplyTemplate SNSW MWM     Day204 Scan2-0000 RR000p WP100p MP100p GP100p T_TRUE  (F33N33)</v>
      </c>
      <c r="AT41" s="9" t="str">
        <f ca="1">IF(COUNTIF(AS$5:AS41,AS41)=1,"-","Dup")</f>
        <v>-</v>
      </c>
      <c r="AU41" s="9"/>
      <c r="AV41" s="19" t="b">
        <f t="shared" ca="1" si="359"/>
        <v>0</v>
      </c>
      <c r="AW41" s="19" t="b">
        <f t="shared" ca="1" si="359"/>
        <v>0</v>
      </c>
      <c r="AX41" s="19" t="b">
        <f t="shared" ca="1" si="359"/>
        <v>0</v>
      </c>
      <c r="AY41" s="19" t="b">
        <f t="shared" ref="AY41:AZ42" ca="1" si="384">OFFSET(AY$5,$B41,0)</f>
        <v>0</v>
      </c>
      <c r="AZ41" s="19" t="b">
        <f t="shared" ca="1" si="384"/>
        <v>0</v>
      </c>
      <c r="BA41" s="19" t="b">
        <f t="shared" ca="1" si="359"/>
        <v>0</v>
      </c>
      <c r="BB41" s="19" t="b">
        <f t="shared" ca="1" si="359"/>
        <v>0</v>
      </c>
      <c r="BC41" s="19" t="b">
        <f t="shared" ca="1" si="359"/>
        <v>0</v>
      </c>
      <c r="BD41" s="9"/>
      <c r="BE41" s="5" t="b">
        <f t="shared" ca="1" si="294"/>
        <v>0</v>
      </c>
      <c r="BF41" s="5" t="str">
        <f t="shared" ca="1" si="294"/>
        <v>-</v>
      </c>
      <c r="BG41" s="5" t="b">
        <f t="shared" ca="1" si="294"/>
        <v>0</v>
      </c>
      <c r="BH41" s="5" t="b">
        <f t="shared" ca="1" si="294"/>
        <v>1</v>
      </c>
      <c r="BI41" s="5" t="b">
        <f t="shared" ca="1" si="294"/>
        <v>1</v>
      </c>
      <c r="BJ41" s="136">
        <f t="shared" ca="1" si="294"/>
        <v>0</v>
      </c>
      <c r="BK41" s="19" t="b">
        <f t="shared" ca="1" si="360"/>
        <v>1</v>
      </c>
      <c r="BL41" s="9"/>
      <c r="BM41" s="5" t="str">
        <f t="shared" ca="1" si="295"/>
        <v>-</v>
      </c>
      <c r="BN41" s="19" t="str">
        <f t="shared" ca="1" si="296"/>
        <v>-</v>
      </c>
      <c r="BO41" s="19" t="str">
        <f t="shared" ca="1" si="296"/>
        <v>-</v>
      </c>
      <c r="BP41" s="19" t="str">
        <f t="shared" ca="1" si="296"/>
        <v>-</v>
      </c>
      <c r="BQ41" s="5" t="str">
        <f t="shared" ca="1" si="297"/>
        <v>-</v>
      </c>
      <c r="BR41" s="19" t="str">
        <f t="shared" ca="1" si="298"/>
        <v>-</v>
      </c>
      <c r="BS41" s="5" t="str">
        <f t="shared" ca="1" si="299"/>
        <v>-</v>
      </c>
      <c r="BT41" s="19" t="str">
        <f t="shared" ca="1" si="300"/>
        <v>-</v>
      </c>
      <c r="BU41" s="19" t="str">
        <f t="shared" ca="1" si="300"/>
        <v>-</v>
      </c>
      <c r="BV41" s="19" t="str">
        <f t="shared" ca="1" si="300"/>
        <v>-</v>
      </c>
      <c r="BW41" s="5" t="str">
        <f t="shared" ca="1" si="301"/>
        <v>-</v>
      </c>
      <c r="BX41" s="9"/>
      <c r="BY41" s="19" t="str">
        <f t="shared" ca="1" si="302"/>
        <v>-</v>
      </c>
      <c r="BZ41" s="19" t="str">
        <f t="shared" ca="1" si="302"/>
        <v>-</v>
      </c>
      <c r="CA41" s="19" t="str">
        <f t="shared" ca="1" si="302"/>
        <v>-</v>
      </c>
      <c r="CB41" s="19" t="str">
        <f t="shared" ca="1" si="302"/>
        <v>-</v>
      </c>
      <c r="CC41" s="19" t="str">
        <f t="shared" ca="1" si="302"/>
        <v>-</v>
      </c>
      <c r="CD41" s="19" t="str">
        <f t="shared" ca="1" si="302"/>
        <v>-</v>
      </c>
      <c r="CE41" s="19" t="str">
        <f t="shared" ca="1" si="302"/>
        <v>-</v>
      </c>
      <c r="CF41" s="19" t="str">
        <f t="shared" ca="1" si="302"/>
        <v>-</v>
      </c>
      <c r="CG41" s="19" t="str">
        <f t="shared" ca="1" si="302"/>
        <v>-</v>
      </c>
      <c r="CH41" s="19" t="str">
        <f t="shared" ca="1" si="302"/>
        <v>-</v>
      </c>
      <c r="CI41" s="9"/>
      <c r="CJ41" s="136" t="b">
        <f t="shared" ca="1" si="361"/>
        <v>1</v>
      </c>
      <c r="CK41" s="12" t="b">
        <v>0</v>
      </c>
      <c r="CL41" s="231" t="b">
        <f t="shared" ref="CL41:CN42" ca="1" si="385">OFFSET(CL41,-1,0)</f>
        <v>1</v>
      </c>
      <c r="CM41" s="244">
        <f t="shared" ca="1" si="380"/>
        <v>22312000003</v>
      </c>
      <c r="CN41" s="231" t="b">
        <f t="shared" ca="1" si="385"/>
        <v>0</v>
      </c>
      <c r="CO41" s="12" t="s">
        <v>34</v>
      </c>
      <c r="CP41" s="19" t="b">
        <f t="shared" ca="1" si="362"/>
        <v>1</v>
      </c>
      <c r="CQ41" s="231">
        <f t="shared" ca="1" si="363"/>
        <v>22312000004</v>
      </c>
      <c r="CR41" s="433">
        <f t="shared" ca="1" si="303"/>
        <v>652</v>
      </c>
      <c r="CS41" s="433">
        <f t="shared" ca="1" si="303"/>
        <v>686</v>
      </c>
      <c r="CT41" s="433">
        <f t="shared" ca="1" si="303"/>
        <v>721</v>
      </c>
      <c r="CU41" s="144">
        <f t="shared" ca="1" si="304"/>
        <v>378</v>
      </c>
      <c r="CV41" s="144">
        <f t="shared" ca="1" si="304"/>
        <v>413</v>
      </c>
      <c r="CW41" s="144">
        <f t="shared" ca="1" si="304"/>
        <v>448</v>
      </c>
      <c r="CX41" s="19" t="str">
        <f t="shared" ca="1" si="364"/>
        <v>-</v>
      </c>
      <c r="CY41" s="12" t="b">
        <v>0</v>
      </c>
      <c r="CZ41" s="12" t="b">
        <v>0</v>
      </c>
      <c r="DA41" s="12" t="b">
        <v>0</v>
      </c>
      <c r="DB41" s="12" t="b">
        <v>0</v>
      </c>
      <c r="DC41" s="12" t="b">
        <v>0</v>
      </c>
      <c r="DD41" s="12">
        <v>3</v>
      </c>
      <c r="DE41" s="12">
        <v>3</v>
      </c>
      <c r="DF41" s="19">
        <f t="shared" ca="1" si="365"/>
        <v>0</v>
      </c>
      <c r="DG41" s="12">
        <v>1</v>
      </c>
      <c r="DH41" s="12">
        <v>-1</v>
      </c>
      <c r="DI41" s="19" t="str">
        <f t="shared" ca="1" si="366"/>
        <v>-</v>
      </c>
      <c r="DJ41" s="19" t="str">
        <f t="shared" ca="1" si="366"/>
        <v>-</v>
      </c>
      <c r="DK41" s="19" t="str">
        <f t="shared" ca="1" si="366"/>
        <v>-</v>
      </c>
      <c r="DL41" s="244">
        <f t="shared" ca="1" si="367"/>
        <v>0</v>
      </c>
      <c r="DM41" s="244">
        <f t="shared" si="367"/>
        <v>1</v>
      </c>
      <c r="DN41" s="244">
        <f t="shared" si="367"/>
        <v>-1</v>
      </c>
      <c r="DO41" s="19" t="str">
        <f t="shared" ca="1" si="309"/>
        <v>-</v>
      </c>
      <c r="DP41" s="19">
        <f t="shared" ca="1" si="309"/>
        <v>0</v>
      </c>
      <c r="DQ41" s="19">
        <f t="shared" ca="1" si="309"/>
        <v>0</v>
      </c>
      <c r="DR41" s="9"/>
      <c r="DS41" s="19">
        <f t="shared" ca="1" si="191"/>
        <v>0</v>
      </c>
      <c r="DT41" s="19">
        <f t="shared" ca="1" si="191"/>
        <v>0</v>
      </c>
      <c r="DU41" s="19">
        <f t="shared" ca="1" si="191"/>
        <v>0</v>
      </c>
      <c r="DV41" s="19">
        <f t="shared" ca="1" si="191"/>
        <v>0</v>
      </c>
      <c r="DW41" s="19">
        <f t="shared" ca="1" si="191"/>
        <v>0</v>
      </c>
      <c r="DX41" s="19">
        <f t="shared" ca="1" si="191"/>
        <v>0</v>
      </c>
      <c r="DY41" s="19">
        <f t="shared" ca="1" si="191"/>
        <v>0</v>
      </c>
      <c r="DZ41" s="19">
        <f t="shared" ca="1" si="191"/>
        <v>0</v>
      </c>
      <c r="EA41" s="19">
        <f t="shared" ca="1" si="191"/>
        <v>0</v>
      </c>
      <c r="EB41" s="19">
        <f t="shared" ca="1" si="191"/>
        <v>0</v>
      </c>
      <c r="EC41" s="19">
        <f t="shared" ca="1" si="191"/>
        <v>0</v>
      </c>
      <c r="ED41" s="19">
        <f t="shared" ca="1" si="191"/>
        <v>0</v>
      </c>
      <c r="EE41" s="19">
        <f t="shared" ca="1" si="368"/>
        <v>0</v>
      </c>
      <c r="EF41" s="19">
        <f t="shared" ca="1" si="310"/>
        <v>0</v>
      </c>
      <c r="EG41" s="19">
        <f t="shared" ca="1" si="310"/>
        <v>0</v>
      </c>
      <c r="EH41" s="19">
        <f t="shared" ca="1" si="310"/>
        <v>0</v>
      </c>
      <c r="EI41" s="19">
        <f t="shared" ca="1" si="311"/>
        <v>0</v>
      </c>
      <c r="EJ41" s="19">
        <f t="shared" ca="1" si="310"/>
        <v>0</v>
      </c>
      <c r="EK41" s="19">
        <f t="shared" ca="1" si="311"/>
        <v>0</v>
      </c>
      <c r="EL41" s="19">
        <f t="shared" ca="1" si="310"/>
        <v>0</v>
      </c>
      <c r="EM41" s="19">
        <f t="shared" ca="1" si="311"/>
        <v>0</v>
      </c>
      <c r="EN41" s="19">
        <f t="shared" ca="1" si="311"/>
        <v>0</v>
      </c>
      <c r="EO41" s="19">
        <f t="shared" ca="1" si="311"/>
        <v>0</v>
      </c>
      <c r="EP41" s="19">
        <f t="shared" ca="1" si="311"/>
        <v>0</v>
      </c>
      <c r="EQ41" s="19">
        <f t="shared" ca="1" si="311"/>
        <v>0</v>
      </c>
      <c r="ER41" s="19">
        <f t="shared" ca="1" si="311"/>
        <v>0</v>
      </c>
      <c r="ES41" s="19">
        <f t="shared" ca="1" si="311"/>
        <v>0</v>
      </c>
      <c r="ET41" s="19">
        <f t="shared" ca="1" si="311"/>
        <v>0</v>
      </c>
      <c r="EU41" s="19">
        <f t="shared" ca="1" si="311"/>
        <v>0</v>
      </c>
      <c r="EV41" s="19">
        <f t="shared" ca="1" si="311"/>
        <v>0</v>
      </c>
      <c r="EW41" s="19">
        <f t="shared" ca="1" si="311"/>
        <v>0</v>
      </c>
      <c r="EX41" s="19">
        <f t="shared" ca="1" si="311"/>
        <v>0</v>
      </c>
      <c r="EY41" s="19">
        <f t="shared" ca="1" si="311"/>
        <v>0</v>
      </c>
      <c r="EZ41" s="19">
        <f t="shared" ca="1" si="311"/>
        <v>0</v>
      </c>
      <c r="FA41" s="19">
        <f t="shared" ca="1" si="311"/>
        <v>0</v>
      </c>
      <c r="FB41" s="19">
        <f t="shared" ca="1" si="311"/>
        <v>0</v>
      </c>
      <c r="FC41" s="19">
        <f t="shared" ca="1" si="311"/>
        <v>0</v>
      </c>
      <c r="FD41" s="19">
        <f t="shared" ca="1" si="311"/>
        <v>0</v>
      </c>
      <c r="FE41" s="19">
        <f t="shared" ca="1" si="311"/>
        <v>0</v>
      </c>
      <c r="FF41" s="19">
        <f t="shared" ca="1" si="311"/>
        <v>0</v>
      </c>
      <c r="FG41" s="19">
        <f t="shared" ca="1" si="311"/>
        <v>0</v>
      </c>
      <c r="FH41" s="19">
        <f t="shared" ca="1" si="312"/>
        <v>0</v>
      </c>
      <c r="FI41" s="19">
        <f t="shared" ca="1" si="312"/>
        <v>0</v>
      </c>
      <c r="FJ41" s="19">
        <f t="shared" ca="1" si="312"/>
        <v>0</v>
      </c>
      <c r="FK41" s="19">
        <f t="shared" ca="1" si="312"/>
        <v>0</v>
      </c>
      <c r="FL41" s="19">
        <f t="shared" ca="1" si="312"/>
        <v>0</v>
      </c>
      <c r="FM41" s="19">
        <f t="shared" ca="1" si="312"/>
        <v>0</v>
      </c>
      <c r="FN41" s="19">
        <f t="shared" ca="1" si="312"/>
        <v>0</v>
      </c>
      <c r="FO41" s="19">
        <f t="shared" ca="1" si="312"/>
        <v>0</v>
      </c>
      <c r="FP41" s="19">
        <f t="shared" ca="1" si="312"/>
        <v>0</v>
      </c>
      <c r="FQ41" s="19">
        <f t="shared" ca="1" si="312"/>
        <v>0</v>
      </c>
      <c r="FR41" s="19">
        <f t="shared" ca="1" si="311"/>
        <v>0</v>
      </c>
      <c r="FS41" s="19">
        <f t="shared" ca="1" si="311"/>
        <v>0</v>
      </c>
      <c r="FT41" s="19">
        <f t="shared" ca="1" si="311"/>
        <v>0</v>
      </c>
      <c r="FU41" s="19">
        <f t="shared" ca="1" si="311"/>
        <v>0</v>
      </c>
      <c r="FV41" s="19">
        <f t="shared" ca="1" si="311"/>
        <v>0</v>
      </c>
      <c r="FW41" s="19">
        <f t="shared" ca="1" si="311"/>
        <v>0</v>
      </c>
      <c r="FX41" s="19">
        <f t="shared" ca="1" si="311"/>
        <v>0</v>
      </c>
      <c r="FY41" s="19">
        <f t="shared" ca="1" si="311"/>
        <v>0</v>
      </c>
      <c r="FZ41" s="19">
        <f t="shared" ca="1" si="311"/>
        <v>0</v>
      </c>
      <c r="GA41" s="19">
        <f t="shared" ca="1" si="311"/>
        <v>0</v>
      </c>
      <c r="GB41" s="19">
        <f t="shared" ref="EI41:GP42" ca="1" si="386">OFFSET(GB$5,$B41,0)</f>
        <v>0</v>
      </c>
      <c r="GC41" s="19">
        <f t="shared" ca="1" si="386"/>
        <v>0</v>
      </c>
      <c r="GD41" s="19">
        <f t="shared" ca="1" si="386"/>
        <v>0</v>
      </c>
      <c r="GE41" s="19">
        <f t="shared" ca="1" si="386"/>
        <v>0</v>
      </c>
      <c r="GF41" s="19">
        <f t="shared" ca="1" si="386"/>
        <v>0</v>
      </c>
      <c r="GG41" s="19">
        <f t="shared" ca="1" si="386"/>
        <v>0</v>
      </c>
      <c r="GH41" s="19">
        <f t="shared" ca="1" si="386"/>
        <v>0</v>
      </c>
      <c r="GI41" s="19">
        <f t="shared" ca="1" si="386"/>
        <v>0</v>
      </c>
      <c r="GJ41" s="19">
        <f t="shared" ca="1" si="386"/>
        <v>0</v>
      </c>
      <c r="GK41" s="19">
        <f t="shared" ca="1" si="386"/>
        <v>0</v>
      </c>
      <c r="GL41" s="19">
        <f t="shared" ca="1" si="386"/>
        <v>0</v>
      </c>
      <c r="GM41" s="19">
        <f t="shared" ca="1" si="386"/>
        <v>0</v>
      </c>
      <c r="GN41" s="19">
        <f t="shared" ca="1" si="386"/>
        <v>0</v>
      </c>
      <c r="GO41" s="19">
        <f t="shared" ca="1" si="386"/>
        <v>0</v>
      </c>
      <c r="GP41" s="19">
        <f t="shared" ca="1" si="386"/>
        <v>0</v>
      </c>
      <c r="GQ41" s="19">
        <f t="shared" ca="1" si="313"/>
        <v>0</v>
      </c>
      <c r="GR41" s="19">
        <f t="shared" ca="1" si="313"/>
        <v>0</v>
      </c>
      <c r="GS41" s="19">
        <f t="shared" ca="1" si="313"/>
        <v>0</v>
      </c>
      <c r="GT41" s="19">
        <f t="shared" ca="1" si="313"/>
        <v>0</v>
      </c>
      <c r="GU41" s="19">
        <f t="shared" ca="1" si="313"/>
        <v>0</v>
      </c>
      <c r="GV41" s="19">
        <f t="shared" ca="1" si="313"/>
        <v>0</v>
      </c>
      <c r="GW41" s="19">
        <f t="shared" ca="1" si="313"/>
        <v>0</v>
      </c>
      <c r="GX41" s="19">
        <f t="shared" ca="1" si="313"/>
        <v>0</v>
      </c>
      <c r="GY41" s="19">
        <f t="shared" ca="1" si="313"/>
        <v>0</v>
      </c>
      <c r="GZ41" s="19">
        <f t="shared" ca="1" si="313"/>
        <v>0</v>
      </c>
      <c r="HA41" s="19">
        <f t="shared" ca="1" si="313"/>
        <v>0</v>
      </c>
      <c r="HB41" s="19">
        <f t="shared" ca="1" si="313"/>
        <v>0</v>
      </c>
      <c r="HC41" s="19">
        <f t="shared" ca="1" si="313"/>
        <v>0</v>
      </c>
      <c r="HD41" s="19">
        <f t="shared" ca="1" si="313"/>
        <v>0</v>
      </c>
      <c r="HE41" s="19">
        <f t="shared" ca="1" si="313"/>
        <v>0</v>
      </c>
      <c r="HF41" s="19">
        <f t="shared" ca="1" si="313"/>
        <v>0</v>
      </c>
      <c r="HG41" s="19">
        <f t="shared" ca="1" si="313"/>
        <v>0</v>
      </c>
      <c r="HH41" s="19">
        <f t="shared" ca="1" si="313"/>
        <v>0</v>
      </c>
      <c r="HI41" s="19">
        <f t="shared" ca="1" si="313"/>
        <v>0</v>
      </c>
      <c r="HJ41" s="19">
        <f t="shared" ca="1" si="313"/>
        <v>0</v>
      </c>
      <c r="HK41" s="19">
        <f t="shared" ca="1" si="313"/>
        <v>0</v>
      </c>
      <c r="HL41" s="19">
        <f t="shared" ca="1" si="313"/>
        <v>0</v>
      </c>
      <c r="HM41" s="19">
        <f t="shared" ca="1" si="313"/>
        <v>0</v>
      </c>
      <c r="HN41" s="19">
        <f t="shared" ca="1" si="314"/>
        <v>0</v>
      </c>
      <c r="HO41" s="19">
        <f t="shared" ca="1" si="314"/>
        <v>0</v>
      </c>
      <c r="HP41" s="19">
        <f t="shared" ca="1" si="314"/>
        <v>0</v>
      </c>
      <c r="HQ41" s="19">
        <f t="shared" ca="1" si="315"/>
        <v>0</v>
      </c>
      <c r="HR41" s="19">
        <f t="shared" ca="1" si="315"/>
        <v>0</v>
      </c>
      <c r="HS41" s="19">
        <f t="shared" ca="1" si="315"/>
        <v>0</v>
      </c>
      <c r="HT41" s="19">
        <f t="shared" ca="1" si="315"/>
        <v>0</v>
      </c>
      <c r="HU41" s="19">
        <f t="shared" ca="1" si="315"/>
        <v>0</v>
      </c>
      <c r="HV41" s="19">
        <f t="shared" ca="1" si="315"/>
        <v>0</v>
      </c>
      <c r="HW41" s="19">
        <f t="shared" ca="1" si="315"/>
        <v>0</v>
      </c>
      <c r="HX41" s="19">
        <f t="shared" ca="1" si="315"/>
        <v>0</v>
      </c>
      <c r="HY41" s="19">
        <f t="shared" ca="1" si="315"/>
        <v>0</v>
      </c>
      <c r="HZ41" s="19">
        <f t="shared" ca="1" si="315"/>
        <v>0</v>
      </c>
      <c r="IA41" s="19">
        <f t="shared" ca="1" si="314"/>
        <v>0</v>
      </c>
      <c r="IB41" s="19">
        <f t="shared" ca="1" si="314"/>
        <v>0</v>
      </c>
      <c r="IC41" s="19">
        <f t="shared" ca="1" si="314"/>
        <v>0</v>
      </c>
      <c r="ID41" s="19">
        <f t="shared" ca="1" si="314"/>
        <v>0</v>
      </c>
      <c r="IE41" s="19">
        <f t="shared" ca="1" si="314"/>
        <v>0</v>
      </c>
      <c r="IF41" s="19">
        <f t="shared" ca="1" si="314"/>
        <v>0</v>
      </c>
      <c r="IG41" s="19">
        <f t="shared" ca="1" si="314"/>
        <v>0</v>
      </c>
      <c r="IH41" s="19">
        <f t="shared" ca="1" si="314"/>
        <v>0</v>
      </c>
      <c r="II41" s="19">
        <f t="shared" ca="1" si="314"/>
        <v>0</v>
      </c>
      <c r="IJ41" s="19">
        <f t="shared" ca="1" si="314"/>
        <v>0</v>
      </c>
      <c r="IK41" s="19">
        <f t="shared" ca="1" si="314"/>
        <v>0</v>
      </c>
      <c r="IL41" s="19">
        <f t="shared" ca="1" si="314"/>
        <v>0</v>
      </c>
      <c r="IM41" s="19">
        <f t="shared" ca="1" si="314"/>
        <v>0</v>
      </c>
      <c r="IN41" s="19">
        <f t="shared" ca="1" si="314"/>
        <v>0</v>
      </c>
      <c r="IO41" s="19">
        <f t="shared" ca="1" si="314"/>
        <v>0</v>
      </c>
      <c r="IP41" s="19">
        <f t="shared" ca="1" si="314"/>
        <v>0</v>
      </c>
      <c r="IQ41" s="19">
        <f t="shared" ca="1" si="314"/>
        <v>0</v>
      </c>
      <c r="IR41" s="19">
        <f t="shared" ca="1" si="314"/>
        <v>0</v>
      </c>
      <c r="IS41" s="19">
        <f t="shared" ca="1" si="314"/>
        <v>0</v>
      </c>
      <c r="IT41" s="19">
        <f t="shared" ca="1" si="314"/>
        <v>0</v>
      </c>
      <c r="IU41" s="19">
        <f t="shared" ca="1" si="314"/>
        <v>0</v>
      </c>
      <c r="IV41" s="19">
        <f t="shared" ca="1" si="314"/>
        <v>0</v>
      </c>
      <c r="IW41" s="19">
        <f t="shared" ca="1" si="314"/>
        <v>0</v>
      </c>
      <c r="IX41" s="19">
        <f t="shared" ca="1" si="314"/>
        <v>0</v>
      </c>
      <c r="IY41" s="19">
        <f t="shared" ca="1" si="314"/>
        <v>0</v>
      </c>
      <c r="IZ41" s="5">
        <f t="shared" ca="1" si="316"/>
        <v>67</v>
      </c>
      <c r="JA41" s="9"/>
      <c r="JB41" s="5">
        <f t="shared" ca="1" si="317"/>
        <v>1</v>
      </c>
      <c r="JC41" s="5" t="b">
        <f t="shared" ca="1" si="317"/>
        <v>0</v>
      </c>
      <c r="JD41" s="19">
        <f t="shared" ca="1" si="369"/>
        <v>0</v>
      </c>
      <c r="JE41" s="5">
        <f t="shared" ca="1" si="318"/>
        <v>0</v>
      </c>
      <c r="JF41" s="5">
        <f t="shared" ca="1" si="319"/>
        <v>1.2500000000000001E-2</v>
      </c>
      <c r="JG41" s="19">
        <f t="shared" ca="1" si="320"/>
        <v>0</v>
      </c>
      <c r="JH41" s="19">
        <f t="shared" ca="1" si="320"/>
        <v>0</v>
      </c>
      <c r="JI41" s="5">
        <f t="shared" ca="1" si="321"/>
        <v>60</v>
      </c>
      <c r="JJ41" s="19">
        <f t="shared" ca="1" si="369"/>
        <v>1</v>
      </c>
      <c r="JK41" s="19">
        <f t="shared" ca="1" si="369"/>
        <v>0</v>
      </c>
      <c r="JL41" s="19">
        <f t="shared" ca="1" si="369"/>
        <v>0</v>
      </c>
      <c r="JM41" s="19">
        <f t="shared" ca="1" si="369"/>
        <v>0</v>
      </c>
      <c r="JN41" s="19">
        <f t="shared" ca="1" si="369"/>
        <v>0</v>
      </c>
      <c r="JO41" s="19">
        <f t="shared" ca="1" si="369"/>
        <v>0</v>
      </c>
      <c r="JP41" s="19">
        <f t="shared" ca="1" si="369"/>
        <v>0</v>
      </c>
      <c r="JQ41" s="19">
        <f t="shared" ca="1" si="369"/>
        <v>0</v>
      </c>
      <c r="JR41" s="19">
        <f t="shared" ca="1" si="369"/>
        <v>0</v>
      </c>
      <c r="JS41" s="19">
        <f t="shared" ca="1" si="369"/>
        <v>0</v>
      </c>
      <c r="JT41" s="19">
        <f t="shared" ca="1" si="227"/>
        <v>0</v>
      </c>
      <c r="JU41" s="19">
        <f t="shared" ca="1" si="227"/>
        <v>0</v>
      </c>
      <c r="JV41" s="19">
        <f t="shared" ca="1" si="227"/>
        <v>0</v>
      </c>
      <c r="JW41" s="19">
        <f t="shared" ca="1" si="227"/>
        <v>0</v>
      </c>
      <c r="JX41" s="19">
        <f t="shared" ca="1" si="227"/>
        <v>0</v>
      </c>
      <c r="JY41" s="19">
        <f t="shared" ca="1" si="227"/>
        <v>0</v>
      </c>
      <c r="JZ41" s="19">
        <f t="shared" ca="1" si="227"/>
        <v>0</v>
      </c>
      <c r="KA41" s="19">
        <f t="shared" ca="1" si="227"/>
        <v>0</v>
      </c>
      <c r="KB41" s="19">
        <f t="shared" ca="1" si="227"/>
        <v>0</v>
      </c>
      <c r="KC41" s="19">
        <f t="shared" ca="1" si="227"/>
        <v>0</v>
      </c>
      <c r="KD41" s="19">
        <f t="shared" ca="1" si="227"/>
        <v>0</v>
      </c>
      <c r="KE41" s="19">
        <f t="shared" ca="1" si="227"/>
        <v>0</v>
      </c>
      <c r="KF41" s="5">
        <f t="shared" ca="1" si="322"/>
        <v>0</v>
      </c>
      <c r="KG41" s="5">
        <f t="shared" ca="1" si="322"/>
        <v>6.25E-2</v>
      </c>
      <c r="KH41" s="5">
        <f t="shared" ca="1" si="322"/>
        <v>6.25E-2</v>
      </c>
      <c r="KI41" s="5">
        <f t="shared" ca="1" si="322"/>
        <v>6.25E-2</v>
      </c>
      <c r="KJ41" s="19">
        <f t="shared" ca="1" si="284"/>
        <v>0</v>
      </c>
      <c r="KK41" s="19">
        <f t="shared" ca="1" si="227"/>
        <v>0</v>
      </c>
      <c r="KL41" s="19">
        <f t="shared" ca="1" si="235"/>
        <v>0</v>
      </c>
      <c r="KM41" s="19">
        <f t="shared" ca="1" si="227"/>
        <v>0</v>
      </c>
      <c r="KN41" s="19">
        <f t="shared" ca="1" si="227"/>
        <v>1</v>
      </c>
      <c r="KO41" s="19">
        <f t="shared" ca="1" si="227"/>
        <v>0</v>
      </c>
      <c r="KP41" s="19">
        <f t="shared" ca="1" si="227"/>
        <v>1</v>
      </c>
      <c r="KQ41" s="9"/>
      <c r="KR41" s="5" t="b">
        <f t="shared" ca="1" si="323"/>
        <v>1</v>
      </c>
      <c r="KS41" s="5" t="b">
        <f t="shared" ca="1" si="324"/>
        <v>0</v>
      </c>
      <c r="KT41" s="5" t="b">
        <f t="shared" ca="1" si="324"/>
        <v>0</v>
      </c>
      <c r="KU41" s="5" t="b">
        <f t="shared" ca="1" si="324"/>
        <v>1</v>
      </c>
      <c r="KV41" s="136">
        <f t="shared" ca="1" si="325"/>
        <v>2</v>
      </c>
      <c r="KW41" s="136">
        <f t="shared" ca="1" si="325"/>
        <v>2</v>
      </c>
      <c r="KX41" s="19" t="str">
        <f t="shared" ca="1" si="370"/>
        <v>-</v>
      </c>
      <c r="KY41" s="19" t="str">
        <f t="shared" ca="1" si="371"/>
        <v>-</v>
      </c>
      <c r="KZ41" s="19" t="str">
        <f t="shared" ca="1" si="370"/>
        <v>-</v>
      </c>
      <c r="LA41" s="19" t="str">
        <f t="shared" ca="1" si="370"/>
        <v>-</v>
      </c>
      <c r="LB41" s="19">
        <f t="shared" ca="1" si="370"/>
        <v>1</v>
      </c>
      <c r="LC41" s="19">
        <f t="shared" ca="1" si="370"/>
        <v>0.66</v>
      </c>
      <c r="LD41" s="19" t="str">
        <f t="shared" ca="1" si="370"/>
        <v>-</v>
      </c>
      <c r="LE41" s="5" t="str" cm="1">
        <f t="array" aca="1" ref="LE41" ca="1">IF(OR(LF41:LM41&lt;&gt;"-"),TRUE,"-")</f>
        <v>-</v>
      </c>
      <c r="LF41" s="231" t="str">
        <f t="shared" ca="1" si="381"/>
        <v>-</v>
      </c>
      <c r="LG41" s="231" t="str">
        <f t="shared" ca="1" si="381"/>
        <v>-</v>
      </c>
      <c r="LH41" s="231" t="str">
        <f t="shared" ca="1" si="381"/>
        <v>-</v>
      </c>
      <c r="LI41" s="231" t="str">
        <f t="shared" ca="1" si="381"/>
        <v>-</v>
      </c>
      <c r="LJ41" s="231" t="str">
        <f t="shared" ca="1" si="381"/>
        <v>-</v>
      </c>
      <c r="LK41" s="231" t="str">
        <f t="shared" ca="1" si="381"/>
        <v>-</v>
      </c>
      <c r="LL41" s="231" t="str">
        <f t="shared" ca="1" si="381"/>
        <v>-</v>
      </c>
      <c r="LM41" s="231" t="str">
        <f t="shared" ca="1" si="381"/>
        <v>-</v>
      </c>
      <c r="LN41" s="231" t="str">
        <f t="array" aca="1" ref="LN41" ca="1">IF(OR(LO41:LU41&lt;&gt;"-"),TRUE,"-")</f>
        <v>-</v>
      </c>
      <c r="LO41" s="5" t="str">
        <f t="array" aca="1" ref="LO41" ca="1">IF(OR(LP41:LV41&lt;&gt;"-"),TRUE,"-")</f>
        <v>-</v>
      </c>
      <c r="LP41" s="19" t="str">
        <f t="shared" ca="1" si="373"/>
        <v>-</v>
      </c>
      <c r="LQ41" s="19" t="str">
        <f t="shared" ca="1" si="373"/>
        <v>-</v>
      </c>
      <c r="LR41" s="19" t="str">
        <f t="shared" ca="1" si="373"/>
        <v>-</v>
      </c>
      <c r="LS41" s="19" t="str">
        <f t="shared" ca="1" si="373"/>
        <v>-</v>
      </c>
      <c r="LT41" s="19" t="str">
        <f t="shared" ca="1" si="373"/>
        <v>-</v>
      </c>
      <c r="LU41" s="19" t="str">
        <f t="shared" ca="1" si="373"/>
        <v>-</v>
      </c>
      <c r="LV41" s="19" t="str">
        <f t="shared" ca="1" si="373"/>
        <v>-</v>
      </c>
      <c r="LW41" s="19" t="b">
        <f t="shared" ca="1" si="245"/>
        <v>0</v>
      </c>
      <c r="LX41" s="136">
        <f t="shared" ca="1" si="326"/>
        <v>2</v>
      </c>
      <c r="LY41" s="19">
        <f t="shared" ca="1" si="245"/>
        <v>2</v>
      </c>
      <c r="LZ41" s="19" t="b">
        <f t="shared" ca="1" si="246"/>
        <v>0</v>
      </c>
      <c r="MA41" s="19" t="str">
        <f t="shared" ca="1" si="374"/>
        <v>-</v>
      </c>
      <c r="MB41" s="5" t="str">
        <f t="shared" ca="1" si="327"/>
        <v>-</v>
      </c>
      <c r="MC41" s="5" t="str">
        <f t="shared" ca="1" si="327"/>
        <v>-</v>
      </c>
      <c r="MD41" s="5" t="str">
        <f t="shared" ca="1" si="327"/>
        <v>-</v>
      </c>
      <c r="ME41" s="5" t="str">
        <f t="shared" ca="1" si="327"/>
        <v>-</v>
      </c>
      <c r="MF41" s="19" t="b">
        <f t="shared" ca="1" si="248"/>
        <v>0</v>
      </c>
      <c r="MG41" s="19" t="str">
        <f t="shared" ca="1" si="328"/>
        <v>-</v>
      </c>
      <c r="MH41" s="19" t="str">
        <f t="shared" ca="1" si="328"/>
        <v>-</v>
      </c>
      <c r="MI41" s="19" t="b">
        <f t="shared" ca="1" si="328"/>
        <v>1</v>
      </c>
      <c r="MJ41" s="19">
        <f t="shared" ca="1" si="328"/>
        <v>0.5</v>
      </c>
      <c r="MK41" s="19">
        <f t="shared" ca="1" si="328"/>
        <v>0.5</v>
      </c>
      <c r="ML41" s="19">
        <f t="shared" ca="1" si="328"/>
        <v>0.99</v>
      </c>
      <c r="MM41" s="5">
        <f t="shared" ca="1" si="329"/>
        <v>0</v>
      </c>
      <c r="MN41" s="5">
        <f t="shared" ca="1" si="329"/>
        <v>500</v>
      </c>
      <c r="MO41" s="5">
        <f t="shared" ca="1" si="329"/>
        <v>500</v>
      </c>
      <c r="MP41" s="5">
        <f t="shared" ca="1" si="329"/>
        <v>575</v>
      </c>
      <c r="MQ41" s="5">
        <f t="shared" ca="1" si="329"/>
        <v>240</v>
      </c>
      <c r="MR41" s="5">
        <f t="shared" ca="1" si="329"/>
        <v>364</v>
      </c>
      <c r="MS41" s="5">
        <f t="shared" ca="1" si="330"/>
        <v>1</v>
      </c>
      <c r="MT41" s="9"/>
      <c r="MU41" s="19">
        <f t="shared" ca="1" si="328"/>
        <v>70</v>
      </c>
      <c r="MV41" s="19">
        <f t="shared" ca="1" si="375"/>
        <v>50</v>
      </c>
      <c r="MW41" s="19">
        <f t="shared" ca="1" si="375"/>
        <v>75</v>
      </c>
      <c r="MX41" s="19">
        <f t="shared" ca="1" si="375"/>
        <v>50</v>
      </c>
      <c r="MY41" s="19">
        <f t="shared" ca="1" si="250"/>
        <v>1</v>
      </c>
      <c r="MZ41" s="5">
        <f t="shared" ca="1" si="331"/>
        <v>1</v>
      </c>
      <c r="NA41" s="19">
        <f t="shared" ca="1" si="332"/>
        <v>1</v>
      </c>
      <c r="NB41" s="9"/>
      <c r="NC41" s="19" t="b">
        <f t="shared" ca="1" si="375"/>
        <v>0</v>
      </c>
      <c r="ND41" s="19" t="b">
        <f t="shared" ca="1" si="375"/>
        <v>0</v>
      </c>
      <c r="NE41" s="19">
        <f t="shared" ca="1" si="375"/>
        <v>2</v>
      </c>
      <c r="NF41" s="19">
        <f t="shared" ca="1" si="375"/>
        <v>1</v>
      </c>
      <c r="NG41" s="19">
        <f t="shared" ca="1" si="375"/>
        <v>2</v>
      </c>
      <c r="NH41" s="19">
        <f t="shared" ca="1" si="375"/>
        <v>0</v>
      </c>
      <c r="NI41" s="19" t="str">
        <f t="shared" ca="1" si="375"/>
        <v>-</v>
      </c>
      <c r="NJ41" s="19" t="str">
        <f t="shared" ca="1" si="375"/>
        <v>-</v>
      </c>
      <c r="NK41" s="19" t="str">
        <f t="shared" ca="1" si="375"/>
        <v>-</v>
      </c>
      <c r="NL41" s="19" t="b">
        <f t="shared" ca="1" si="375"/>
        <v>1</v>
      </c>
      <c r="NM41" s="19">
        <f t="shared" ca="1" si="375"/>
        <v>636</v>
      </c>
      <c r="NN41" s="19" t="str">
        <f t="shared" ca="1" si="375"/>
        <v>-</v>
      </c>
      <c r="NO41" s="19">
        <f t="shared" ca="1" si="375"/>
        <v>1</v>
      </c>
      <c r="NP41" s="19">
        <f t="shared" ca="1" si="375"/>
        <v>1</v>
      </c>
      <c r="NQ41" s="19">
        <f t="shared" ca="1" si="375"/>
        <v>1</v>
      </c>
      <c r="NR41" s="19">
        <f t="shared" ca="1" si="375"/>
        <v>1</v>
      </c>
      <c r="NS41" s="19">
        <f t="shared" ca="1" si="375"/>
        <v>1</v>
      </c>
      <c r="NT41" s="19">
        <f t="shared" ca="1" si="375"/>
        <v>1</v>
      </c>
      <c r="NU41" s="19">
        <f t="shared" ca="1" si="375"/>
        <v>1</v>
      </c>
      <c r="NV41" s="19">
        <f t="shared" ca="1" si="375"/>
        <v>1</v>
      </c>
      <c r="NW41" s="19">
        <f t="shared" ca="1" si="375"/>
        <v>1</v>
      </c>
      <c r="NX41" s="9"/>
      <c r="NY41" s="12" t="str">
        <f t="shared" ca="1" si="334"/>
        <v>-</v>
      </c>
      <c r="NZ41" s="19" t="str">
        <f t="shared" ca="1" si="335"/>
        <v>-</v>
      </c>
      <c r="OA41" s="19" t="str">
        <f t="shared" ca="1" si="335"/>
        <v>-</v>
      </c>
      <c r="OB41" s="19" t="str">
        <f t="shared" ca="1" si="336"/>
        <v>-</v>
      </c>
      <c r="OC41" s="19" t="str">
        <f t="shared" ca="1" si="335"/>
        <v>-</v>
      </c>
      <c r="OD41" s="19" t="str">
        <f t="shared" ca="1" si="337"/>
        <v>-</v>
      </c>
      <c r="OE41" s="19" t="str">
        <f t="shared" ca="1" si="335"/>
        <v>-</v>
      </c>
      <c r="OF41" s="19" t="str">
        <f t="shared" ca="1" si="335"/>
        <v>-</v>
      </c>
      <c r="OG41" s="19" t="str">
        <f t="shared" ca="1" si="335"/>
        <v>-</v>
      </c>
      <c r="OH41" s="19" t="str">
        <f t="shared" ca="1" si="335"/>
        <v>-</v>
      </c>
      <c r="OI41" s="19" t="str">
        <f t="shared" ca="1" si="335"/>
        <v>-</v>
      </c>
      <c r="OJ41" s="19" t="str">
        <f t="shared" ca="1" si="335"/>
        <v>-</v>
      </c>
      <c r="OK41" s="19" t="str">
        <f t="shared" ca="1" si="335"/>
        <v>-</v>
      </c>
      <c r="OL41" s="19" t="str">
        <f t="shared" ca="1" si="335"/>
        <v>-</v>
      </c>
      <c r="OM41" s="19" t="str">
        <f t="shared" ca="1" si="335"/>
        <v>-</v>
      </c>
      <c r="ON41" s="19" t="str">
        <f t="shared" ca="1" si="335"/>
        <v>-</v>
      </c>
      <c r="OO41" s="19" t="str">
        <f t="shared" ca="1" si="335"/>
        <v>-</v>
      </c>
      <c r="OP41" s="19" t="str">
        <f t="shared" ca="1" si="335"/>
        <v>-</v>
      </c>
      <c r="OQ41" s="19" t="str">
        <f t="shared" ca="1" si="335"/>
        <v>-</v>
      </c>
      <c r="OR41" s="19" t="str">
        <f t="shared" ca="1" si="338"/>
        <v>-</v>
      </c>
      <c r="OS41" s="19" t="str">
        <f t="shared" ca="1" si="338"/>
        <v>-</v>
      </c>
      <c r="OT41" s="19" t="str">
        <f t="shared" ca="1" si="338"/>
        <v>-</v>
      </c>
      <c r="OU41" s="19" t="str">
        <f t="shared" ca="1" si="338"/>
        <v>-</v>
      </c>
      <c r="OV41" s="19" t="str">
        <f t="shared" ca="1" si="338"/>
        <v>-</v>
      </c>
      <c r="OW41" s="19" t="str">
        <f t="shared" ca="1" si="338"/>
        <v>-</v>
      </c>
      <c r="OX41" s="19" t="str">
        <f t="shared" ca="1" si="338"/>
        <v>-</v>
      </c>
      <c r="OY41" s="19" t="str">
        <f t="shared" ca="1" si="339"/>
        <v>-</v>
      </c>
      <c r="OZ41" s="19" t="str">
        <f t="shared" ca="1" si="339"/>
        <v>-</v>
      </c>
      <c r="PA41" s="19" t="str">
        <f t="shared" ca="1" si="339"/>
        <v>-</v>
      </c>
      <c r="PB41" s="19" t="str">
        <f t="shared" ca="1" si="339"/>
        <v>-</v>
      </c>
      <c r="PC41" s="19" t="str">
        <f t="shared" ca="1" si="339"/>
        <v>-</v>
      </c>
      <c r="PD41" s="19" t="str">
        <f t="shared" ca="1" si="339"/>
        <v>-</v>
      </c>
      <c r="PE41" s="19" t="str">
        <f t="shared" ca="1" si="339"/>
        <v>-</v>
      </c>
      <c r="PF41" s="19" t="str">
        <f t="shared" ca="1" si="339"/>
        <v>-</v>
      </c>
      <c r="PG41" s="19" t="str">
        <f t="shared" ca="1" si="339"/>
        <v>-</v>
      </c>
      <c r="PH41" s="19" t="str">
        <f t="shared" ca="1" si="339"/>
        <v>-</v>
      </c>
      <c r="PI41" s="19" t="str">
        <f t="shared" ca="1" si="338"/>
        <v>-</v>
      </c>
      <c r="PJ41" s="19" t="str">
        <f t="shared" ca="1" si="338"/>
        <v>-</v>
      </c>
      <c r="PK41" s="19" t="str">
        <f t="shared" ca="1" si="338"/>
        <v>-</v>
      </c>
      <c r="PL41" s="19" t="str">
        <f t="shared" ca="1" si="338"/>
        <v>-</v>
      </c>
      <c r="PM41" s="19" t="str">
        <f t="shared" ca="1" si="338"/>
        <v>-</v>
      </c>
      <c r="PN41" s="19" t="str">
        <f t="shared" ca="1" si="338"/>
        <v>-</v>
      </c>
      <c r="PO41" s="19" t="str">
        <f t="shared" ca="1" si="338"/>
        <v>-</v>
      </c>
      <c r="PP41" s="19" t="str">
        <f t="shared" ca="1" si="338"/>
        <v>-</v>
      </c>
      <c r="PQ41" s="19" t="str">
        <f t="shared" ca="1" si="338"/>
        <v>-</v>
      </c>
      <c r="PR41" s="19" t="str">
        <f t="shared" ca="1" si="340"/>
        <v>-</v>
      </c>
      <c r="PS41" s="19" t="str">
        <f t="shared" ca="1" si="340"/>
        <v>-</v>
      </c>
      <c r="PT41" s="19" t="str">
        <f t="shared" ca="1" si="340"/>
        <v>-</v>
      </c>
      <c r="PU41" s="19" t="str">
        <f t="shared" ca="1" si="340"/>
        <v>-</v>
      </c>
      <c r="PV41" s="19" t="str">
        <f t="shared" ca="1" si="340"/>
        <v>-</v>
      </c>
      <c r="PW41" s="19" t="str">
        <f t="shared" ca="1" si="340"/>
        <v>-</v>
      </c>
      <c r="PX41" s="19" t="str">
        <f t="shared" ca="1" si="340"/>
        <v>-</v>
      </c>
      <c r="PY41" s="19" t="str">
        <f t="shared" ca="1" si="340"/>
        <v>-</v>
      </c>
      <c r="PZ41" s="19" t="str">
        <f t="shared" ca="1" si="340"/>
        <v>-</v>
      </c>
      <c r="QA41" s="19" t="str">
        <f t="shared" ca="1" si="340"/>
        <v>-</v>
      </c>
      <c r="QB41" s="19" t="str">
        <f t="shared" ca="1" si="340"/>
        <v>-</v>
      </c>
      <c r="QC41" s="19" t="str">
        <f t="shared" ca="1" si="340"/>
        <v>-</v>
      </c>
      <c r="QD41" s="19" t="str">
        <f t="shared" ca="1" si="340"/>
        <v>-</v>
      </c>
      <c r="QE41" s="19" t="str">
        <f t="shared" ca="1" si="340"/>
        <v>-</v>
      </c>
      <c r="QF41" s="19" t="str">
        <f t="shared" ca="1" si="340"/>
        <v>-</v>
      </c>
      <c r="QG41" s="19" t="str">
        <f t="shared" ca="1" si="340"/>
        <v>-</v>
      </c>
      <c r="QH41" s="19" t="str">
        <f t="shared" ca="1" si="341"/>
        <v>-</v>
      </c>
      <c r="QI41" s="12" t="str">
        <f t="shared" ca="1" si="342"/>
        <v>-</v>
      </c>
      <c r="QJ41" s="19" t="str">
        <f t="shared" ca="1" si="341"/>
        <v>-</v>
      </c>
      <c r="QK41" s="19" t="str">
        <f t="shared" ca="1" si="341"/>
        <v>-</v>
      </c>
      <c r="QL41" s="19" t="str">
        <f t="shared" ca="1" si="341"/>
        <v>-</v>
      </c>
      <c r="QM41" s="19" t="str">
        <f t="shared" ca="1" si="382"/>
        <v>-</v>
      </c>
      <c r="QN41" s="19" t="str">
        <f t="shared" ca="1" si="382"/>
        <v>-</v>
      </c>
      <c r="QO41" s="19" t="str">
        <f t="shared" ca="1" si="382"/>
        <v>-</v>
      </c>
      <c r="QP41" s="19" t="str">
        <f t="shared" ca="1" si="382"/>
        <v>-</v>
      </c>
      <c r="QQ41" s="19" t="str">
        <f t="shared" ca="1" si="382"/>
        <v>-</v>
      </c>
      <c r="QR41" s="19" t="str">
        <f t="shared" ca="1" si="382"/>
        <v>-</v>
      </c>
      <c r="QS41" s="19" t="str">
        <f t="shared" ca="1" si="341"/>
        <v>-</v>
      </c>
      <c r="QT41" s="19" t="str">
        <f t="shared" ca="1" si="341"/>
        <v>-</v>
      </c>
      <c r="QU41" s="19" t="str">
        <f t="shared" ca="1" si="341"/>
        <v>-</v>
      </c>
      <c r="QV41" s="19" t="str">
        <f t="shared" ca="1" si="341"/>
        <v>-</v>
      </c>
      <c r="QW41" s="19" t="str">
        <f t="shared" ca="1" si="341"/>
        <v>-</v>
      </c>
      <c r="QX41" s="19" t="str">
        <f t="shared" ca="1" si="341"/>
        <v>-</v>
      </c>
      <c r="QY41" s="19" t="str">
        <f t="shared" ca="1" si="341"/>
        <v>-</v>
      </c>
      <c r="QZ41" s="19" t="str">
        <f t="shared" ca="1" si="341"/>
        <v>-</v>
      </c>
      <c r="RA41" s="19" t="str">
        <f t="shared" ca="1" si="341"/>
        <v>-</v>
      </c>
      <c r="RB41" s="19" t="str">
        <f t="shared" ca="1" si="341"/>
        <v>-</v>
      </c>
      <c r="RC41" s="19" t="str">
        <f t="shared" ca="1" si="341"/>
        <v>-</v>
      </c>
      <c r="RD41" s="19" t="str">
        <f t="shared" ca="1" si="343"/>
        <v>-</v>
      </c>
      <c r="RE41" s="19" t="str">
        <f t="shared" ca="1" si="343"/>
        <v>-</v>
      </c>
      <c r="RF41" s="19" t="str">
        <f t="shared" ca="1" si="343"/>
        <v>-</v>
      </c>
      <c r="RG41" s="19" t="str">
        <f t="shared" ca="1" si="343"/>
        <v>-</v>
      </c>
      <c r="RH41" s="19" t="str">
        <f t="shared" ca="1" si="343"/>
        <v>-</v>
      </c>
      <c r="RI41" s="19" t="str">
        <f t="shared" ca="1" si="343"/>
        <v>-</v>
      </c>
      <c r="RJ41" s="19" t="str">
        <f t="shared" ca="1" si="343"/>
        <v>-</v>
      </c>
      <c r="RK41" s="19" t="str">
        <f t="shared" ca="1" si="343"/>
        <v>-</v>
      </c>
      <c r="RL41" s="19" t="str">
        <f t="shared" ca="1" si="343"/>
        <v>-</v>
      </c>
      <c r="RM41" s="19" t="str">
        <f t="shared" ca="1" si="344"/>
        <v>-</v>
      </c>
      <c r="RN41" s="19" t="str">
        <f t="shared" ca="1" si="344"/>
        <v>-</v>
      </c>
      <c r="RO41" s="19" t="str">
        <f t="shared" ca="1" si="344"/>
        <v>-</v>
      </c>
      <c r="RP41" s="19" t="str">
        <f t="shared" ca="1" si="344"/>
        <v>-</v>
      </c>
      <c r="RQ41" s="19" t="str">
        <f t="shared" ca="1" si="344"/>
        <v>-</v>
      </c>
      <c r="RR41" s="19" t="str">
        <f t="shared" ca="1" si="344"/>
        <v>-</v>
      </c>
      <c r="RS41" s="19" t="str">
        <f t="shared" ca="1" si="343"/>
        <v>-</v>
      </c>
      <c r="RT41" s="19" t="str">
        <f t="shared" ca="1" si="343"/>
        <v>-</v>
      </c>
      <c r="RU41" s="19" t="str">
        <f t="shared" ca="1" si="343"/>
        <v>-</v>
      </c>
      <c r="RV41" s="19" t="str">
        <f t="shared" ca="1" si="343"/>
        <v>-</v>
      </c>
      <c r="RW41" s="19" t="str">
        <f t="shared" ca="1" si="343"/>
        <v>-</v>
      </c>
      <c r="RX41" s="19" t="str">
        <f t="shared" ca="1" si="343"/>
        <v>-</v>
      </c>
      <c r="RY41" s="19" t="str">
        <f t="shared" ca="1" si="343"/>
        <v>-</v>
      </c>
      <c r="RZ41" s="19" t="str">
        <f t="shared" ca="1" si="345"/>
        <v>-</v>
      </c>
      <c r="SA41" s="19" t="str">
        <f t="shared" ca="1" si="345"/>
        <v>-</v>
      </c>
      <c r="SB41" s="19" t="str">
        <f t="shared" ca="1" si="345"/>
        <v>-</v>
      </c>
      <c r="SC41" s="19" t="str">
        <f t="shared" ca="1" si="345"/>
        <v>-</v>
      </c>
      <c r="SD41" s="19" t="str">
        <f t="shared" ca="1" si="345"/>
        <v>-</v>
      </c>
      <c r="SE41" s="19" t="str">
        <f t="shared" ca="1" si="345"/>
        <v>-</v>
      </c>
      <c r="SF41" s="19" t="str">
        <f t="shared" ca="1" si="345"/>
        <v>-</v>
      </c>
      <c r="SG41" s="19" t="str">
        <f t="shared" ca="1" si="345"/>
        <v>-</v>
      </c>
      <c r="SH41" s="19" t="str">
        <f t="shared" ca="1" si="345"/>
        <v>-</v>
      </c>
      <c r="SI41" s="19" t="str">
        <f t="shared" ca="1" si="345"/>
        <v>-</v>
      </c>
      <c r="SJ41" s="19" t="str">
        <f t="shared" ca="1" si="345"/>
        <v>-</v>
      </c>
      <c r="SK41" s="19" t="str">
        <f t="shared" ca="1" si="345"/>
        <v>-</v>
      </c>
      <c r="SL41" s="19" t="str">
        <f t="shared" ca="1" si="345"/>
        <v>-</v>
      </c>
      <c r="SM41" s="19" t="str">
        <f t="shared" ca="1" si="346"/>
        <v>-</v>
      </c>
      <c r="SN41" s="19" t="str">
        <f t="shared" ca="1" si="346"/>
        <v>-</v>
      </c>
      <c r="SO41" s="19" t="str">
        <f t="shared" ca="1" si="346"/>
        <v>-</v>
      </c>
      <c r="SP41" s="19" t="str">
        <f t="shared" ca="1" si="346"/>
        <v>-</v>
      </c>
      <c r="SQ41" s="19" t="str">
        <f t="shared" ca="1" si="346"/>
        <v>-</v>
      </c>
      <c r="SR41" s="19" t="str">
        <f t="shared" ca="1" si="346"/>
        <v>-</v>
      </c>
      <c r="SS41" s="12" t="b">
        <f t="shared" ca="1" si="347"/>
        <v>1</v>
      </c>
      <c r="ST41" s="19" t="str">
        <f t="shared" ref="ST41:UQ42" ca="1" si="387">OFFSET(ST$5,$B41,0)</f>
        <v>-</v>
      </c>
      <c r="SU41" s="19" t="str">
        <f t="shared" ca="1" si="387"/>
        <v>-</v>
      </c>
      <c r="SV41" s="19" t="str">
        <f t="shared" ca="1" si="387"/>
        <v>-</v>
      </c>
      <c r="SW41" s="19" t="str">
        <f t="shared" ca="1" si="387"/>
        <v>-</v>
      </c>
      <c r="SX41" s="19" t="str">
        <f t="shared" ca="1" si="387"/>
        <v>-</v>
      </c>
      <c r="SY41" s="19" t="str">
        <f t="shared" ca="1" si="387"/>
        <v>-</v>
      </c>
      <c r="SZ41" s="19" t="str">
        <f t="shared" ca="1" si="387"/>
        <v>-</v>
      </c>
      <c r="TA41" s="19" t="str">
        <f t="shared" ca="1" si="387"/>
        <v>-</v>
      </c>
      <c r="TB41" s="19" t="str">
        <f t="shared" ca="1" si="387"/>
        <v>-</v>
      </c>
      <c r="TC41" s="19" t="str">
        <f t="shared" ca="1" si="387"/>
        <v>-</v>
      </c>
      <c r="TD41" s="19" t="str">
        <f t="shared" ca="1" si="387"/>
        <v>-</v>
      </c>
      <c r="TE41" s="19" t="str">
        <f t="shared" ca="1" si="387"/>
        <v>-</v>
      </c>
      <c r="TF41" s="19" t="str">
        <f t="shared" ca="1" si="387"/>
        <v>-</v>
      </c>
      <c r="TG41" s="19" t="str">
        <f t="shared" ca="1" si="387"/>
        <v>-</v>
      </c>
      <c r="TH41" s="19" t="str">
        <f t="shared" ca="1" si="387"/>
        <v>-</v>
      </c>
      <c r="TI41" s="19" t="str">
        <f t="shared" ca="1" si="387"/>
        <v>-</v>
      </c>
      <c r="TJ41" s="19" t="str">
        <f t="shared" ca="1" si="387"/>
        <v>-</v>
      </c>
      <c r="TK41" s="19" t="str">
        <f t="shared" ca="1" si="387"/>
        <v>-</v>
      </c>
      <c r="TL41" s="19" t="str">
        <f t="shared" ca="1" si="387"/>
        <v>-</v>
      </c>
      <c r="TM41" s="19" t="str">
        <f t="shared" ca="1" si="387"/>
        <v>-</v>
      </c>
      <c r="TN41" s="19" t="str">
        <f t="shared" ca="1" si="387"/>
        <v>-</v>
      </c>
      <c r="TO41" s="19" t="str">
        <f t="shared" ca="1" si="387"/>
        <v>-</v>
      </c>
      <c r="TP41" s="19" t="str">
        <f t="shared" ca="1" si="387"/>
        <v>-</v>
      </c>
      <c r="TQ41" s="19" t="str">
        <f t="shared" ca="1" si="387"/>
        <v>-</v>
      </c>
      <c r="TR41" s="19" t="str">
        <f t="shared" ca="1" si="387"/>
        <v>-</v>
      </c>
      <c r="TS41" s="19" t="str">
        <f t="shared" ca="1" si="387"/>
        <v>-</v>
      </c>
      <c r="TT41" s="19" t="str">
        <f t="shared" ca="1" si="387"/>
        <v>-</v>
      </c>
      <c r="TU41" s="19" t="str">
        <f t="shared" ca="1" si="387"/>
        <v>-</v>
      </c>
      <c r="TV41" s="19" t="str">
        <f t="shared" ca="1" si="387"/>
        <v>-</v>
      </c>
      <c r="TW41" s="19" t="str">
        <f t="shared" ca="1" si="387"/>
        <v>-</v>
      </c>
      <c r="TX41" s="19" t="str">
        <f t="shared" ca="1" si="387"/>
        <v>-</v>
      </c>
      <c r="TY41" s="19" t="str">
        <f t="shared" ca="1" si="387"/>
        <v>-</v>
      </c>
      <c r="TZ41" s="19" t="str">
        <f t="shared" ca="1" si="387"/>
        <v>-</v>
      </c>
      <c r="UA41" s="19" t="str">
        <f t="shared" ca="1" si="387"/>
        <v>-</v>
      </c>
      <c r="UB41" s="19" t="str">
        <f t="shared" ca="1" si="387"/>
        <v>-</v>
      </c>
      <c r="UC41" s="19" t="str">
        <f t="shared" ca="1" si="387"/>
        <v>-</v>
      </c>
      <c r="UD41" s="19" t="str">
        <f t="shared" ca="1" si="387"/>
        <v>-</v>
      </c>
      <c r="UE41" s="19" t="str">
        <f t="shared" ca="1" si="387"/>
        <v>-</v>
      </c>
      <c r="UF41" s="19" t="str">
        <f t="shared" ca="1" si="387"/>
        <v>-</v>
      </c>
      <c r="UG41" s="19" t="str">
        <f t="shared" ca="1" si="387"/>
        <v>-</v>
      </c>
      <c r="UH41" s="19" t="str">
        <f t="shared" ca="1" si="387"/>
        <v>-</v>
      </c>
      <c r="UI41" s="19" t="str">
        <f t="shared" ca="1" si="387"/>
        <v>-</v>
      </c>
      <c r="UJ41" s="19" t="str">
        <f t="shared" ca="1" si="387"/>
        <v>-</v>
      </c>
      <c r="UK41" s="19" t="str">
        <f t="shared" ca="1" si="387"/>
        <v>-</v>
      </c>
      <c r="UL41" s="19" t="str">
        <f t="shared" ca="1" si="387"/>
        <v>-</v>
      </c>
      <c r="UM41" s="19" t="str">
        <f t="shared" ca="1" si="387"/>
        <v>-</v>
      </c>
      <c r="UN41" s="19" t="str">
        <f t="shared" ca="1" si="387"/>
        <v>-</v>
      </c>
      <c r="UO41" s="19" t="str">
        <f t="shared" ca="1" si="387"/>
        <v>-</v>
      </c>
      <c r="UP41" s="19" t="str">
        <f t="shared" ca="1" si="387"/>
        <v>-</v>
      </c>
      <c r="UQ41" s="19" t="str">
        <f t="shared" ca="1" si="387"/>
        <v>-</v>
      </c>
      <c r="UR41" s="19" t="str">
        <f t="shared" ca="1" si="383"/>
        <v>-</v>
      </c>
      <c r="US41" s="19" t="str">
        <f t="shared" ca="1" si="376"/>
        <v>-</v>
      </c>
      <c r="UT41" s="19" t="str">
        <f t="shared" ca="1" si="376"/>
        <v>-</v>
      </c>
      <c r="UU41" s="19" t="str">
        <f t="shared" ca="1" si="376"/>
        <v>-</v>
      </c>
      <c r="UV41" s="19" t="str">
        <f t="shared" ca="1" si="376"/>
        <v>-</v>
      </c>
      <c r="UW41" s="19" t="str">
        <f t="shared" ca="1" si="348"/>
        <v>-</v>
      </c>
      <c r="UX41" s="19" t="str">
        <f t="shared" ca="1" si="348"/>
        <v>-</v>
      </c>
      <c r="UY41" s="19" t="str">
        <f t="shared" ca="1" si="348"/>
        <v>-</v>
      </c>
      <c r="UZ41" s="19" t="str">
        <f t="shared" ca="1" si="348"/>
        <v>-</v>
      </c>
      <c r="VA41" s="19" t="str">
        <f t="shared" ca="1" si="348"/>
        <v>-</v>
      </c>
      <c r="VB41" s="19" t="str">
        <f t="shared" ca="1" si="348"/>
        <v>-</v>
      </c>
      <c r="VC41" s="19">
        <f t="shared" ca="1" si="377"/>
        <v>0</v>
      </c>
      <c r="VD41" s="23">
        <v>0</v>
      </c>
    </row>
    <row r="42" spans="1:576" outlineLevel="2">
      <c r="A42" s="21">
        <f t="shared" si="349"/>
        <v>37</v>
      </c>
      <c r="B42" s="215">
        <f t="shared" ca="1" si="378"/>
        <v>33</v>
      </c>
      <c r="C42">
        <f>202</f>
        <v>202</v>
      </c>
      <c r="D42" s="19" t="str">
        <f t="shared" ca="1" si="289"/>
        <v>SNSW</v>
      </c>
      <c r="E42" t="b">
        <v>1</v>
      </c>
      <c r="F42" t="b">
        <v>0</v>
      </c>
      <c r="G42" s="352" t="b">
        <v>0</v>
      </c>
      <c r="H42" s="231">
        <f t="shared" ca="1" si="379"/>
        <v>4</v>
      </c>
      <c r="I42" s="231">
        <f t="shared" ca="1" si="350"/>
        <v>2</v>
      </c>
      <c r="J42" s="231">
        <f t="shared" ca="1" si="350"/>
        <v>1</v>
      </c>
      <c r="K42" s="231" t="str">
        <f t="shared" ca="1" si="350"/>
        <v/>
      </c>
      <c r="L42" s="231">
        <f t="shared" ca="1" si="351"/>
        <v>3</v>
      </c>
      <c r="M42" s="231">
        <f t="shared" ca="1" si="351"/>
        <v>2</v>
      </c>
      <c r="N42" s="231">
        <f t="shared" ca="1" si="352"/>
        <v>2</v>
      </c>
      <c r="O42" s="231">
        <f t="shared" ca="1" si="350"/>
        <v>3</v>
      </c>
      <c r="P42" s="231">
        <f t="shared" ca="1" si="354"/>
        <v>2</v>
      </c>
      <c r="Q42" s="231">
        <f t="shared" ca="1" si="354"/>
        <v>0</v>
      </c>
      <c r="R42" s="231">
        <f t="shared" ca="1" si="354"/>
        <v>0</v>
      </c>
      <c r="S42" s="231">
        <f t="shared" ca="1" si="354"/>
        <v>0</v>
      </c>
      <c r="T42" s="231">
        <f t="shared" ca="1" si="354"/>
        <v>0</v>
      </c>
      <c r="U42" s="231">
        <f t="shared" ca="1" si="350"/>
        <v>1</v>
      </c>
      <c r="V42" s="231">
        <f t="shared" ca="1" si="355"/>
        <v>1</v>
      </c>
      <c r="W42" s="231">
        <f t="shared" ref="W42:X42" ca="1" si="388">OFFSET(W42,-1,0)</f>
        <v>1</v>
      </c>
      <c r="X42" s="231">
        <f t="shared" ca="1" si="388"/>
        <v>1</v>
      </c>
      <c r="Y42" s="267"/>
      <c r="Z42" s="267"/>
      <c r="AA42" s="267"/>
      <c r="AB42" s="267"/>
      <c r="AC42" s="231">
        <f t="shared" ca="1" si="356"/>
        <v>0</v>
      </c>
      <c r="AD42" s="267"/>
      <c r="AE42" s="267">
        <f t="shared" ca="1" si="357"/>
        <v>0</v>
      </c>
      <c r="AF42" s="267">
        <f t="shared" ca="1" si="357"/>
        <v>0</v>
      </c>
      <c r="AG42" s="267">
        <f t="shared" ca="1" si="357"/>
        <v>0</v>
      </c>
      <c r="AH42" s="267">
        <f t="shared" ca="1" si="357"/>
        <v>0</v>
      </c>
      <c r="AI42" s="267">
        <f t="shared" ca="1" si="357"/>
        <v>0</v>
      </c>
      <c r="AJ42" s="267">
        <f t="shared" ca="1" si="357"/>
        <v>0</v>
      </c>
      <c r="AK42" s="267">
        <f t="shared" ca="1" si="357"/>
        <v>0</v>
      </c>
      <c r="AL42" s="136">
        <f t="shared" ca="1" si="290"/>
        <v>2</v>
      </c>
      <c r="AM42" s="136">
        <f ca="1">INDEX(CHOOSE($O42,DataAutumn!i.AdultDrys,DataWinter!i.AdultDrys,DataSpring!i.AdultDrys),1,$N42)</f>
        <v>3</v>
      </c>
      <c r="AN42" s="5">
        <f t="shared" ca="1" si="291"/>
        <v>2</v>
      </c>
      <c r="AO42" s="5">
        <f t="shared" ca="1" si="291"/>
        <v>0</v>
      </c>
      <c r="AP42" s="5">
        <f t="shared" ca="1" si="292"/>
        <v>1</v>
      </c>
      <c r="AQ42">
        <f t="shared" ca="1" si="293"/>
        <v>4</v>
      </c>
      <c r="AS42" s="224" t="str">
        <f t="shared" ca="1" si="358"/>
        <v>00004 FeedSupplyTemplate SNSW MWM     Day204 Scan2-0000 RR000p WP100p MP100p GP100p T_TRUE  (F33N33)</v>
      </c>
      <c r="AT42" s="9" t="str">
        <f ca="1">IF(COUNTIF(AS$5:AS42,AS42)=1,"-","Dup")</f>
        <v>-</v>
      </c>
      <c r="AU42" s="9"/>
      <c r="AV42" s="19" t="b">
        <f t="shared" ca="1" si="359"/>
        <v>0</v>
      </c>
      <c r="AW42" s="19" t="b">
        <f t="shared" ca="1" si="359"/>
        <v>0</v>
      </c>
      <c r="AX42" s="19" t="b">
        <f t="shared" ca="1" si="359"/>
        <v>0</v>
      </c>
      <c r="AY42" s="19" t="b">
        <f t="shared" ca="1" si="384"/>
        <v>0</v>
      </c>
      <c r="AZ42" s="19" t="b">
        <f t="shared" ca="1" si="384"/>
        <v>0</v>
      </c>
      <c r="BA42" s="19" t="b">
        <f t="shared" ca="1" si="359"/>
        <v>0</v>
      </c>
      <c r="BB42" s="19" t="b">
        <f t="shared" ca="1" si="359"/>
        <v>0</v>
      </c>
      <c r="BC42" s="19" t="b">
        <f t="shared" ca="1" si="359"/>
        <v>0</v>
      </c>
      <c r="BD42" s="9"/>
      <c r="BE42" s="5" t="b">
        <f t="shared" ca="1" si="294"/>
        <v>0</v>
      </c>
      <c r="BF42" s="5" t="str">
        <f t="shared" ca="1" si="294"/>
        <v>-</v>
      </c>
      <c r="BG42" s="5" t="b">
        <f t="shared" ca="1" si="294"/>
        <v>0</v>
      </c>
      <c r="BH42" s="5" t="b">
        <f t="shared" ca="1" si="294"/>
        <v>1</v>
      </c>
      <c r="BI42" s="5" t="b">
        <f t="shared" ca="1" si="294"/>
        <v>1</v>
      </c>
      <c r="BJ42" s="136">
        <f t="shared" ca="1" si="294"/>
        <v>0</v>
      </c>
      <c r="BK42" s="19" t="b">
        <f t="shared" ca="1" si="360"/>
        <v>1</v>
      </c>
      <c r="BL42" s="9"/>
      <c r="BM42" s="5" t="str">
        <f t="shared" ca="1" si="295"/>
        <v>-</v>
      </c>
      <c r="BN42" s="19" t="str">
        <f t="shared" ca="1" si="296"/>
        <v>-</v>
      </c>
      <c r="BO42" s="19" t="str">
        <f t="shared" ca="1" si="296"/>
        <v>-</v>
      </c>
      <c r="BP42" s="19" t="str">
        <f t="shared" ca="1" si="296"/>
        <v>-</v>
      </c>
      <c r="BQ42" s="5" t="str">
        <f t="shared" ca="1" si="297"/>
        <v>-</v>
      </c>
      <c r="BR42" s="19" t="str">
        <f t="shared" ca="1" si="298"/>
        <v>-</v>
      </c>
      <c r="BS42" s="5" t="str">
        <f t="shared" ca="1" si="299"/>
        <v>-</v>
      </c>
      <c r="BT42" s="19" t="str">
        <f t="shared" ca="1" si="300"/>
        <v>-</v>
      </c>
      <c r="BU42" s="19" t="str">
        <f t="shared" ca="1" si="300"/>
        <v>-</v>
      </c>
      <c r="BV42" s="19" t="str">
        <f t="shared" ca="1" si="300"/>
        <v>-</v>
      </c>
      <c r="BW42" s="5" t="str">
        <f t="shared" ca="1" si="301"/>
        <v>-</v>
      </c>
      <c r="BX42" s="9"/>
      <c r="BY42" s="19" t="str">
        <f t="shared" ca="1" si="302"/>
        <v>-</v>
      </c>
      <c r="BZ42" s="19" t="str">
        <f t="shared" ca="1" si="302"/>
        <v>-</v>
      </c>
      <c r="CA42" s="19" t="str">
        <f t="shared" ca="1" si="302"/>
        <v>-</v>
      </c>
      <c r="CB42" s="19" t="str">
        <f t="shared" ca="1" si="302"/>
        <v>-</v>
      </c>
      <c r="CC42" s="19" t="str">
        <f t="shared" ca="1" si="302"/>
        <v>-</v>
      </c>
      <c r="CD42" s="19" t="str">
        <f t="shared" ca="1" si="302"/>
        <v>-</v>
      </c>
      <c r="CE42" s="19" t="str">
        <f t="shared" ca="1" si="302"/>
        <v>-</v>
      </c>
      <c r="CF42" s="19" t="str">
        <f t="shared" ca="1" si="302"/>
        <v>-</v>
      </c>
      <c r="CG42" s="19" t="str">
        <f t="shared" ca="1" si="302"/>
        <v>-</v>
      </c>
      <c r="CH42" s="19" t="str">
        <f t="shared" ca="1" si="302"/>
        <v>-</v>
      </c>
      <c r="CI42" s="9"/>
      <c r="CJ42" s="136" t="b">
        <f t="shared" ca="1" si="361"/>
        <v>1</v>
      </c>
      <c r="CK42" s="12" t="b">
        <v>1</v>
      </c>
      <c r="CL42" s="231" t="b">
        <f t="shared" ca="1" si="385"/>
        <v>1</v>
      </c>
      <c r="CM42" s="244">
        <f t="shared" ca="1" si="380"/>
        <v>22312000004</v>
      </c>
      <c r="CN42" s="231" t="b">
        <f t="shared" ca="1" si="385"/>
        <v>0</v>
      </c>
      <c r="CO42" s="12" t="s">
        <v>34</v>
      </c>
      <c r="CP42" s="19" t="b">
        <f t="shared" ca="1" si="362"/>
        <v>1</v>
      </c>
      <c r="CQ42" s="231">
        <f t="shared" ca="1" si="363"/>
        <v>22312000005</v>
      </c>
      <c r="CR42" s="433">
        <f t="shared" ca="1" si="303"/>
        <v>652</v>
      </c>
      <c r="CS42" s="433">
        <f t="shared" ca="1" si="303"/>
        <v>686</v>
      </c>
      <c r="CT42" s="433">
        <f t="shared" ca="1" si="303"/>
        <v>721</v>
      </c>
      <c r="CU42" s="144">
        <f t="shared" ca="1" si="304"/>
        <v>378</v>
      </c>
      <c r="CV42" s="144">
        <f t="shared" ca="1" si="304"/>
        <v>413</v>
      </c>
      <c r="CW42" s="144">
        <f t="shared" ca="1" si="304"/>
        <v>448</v>
      </c>
      <c r="CX42" s="19" t="str">
        <f t="shared" ca="1" si="364"/>
        <v>-</v>
      </c>
      <c r="CY42" s="12" t="b">
        <v>0</v>
      </c>
      <c r="CZ42" s="12" t="b">
        <v>0</v>
      </c>
      <c r="DA42" s="12" t="b">
        <v>0</v>
      </c>
      <c r="DB42" s="12" t="b">
        <v>0</v>
      </c>
      <c r="DC42" s="12" t="b">
        <v>0</v>
      </c>
      <c r="DD42" s="12">
        <v>3</v>
      </c>
      <c r="DE42" s="12">
        <v>3</v>
      </c>
      <c r="DF42" s="19">
        <f t="shared" ca="1" si="365"/>
        <v>0</v>
      </c>
      <c r="DG42" s="12">
        <v>1</v>
      </c>
      <c r="DH42" s="12">
        <v>-1</v>
      </c>
      <c r="DI42" s="19" t="str">
        <f t="shared" ca="1" si="366"/>
        <v>-</v>
      </c>
      <c r="DJ42" s="19" t="str">
        <f t="shared" ca="1" si="366"/>
        <v>-</v>
      </c>
      <c r="DK42" s="19" t="str">
        <f t="shared" ca="1" si="366"/>
        <v>-</v>
      </c>
      <c r="DL42" s="244">
        <f t="shared" ca="1" si="367"/>
        <v>0</v>
      </c>
      <c r="DM42" s="244">
        <f t="shared" si="367"/>
        <v>1</v>
      </c>
      <c r="DN42" s="244">
        <f t="shared" si="367"/>
        <v>-1</v>
      </c>
      <c r="DO42" s="19" t="str">
        <f t="shared" ca="1" si="309"/>
        <v>-</v>
      </c>
      <c r="DP42" s="19">
        <f t="shared" ca="1" si="309"/>
        <v>0</v>
      </c>
      <c r="DQ42" s="19">
        <f t="shared" ca="1" si="309"/>
        <v>0</v>
      </c>
      <c r="DR42" s="9"/>
      <c r="DS42" s="19">
        <f t="shared" ca="1" si="191"/>
        <v>0</v>
      </c>
      <c r="DT42" s="19">
        <f t="shared" ca="1" si="191"/>
        <v>0</v>
      </c>
      <c r="DU42" s="19">
        <f t="shared" ca="1" si="191"/>
        <v>0</v>
      </c>
      <c r="DV42" s="19">
        <f t="shared" ca="1" si="191"/>
        <v>0</v>
      </c>
      <c r="DW42" s="19">
        <f t="shared" ca="1" si="191"/>
        <v>0</v>
      </c>
      <c r="DX42" s="19">
        <f t="shared" ca="1" si="191"/>
        <v>0</v>
      </c>
      <c r="DY42" s="19">
        <f t="shared" ca="1" si="191"/>
        <v>0</v>
      </c>
      <c r="DZ42" s="19">
        <f t="shared" ca="1" si="191"/>
        <v>0</v>
      </c>
      <c r="EA42" s="19">
        <f t="shared" ca="1" si="191"/>
        <v>0</v>
      </c>
      <c r="EB42" s="19">
        <f t="shared" ca="1" si="191"/>
        <v>0</v>
      </c>
      <c r="EC42" s="19">
        <f t="shared" ca="1" si="191"/>
        <v>0</v>
      </c>
      <c r="ED42" s="19">
        <f t="shared" ca="1" si="191"/>
        <v>0</v>
      </c>
      <c r="EE42" s="19">
        <f t="shared" ca="1" si="368"/>
        <v>0</v>
      </c>
      <c r="EF42" s="19">
        <f t="shared" ca="1" si="310"/>
        <v>0</v>
      </c>
      <c r="EG42" s="19">
        <f t="shared" ca="1" si="310"/>
        <v>0</v>
      </c>
      <c r="EH42" s="19">
        <f t="shared" ca="1" si="310"/>
        <v>0</v>
      </c>
      <c r="EI42" s="19">
        <f t="shared" ca="1" si="386"/>
        <v>0</v>
      </c>
      <c r="EJ42" s="19">
        <f t="shared" ca="1" si="386"/>
        <v>0</v>
      </c>
      <c r="EK42" s="19">
        <f t="shared" ca="1" si="386"/>
        <v>0</v>
      </c>
      <c r="EL42" s="19">
        <f t="shared" ca="1" si="386"/>
        <v>0</v>
      </c>
      <c r="EM42" s="19">
        <f t="shared" ca="1" si="386"/>
        <v>0</v>
      </c>
      <c r="EN42" s="19">
        <f t="shared" ca="1" si="386"/>
        <v>0</v>
      </c>
      <c r="EO42" s="19">
        <f t="shared" ca="1" si="386"/>
        <v>0</v>
      </c>
      <c r="EP42" s="19">
        <f t="shared" ca="1" si="386"/>
        <v>0</v>
      </c>
      <c r="EQ42" s="19">
        <f t="shared" ca="1" si="386"/>
        <v>0</v>
      </c>
      <c r="ER42" s="19">
        <f t="shared" ca="1" si="386"/>
        <v>0</v>
      </c>
      <c r="ES42" s="19">
        <f t="shared" ca="1" si="386"/>
        <v>0</v>
      </c>
      <c r="ET42" s="19">
        <f t="shared" ca="1" si="386"/>
        <v>0</v>
      </c>
      <c r="EU42" s="19">
        <f t="shared" ca="1" si="386"/>
        <v>0</v>
      </c>
      <c r="EV42" s="19">
        <f t="shared" ca="1" si="386"/>
        <v>0</v>
      </c>
      <c r="EW42" s="19">
        <f t="shared" ca="1" si="386"/>
        <v>0</v>
      </c>
      <c r="EX42" s="19">
        <f t="shared" ca="1" si="386"/>
        <v>0</v>
      </c>
      <c r="EY42" s="19">
        <f t="shared" ca="1" si="386"/>
        <v>0</v>
      </c>
      <c r="EZ42" s="19">
        <f t="shared" ca="1" si="386"/>
        <v>0</v>
      </c>
      <c r="FA42" s="19">
        <f t="shared" ca="1" si="386"/>
        <v>0</v>
      </c>
      <c r="FB42" s="19">
        <f t="shared" ca="1" si="386"/>
        <v>0</v>
      </c>
      <c r="FC42" s="19">
        <f t="shared" ca="1" si="386"/>
        <v>0</v>
      </c>
      <c r="FD42" s="19">
        <f t="shared" ca="1" si="386"/>
        <v>0</v>
      </c>
      <c r="FE42" s="19">
        <f t="shared" ca="1" si="386"/>
        <v>0</v>
      </c>
      <c r="FF42" s="19">
        <f t="shared" ca="1" si="386"/>
        <v>0</v>
      </c>
      <c r="FG42" s="19">
        <f t="shared" ca="1" si="386"/>
        <v>0</v>
      </c>
      <c r="FH42" s="19">
        <f t="shared" ca="1" si="386"/>
        <v>0</v>
      </c>
      <c r="FI42" s="19">
        <f t="shared" ca="1" si="386"/>
        <v>0</v>
      </c>
      <c r="FJ42" s="19">
        <f t="shared" ca="1" si="386"/>
        <v>0</v>
      </c>
      <c r="FK42" s="19">
        <f t="shared" ca="1" si="386"/>
        <v>0</v>
      </c>
      <c r="FL42" s="19">
        <f t="shared" ca="1" si="386"/>
        <v>0</v>
      </c>
      <c r="FM42" s="19">
        <f t="shared" ca="1" si="386"/>
        <v>0</v>
      </c>
      <c r="FN42" s="19">
        <f t="shared" ca="1" si="386"/>
        <v>0</v>
      </c>
      <c r="FO42" s="19">
        <f t="shared" ca="1" si="386"/>
        <v>0</v>
      </c>
      <c r="FP42" s="19">
        <f t="shared" ca="1" si="386"/>
        <v>0</v>
      </c>
      <c r="FQ42" s="19">
        <f t="shared" ca="1" si="386"/>
        <v>0</v>
      </c>
      <c r="FR42" s="19">
        <f t="shared" ca="1" si="386"/>
        <v>0</v>
      </c>
      <c r="FS42" s="19">
        <f t="shared" ca="1" si="386"/>
        <v>0</v>
      </c>
      <c r="FT42" s="19">
        <f t="shared" ca="1" si="386"/>
        <v>0</v>
      </c>
      <c r="FU42" s="19">
        <f t="shared" ca="1" si="386"/>
        <v>0</v>
      </c>
      <c r="FV42" s="19">
        <f t="shared" ca="1" si="386"/>
        <v>0</v>
      </c>
      <c r="FW42" s="19">
        <f t="shared" ca="1" si="386"/>
        <v>0</v>
      </c>
      <c r="FX42" s="19">
        <f t="shared" ca="1" si="386"/>
        <v>0</v>
      </c>
      <c r="FY42" s="19">
        <f t="shared" ca="1" si="386"/>
        <v>0</v>
      </c>
      <c r="FZ42" s="19">
        <f t="shared" ca="1" si="386"/>
        <v>0</v>
      </c>
      <c r="GA42" s="19">
        <f t="shared" ca="1" si="386"/>
        <v>0</v>
      </c>
      <c r="GB42" s="19">
        <f t="shared" ca="1" si="386"/>
        <v>0</v>
      </c>
      <c r="GC42" s="19">
        <f t="shared" ca="1" si="386"/>
        <v>0</v>
      </c>
      <c r="GD42" s="19">
        <f t="shared" ca="1" si="386"/>
        <v>0</v>
      </c>
      <c r="GE42" s="19">
        <f t="shared" ca="1" si="386"/>
        <v>0</v>
      </c>
      <c r="GF42" s="19">
        <f t="shared" ca="1" si="386"/>
        <v>0</v>
      </c>
      <c r="GG42" s="19">
        <f t="shared" ca="1" si="386"/>
        <v>0</v>
      </c>
      <c r="GH42" s="19">
        <f t="shared" ca="1" si="386"/>
        <v>0</v>
      </c>
      <c r="GI42" s="19">
        <f t="shared" ca="1" si="386"/>
        <v>0</v>
      </c>
      <c r="GJ42" s="19">
        <f t="shared" ca="1" si="386"/>
        <v>0</v>
      </c>
      <c r="GK42" s="19">
        <f t="shared" ca="1" si="386"/>
        <v>0</v>
      </c>
      <c r="GL42" s="19">
        <f t="shared" ca="1" si="386"/>
        <v>0</v>
      </c>
      <c r="GM42" s="19">
        <f t="shared" ca="1" si="386"/>
        <v>0</v>
      </c>
      <c r="GN42" s="19">
        <f t="shared" ca="1" si="386"/>
        <v>0</v>
      </c>
      <c r="GO42" s="19">
        <f t="shared" ca="1" si="386"/>
        <v>0</v>
      </c>
      <c r="GP42" s="19">
        <f t="shared" ca="1" si="386"/>
        <v>0</v>
      </c>
      <c r="GQ42" s="19">
        <f t="shared" ca="1" si="313"/>
        <v>0</v>
      </c>
      <c r="GR42" s="19">
        <f t="shared" ca="1" si="313"/>
        <v>0</v>
      </c>
      <c r="GS42" s="19">
        <f t="shared" ca="1" si="313"/>
        <v>0</v>
      </c>
      <c r="GT42" s="19">
        <f t="shared" ca="1" si="313"/>
        <v>0</v>
      </c>
      <c r="GU42" s="19">
        <f t="shared" ca="1" si="313"/>
        <v>0</v>
      </c>
      <c r="GV42" s="19">
        <f t="shared" ca="1" si="313"/>
        <v>0</v>
      </c>
      <c r="GW42" s="19">
        <f t="shared" ca="1" si="313"/>
        <v>0</v>
      </c>
      <c r="GX42" s="19">
        <f t="shared" ca="1" si="313"/>
        <v>0</v>
      </c>
      <c r="GY42" s="19">
        <f t="shared" ca="1" si="313"/>
        <v>0</v>
      </c>
      <c r="GZ42" s="19">
        <f t="shared" ca="1" si="313"/>
        <v>0</v>
      </c>
      <c r="HA42" s="19">
        <f t="shared" ca="1" si="313"/>
        <v>0</v>
      </c>
      <c r="HB42" s="19">
        <f t="shared" ca="1" si="313"/>
        <v>0</v>
      </c>
      <c r="HC42" s="19">
        <f t="shared" ca="1" si="313"/>
        <v>0</v>
      </c>
      <c r="HD42" s="19">
        <f t="shared" ca="1" si="313"/>
        <v>0</v>
      </c>
      <c r="HE42" s="19">
        <f t="shared" ca="1" si="313"/>
        <v>0</v>
      </c>
      <c r="HF42" s="19">
        <f t="shared" ca="1" si="313"/>
        <v>0</v>
      </c>
      <c r="HG42" s="19">
        <f t="shared" ca="1" si="313"/>
        <v>0</v>
      </c>
      <c r="HH42" s="19">
        <f t="shared" ca="1" si="313"/>
        <v>0</v>
      </c>
      <c r="HI42" s="19">
        <f t="shared" ca="1" si="313"/>
        <v>0</v>
      </c>
      <c r="HJ42" s="19">
        <f t="shared" ca="1" si="313"/>
        <v>0</v>
      </c>
      <c r="HK42" s="19">
        <f t="shared" ca="1" si="313"/>
        <v>0</v>
      </c>
      <c r="HL42" s="19">
        <f t="shared" ca="1" si="313"/>
        <v>0</v>
      </c>
      <c r="HM42" s="19">
        <f t="shared" ca="1" si="313"/>
        <v>0</v>
      </c>
      <c r="HN42" s="19">
        <f t="shared" ca="1" si="314"/>
        <v>0</v>
      </c>
      <c r="HO42" s="19">
        <f t="shared" ca="1" si="314"/>
        <v>0</v>
      </c>
      <c r="HP42" s="19">
        <f t="shared" ca="1" si="314"/>
        <v>0</v>
      </c>
      <c r="HQ42" s="19">
        <f t="shared" ca="1" si="315"/>
        <v>0</v>
      </c>
      <c r="HR42" s="19">
        <f t="shared" ca="1" si="315"/>
        <v>0</v>
      </c>
      <c r="HS42" s="19">
        <f t="shared" ca="1" si="315"/>
        <v>0</v>
      </c>
      <c r="HT42" s="19">
        <f t="shared" ca="1" si="315"/>
        <v>0</v>
      </c>
      <c r="HU42" s="19">
        <f t="shared" ca="1" si="315"/>
        <v>0</v>
      </c>
      <c r="HV42" s="19">
        <f t="shared" ca="1" si="315"/>
        <v>0</v>
      </c>
      <c r="HW42" s="19">
        <f t="shared" ca="1" si="315"/>
        <v>0</v>
      </c>
      <c r="HX42" s="19">
        <f t="shared" ca="1" si="315"/>
        <v>0</v>
      </c>
      <c r="HY42" s="19">
        <f t="shared" ca="1" si="315"/>
        <v>0</v>
      </c>
      <c r="HZ42" s="19">
        <f t="shared" ca="1" si="315"/>
        <v>0</v>
      </c>
      <c r="IA42" s="19">
        <f t="shared" ca="1" si="314"/>
        <v>0</v>
      </c>
      <c r="IB42" s="19">
        <f t="shared" ca="1" si="314"/>
        <v>0</v>
      </c>
      <c r="IC42" s="19">
        <f t="shared" ca="1" si="314"/>
        <v>0</v>
      </c>
      <c r="ID42" s="19">
        <f t="shared" ca="1" si="314"/>
        <v>0</v>
      </c>
      <c r="IE42" s="19">
        <f t="shared" ca="1" si="314"/>
        <v>0</v>
      </c>
      <c r="IF42" s="19">
        <f t="shared" ca="1" si="314"/>
        <v>0</v>
      </c>
      <c r="IG42" s="19">
        <f t="shared" ca="1" si="314"/>
        <v>0</v>
      </c>
      <c r="IH42" s="19">
        <f t="shared" ca="1" si="314"/>
        <v>0</v>
      </c>
      <c r="II42" s="19">
        <f t="shared" ca="1" si="314"/>
        <v>0</v>
      </c>
      <c r="IJ42" s="19">
        <f t="shared" ca="1" si="314"/>
        <v>0</v>
      </c>
      <c r="IK42" s="19">
        <f t="shared" ca="1" si="314"/>
        <v>0</v>
      </c>
      <c r="IL42" s="19">
        <f t="shared" ca="1" si="314"/>
        <v>0</v>
      </c>
      <c r="IM42" s="19">
        <f t="shared" ca="1" si="314"/>
        <v>0</v>
      </c>
      <c r="IN42" s="19">
        <f t="shared" ca="1" si="314"/>
        <v>0</v>
      </c>
      <c r="IO42" s="19">
        <f t="shared" ca="1" si="314"/>
        <v>0</v>
      </c>
      <c r="IP42" s="19">
        <f t="shared" ca="1" si="314"/>
        <v>0</v>
      </c>
      <c r="IQ42" s="19">
        <f t="shared" ca="1" si="314"/>
        <v>0</v>
      </c>
      <c r="IR42" s="19">
        <f t="shared" ca="1" si="314"/>
        <v>0</v>
      </c>
      <c r="IS42" s="19">
        <f t="shared" ca="1" si="314"/>
        <v>0</v>
      </c>
      <c r="IT42" s="19">
        <f t="shared" ca="1" si="314"/>
        <v>0</v>
      </c>
      <c r="IU42" s="19">
        <f t="shared" ca="1" si="314"/>
        <v>0</v>
      </c>
      <c r="IV42" s="19">
        <f t="shared" ca="1" si="314"/>
        <v>0</v>
      </c>
      <c r="IW42" s="19">
        <f t="shared" ca="1" si="314"/>
        <v>0</v>
      </c>
      <c r="IX42" s="19">
        <f t="shared" ca="1" si="314"/>
        <v>0</v>
      </c>
      <c r="IY42" s="19">
        <f t="shared" ca="1" si="314"/>
        <v>0</v>
      </c>
      <c r="IZ42" s="5">
        <f t="shared" ca="1" si="316"/>
        <v>67</v>
      </c>
      <c r="JA42" s="9"/>
      <c r="JB42" s="5">
        <f t="shared" ca="1" si="317"/>
        <v>1</v>
      </c>
      <c r="JC42" s="5" t="b">
        <f t="shared" ca="1" si="317"/>
        <v>0</v>
      </c>
      <c r="JD42" s="19">
        <f t="shared" ca="1" si="369"/>
        <v>0</v>
      </c>
      <c r="JE42" s="5">
        <f t="shared" ca="1" si="318"/>
        <v>0</v>
      </c>
      <c r="JF42" s="5">
        <f t="shared" ca="1" si="319"/>
        <v>1.2500000000000001E-2</v>
      </c>
      <c r="JG42" s="19">
        <f t="shared" ca="1" si="320"/>
        <v>0</v>
      </c>
      <c r="JH42" s="19">
        <f t="shared" ca="1" si="320"/>
        <v>0</v>
      </c>
      <c r="JI42" s="5">
        <f t="shared" ca="1" si="321"/>
        <v>60</v>
      </c>
      <c r="JJ42" s="19">
        <f t="shared" ca="1" si="369"/>
        <v>1</v>
      </c>
      <c r="JK42" s="19">
        <f t="shared" ca="1" si="369"/>
        <v>0</v>
      </c>
      <c r="JL42" s="19">
        <f t="shared" ca="1" si="369"/>
        <v>0</v>
      </c>
      <c r="JM42" s="19">
        <f t="shared" ca="1" si="369"/>
        <v>0</v>
      </c>
      <c r="JN42" s="19">
        <f t="shared" ca="1" si="369"/>
        <v>0</v>
      </c>
      <c r="JO42" s="19">
        <f t="shared" ca="1" si="369"/>
        <v>0</v>
      </c>
      <c r="JP42" s="19">
        <f t="shared" ca="1" si="369"/>
        <v>0</v>
      </c>
      <c r="JQ42" s="19">
        <f t="shared" ca="1" si="369"/>
        <v>0</v>
      </c>
      <c r="JR42" s="19">
        <f t="shared" ca="1" si="369"/>
        <v>0</v>
      </c>
      <c r="JS42" s="19">
        <f t="shared" ca="1" si="369"/>
        <v>0</v>
      </c>
      <c r="JT42" s="19">
        <f t="shared" ca="1" si="227"/>
        <v>0</v>
      </c>
      <c r="JU42" s="19">
        <f t="shared" ca="1" si="227"/>
        <v>0</v>
      </c>
      <c r="JV42" s="19">
        <f t="shared" ca="1" si="227"/>
        <v>0</v>
      </c>
      <c r="JW42" s="19">
        <f t="shared" ca="1" si="227"/>
        <v>0</v>
      </c>
      <c r="JX42" s="19">
        <f t="shared" ca="1" si="227"/>
        <v>0</v>
      </c>
      <c r="JY42" s="19">
        <f t="shared" ca="1" si="227"/>
        <v>0</v>
      </c>
      <c r="JZ42" s="19">
        <f t="shared" ca="1" si="227"/>
        <v>0</v>
      </c>
      <c r="KA42" s="19">
        <f t="shared" ca="1" si="227"/>
        <v>0</v>
      </c>
      <c r="KB42" s="19">
        <f t="shared" ca="1" si="227"/>
        <v>0</v>
      </c>
      <c r="KC42" s="19">
        <f t="shared" ca="1" si="227"/>
        <v>0</v>
      </c>
      <c r="KD42" s="19">
        <f t="shared" ca="1" si="227"/>
        <v>0</v>
      </c>
      <c r="KE42" s="19">
        <f t="shared" ca="1" si="227"/>
        <v>0</v>
      </c>
      <c r="KF42" s="5">
        <f t="shared" ca="1" si="322"/>
        <v>0</v>
      </c>
      <c r="KG42" s="5">
        <f t="shared" ca="1" si="322"/>
        <v>6.25E-2</v>
      </c>
      <c r="KH42" s="5">
        <f t="shared" ca="1" si="322"/>
        <v>6.25E-2</v>
      </c>
      <c r="KI42" s="5">
        <f t="shared" ca="1" si="322"/>
        <v>6.25E-2</v>
      </c>
      <c r="KJ42" s="19">
        <f t="shared" ca="1" si="284"/>
        <v>0</v>
      </c>
      <c r="KK42" s="19">
        <f t="shared" ca="1" si="227"/>
        <v>0</v>
      </c>
      <c r="KL42" s="19">
        <f t="shared" ca="1" si="235"/>
        <v>0</v>
      </c>
      <c r="KM42" s="19">
        <f t="shared" ca="1" si="227"/>
        <v>0</v>
      </c>
      <c r="KN42" s="19">
        <f t="shared" ca="1" si="227"/>
        <v>1</v>
      </c>
      <c r="KO42" s="19">
        <f t="shared" ca="1" si="227"/>
        <v>0</v>
      </c>
      <c r="KP42" s="19">
        <f t="shared" ca="1" si="227"/>
        <v>1</v>
      </c>
      <c r="KQ42" s="9"/>
      <c r="KR42" s="5" t="b">
        <f t="shared" ca="1" si="323"/>
        <v>1</v>
      </c>
      <c r="KS42" s="5" t="b">
        <f t="shared" ca="1" si="324"/>
        <v>0</v>
      </c>
      <c r="KT42" s="5" t="b">
        <f t="shared" ca="1" si="324"/>
        <v>0</v>
      </c>
      <c r="KU42" s="5" t="b">
        <f t="shared" ca="1" si="324"/>
        <v>1</v>
      </c>
      <c r="KV42" s="136">
        <f t="shared" ca="1" si="325"/>
        <v>2</v>
      </c>
      <c r="KW42" s="136">
        <f t="shared" ca="1" si="325"/>
        <v>2</v>
      </c>
      <c r="KX42" s="5" t="b">
        <f t="shared" ref="KX42:LA42" ca="1" si="389">INDEX(i.dryman,($AM42-1)*4+$AL42,KX$15)</f>
        <v>0</v>
      </c>
      <c r="KY42" s="5" t="b">
        <f t="shared" ca="1" si="389"/>
        <v>1</v>
      </c>
      <c r="KZ42" s="5" t="b">
        <f t="shared" ca="1" si="389"/>
        <v>1</v>
      </c>
      <c r="LA42" s="5" t="b">
        <f t="shared" ca="1" si="389"/>
        <v>0</v>
      </c>
      <c r="LB42" s="5">
        <f t="shared" ref="LB42:LC42" ca="1" si="390">INDEX(i.dryman,($AM42-1)*4+$AL42,LB$15+$N42-1)</f>
        <v>1</v>
      </c>
      <c r="LC42" s="5">
        <f t="shared" ca="1" si="390"/>
        <v>0</v>
      </c>
      <c r="LD42" s="5" t="b">
        <f t="shared" ref="LD42" ca="1" si="391">AND(INDEX(i.dryman,($AM42-1)*4+$AL42,LD$15),($KW42&gt;0))</f>
        <v>0</v>
      </c>
      <c r="LE42" s="5" t="str" cm="1">
        <f t="array" ref="LE42">IF(OR(LF42:LM42&lt;&gt;"-"),TRUE,"-")</f>
        <v>-</v>
      </c>
      <c r="LF42" s="12" t="s">
        <v>34</v>
      </c>
      <c r="LG42" s="12" t="s">
        <v>34</v>
      </c>
      <c r="LH42" s="12" t="s">
        <v>34</v>
      </c>
      <c r="LI42" s="12" t="s">
        <v>34</v>
      </c>
      <c r="LJ42" s="12" t="s">
        <v>34</v>
      </c>
      <c r="LK42" s="12" t="s">
        <v>34</v>
      </c>
      <c r="LL42" s="12" t="s">
        <v>34</v>
      </c>
      <c r="LM42" s="12" t="s">
        <v>34</v>
      </c>
      <c r="LN42" s="12" t="str">
        <f t="array" aca="1" ref="LN42" ca="1">IF(OR(LO42:LU42&lt;&gt;"-"),TRUE,"-")</f>
        <v>-</v>
      </c>
      <c r="LO42" s="5" t="str">
        <f t="array" aca="1" ref="LO42" ca="1">IF(OR(LP42:LV42&lt;&gt;"-"),TRUE,"-")</f>
        <v>-</v>
      </c>
      <c r="LP42" s="19" t="str">
        <f t="shared" ca="1" si="373"/>
        <v>-</v>
      </c>
      <c r="LQ42" s="19" t="str">
        <f t="shared" ca="1" si="373"/>
        <v>-</v>
      </c>
      <c r="LR42" s="19" t="str">
        <f t="shared" ca="1" si="373"/>
        <v>-</v>
      </c>
      <c r="LS42" s="19" t="str">
        <f t="shared" ca="1" si="373"/>
        <v>-</v>
      </c>
      <c r="LT42" s="19" t="str">
        <f t="shared" ca="1" si="373"/>
        <v>-</v>
      </c>
      <c r="LU42" s="19" t="str">
        <f t="shared" ca="1" si="373"/>
        <v>-</v>
      </c>
      <c r="LV42" s="19" t="str">
        <f t="shared" ca="1" si="373"/>
        <v>-</v>
      </c>
      <c r="LW42" s="19" t="b">
        <f t="shared" ca="1" si="373"/>
        <v>0</v>
      </c>
      <c r="LX42" s="12" t="s">
        <v>34</v>
      </c>
      <c r="LY42" s="12" t="s">
        <v>34</v>
      </c>
      <c r="LZ42" s="19" t="b">
        <f t="shared" ca="1" si="373"/>
        <v>0</v>
      </c>
      <c r="MA42" s="19" t="str">
        <f t="shared" ca="1" si="373"/>
        <v>-</v>
      </c>
      <c r="MB42" s="5" t="str">
        <f t="shared" ca="1" si="327"/>
        <v>-</v>
      </c>
      <c r="MC42" s="5" t="str">
        <f t="shared" ca="1" si="327"/>
        <v>-</v>
      </c>
      <c r="MD42" s="5" t="str">
        <f t="shared" ca="1" si="327"/>
        <v>-</v>
      </c>
      <c r="ME42" s="5" t="str">
        <f t="shared" ca="1" si="327"/>
        <v>-</v>
      </c>
      <c r="MF42" s="19" t="b">
        <f t="shared" ca="1" si="248"/>
        <v>0</v>
      </c>
      <c r="MG42" s="19" t="str">
        <f t="shared" ca="1" si="249"/>
        <v>-</v>
      </c>
      <c r="MH42" s="19" t="str">
        <f t="shared" ca="1" si="249"/>
        <v>-</v>
      </c>
      <c r="MI42" s="19" t="b">
        <f t="shared" ca="1" si="249"/>
        <v>1</v>
      </c>
      <c r="MJ42" s="19">
        <f t="shared" ca="1" si="249"/>
        <v>0.5</v>
      </c>
      <c r="MK42" s="19">
        <f t="shared" ca="1" si="249"/>
        <v>0.5</v>
      </c>
      <c r="ML42" s="19">
        <f t="shared" ca="1" si="249"/>
        <v>0.99</v>
      </c>
      <c r="MM42" s="5">
        <f t="shared" ref="MM42:MR42" ca="1" si="392">INDEX(i.FlkStrctr,$N42,MM$15)</f>
        <v>0</v>
      </c>
      <c r="MN42" s="5">
        <f t="shared" ca="1" si="392"/>
        <v>500</v>
      </c>
      <c r="MO42" s="5">
        <f t="shared" ca="1" si="392"/>
        <v>500</v>
      </c>
      <c r="MP42" s="5">
        <f t="shared" ca="1" si="392"/>
        <v>575</v>
      </c>
      <c r="MQ42" s="5">
        <f t="shared" ca="1" si="392"/>
        <v>240</v>
      </c>
      <c r="MR42" s="5">
        <f t="shared" ca="1" si="392"/>
        <v>364</v>
      </c>
      <c r="MS42" s="5">
        <f t="shared" ca="1" si="330"/>
        <v>1</v>
      </c>
      <c r="MT42" s="9"/>
      <c r="MU42" s="19">
        <f t="shared" ca="1" si="328"/>
        <v>70</v>
      </c>
      <c r="MV42" s="19">
        <f t="shared" ca="1" si="375"/>
        <v>50</v>
      </c>
      <c r="MW42" s="19">
        <f t="shared" ca="1" si="375"/>
        <v>75</v>
      </c>
      <c r="MX42" s="19">
        <f t="shared" ca="1" si="375"/>
        <v>50</v>
      </c>
      <c r="MY42" s="19">
        <f t="shared" ca="1" si="250"/>
        <v>1</v>
      </c>
      <c r="MZ42" s="5">
        <f t="shared" ca="1" si="331"/>
        <v>1</v>
      </c>
      <c r="NA42" s="19">
        <f t="shared" ca="1" si="332"/>
        <v>1</v>
      </c>
      <c r="NB42" s="9"/>
      <c r="NC42" s="19" t="b">
        <f t="shared" ca="1" si="375"/>
        <v>0</v>
      </c>
      <c r="ND42" s="19" t="b">
        <f t="shared" ca="1" si="375"/>
        <v>0</v>
      </c>
      <c r="NE42" s="19">
        <f t="shared" ca="1" si="375"/>
        <v>2</v>
      </c>
      <c r="NF42" s="19">
        <f t="shared" ca="1" si="375"/>
        <v>1</v>
      </c>
      <c r="NG42" s="19">
        <f t="shared" ca="1" si="375"/>
        <v>2</v>
      </c>
      <c r="NH42" s="19">
        <f t="shared" ca="1" si="375"/>
        <v>0</v>
      </c>
      <c r="NI42" s="19" t="str">
        <f t="shared" ca="1" si="375"/>
        <v>-</v>
      </c>
      <c r="NJ42" s="19" t="str">
        <f t="shared" ca="1" si="375"/>
        <v>-</v>
      </c>
      <c r="NK42" s="19" t="str">
        <f t="shared" ca="1" si="375"/>
        <v>-</v>
      </c>
      <c r="NL42" s="19" t="b">
        <f t="shared" ca="1" si="375"/>
        <v>1</v>
      </c>
      <c r="NM42" s="19">
        <f t="shared" ca="1" si="375"/>
        <v>636</v>
      </c>
      <c r="NN42" s="19" t="str">
        <f t="shared" ca="1" si="375"/>
        <v>-</v>
      </c>
      <c r="NO42" s="19">
        <f t="shared" ca="1" si="375"/>
        <v>1</v>
      </c>
      <c r="NP42" s="19">
        <f t="shared" ca="1" si="375"/>
        <v>1</v>
      </c>
      <c r="NQ42" s="19">
        <f t="shared" ca="1" si="375"/>
        <v>1</v>
      </c>
      <c r="NR42" s="19">
        <f t="shared" ca="1" si="375"/>
        <v>1</v>
      </c>
      <c r="NS42" s="19">
        <f t="shared" ca="1" si="375"/>
        <v>1</v>
      </c>
      <c r="NT42" s="19">
        <f t="shared" ca="1" si="375"/>
        <v>1</v>
      </c>
      <c r="NU42" s="19">
        <f t="shared" ca="1" si="375"/>
        <v>1</v>
      </c>
      <c r="NV42" s="19">
        <f t="shared" ca="1" si="375"/>
        <v>1</v>
      </c>
      <c r="NW42" s="19">
        <f t="shared" ca="1" si="375"/>
        <v>1</v>
      </c>
      <c r="NX42" s="9"/>
      <c r="NY42" s="12" t="str">
        <f t="shared" ca="1" si="334"/>
        <v>-</v>
      </c>
      <c r="NZ42" s="19" t="str">
        <f t="shared" ca="1" si="335"/>
        <v>-</v>
      </c>
      <c r="OA42" s="19" t="str">
        <f t="shared" ca="1" si="335"/>
        <v>-</v>
      </c>
      <c r="OB42" s="19" t="str">
        <f t="shared" ca="1" si="336"/>
        <v>-</v>
      </c>
      <c r="OC42" s="19" t="str">
        <f t="shared" ca="1" si="335"/>
        <v>-</v>
      </c>
      <c r="OD42" s="19" t="str">
        <f t="shared" ca="1" si="337"/>
        <v>-</v>
      </c>
      <c r="OE42" s="19" t="str">
        <f t="shared" ca="1" si="335"/>
        <v>-</v>
      </c>
      <c r="OF42" s="19" t="str">
        <f t="shared" ca="1" si="335"/>
        <v>-</v>
      </c>
      <c r="OG42" s="19" t="str">
        <f t="shared" ca="1" si="335"/>
        <v>-</v>
      </c>
      <c r="OH42" s="19" t="str">
        <f t="shared" ca="1" si="335"/>
        <v>-</v>
      </c>
      <c r="OI42" s="19" t="str">
        <f t="shared" ca="1" si="335"/>
        <v>-</v>
      </c>
      <c r="OJ42" s="19" t="str">
        <f t="shared" ca="1" si="335"/>
        <v>-</v>
      </c>
      <c r="OK42" s="19" t="str">
        <f t="shared" ca="1" si="335"/>
        <v>-</v>
      </c>
      <c r="OL42" s="19" t="str">
        <f t="shared" ca="1" si="335"/>
        <v>-</v>
      </c>
      <c r="OM42" s="19" t="str">
        <f t="shared" ca="1" si="335"/>
        <v>-</v>
      </c>
      <c r="ON42" s="19" t="str">
        <f t="shared" ca="1" si="335"/>
        <v>-</v>
      </c>
      <c r="OO42" s="19" t="str">
        <f t="shared" ca="1" si="335"/>
        <v>-</v>
      </c>
      <c r="OP42" s="19" t="str">
        <f t="shared" ca="1" si="335"/>
        <v>-</v>
      </c>
      <c r="OQ42" s="19" t="str">
        <f t="shared" ca="1" si="335"/>
        <v>-</v>
      </c>
      <c r="OR42" s="19" t="str">
        <f t="shared" ca="1" si="338"/>
        <v>-</v>
      </c>
      <c r="OS42" s="19" t="str">
        <f t="shared" ca="1" si="338"/>
        <v>-</v>
      </c>
      <c r="OT42" s="19" t="str">
        <f t="shared" ca="1" si="338"/>
        <v>-</v>
      </c>
      <c r="OU42" s="19" t="str">
        <f t="shared" ca="1" si="338"/>
        <v>-</v>
      </c>
      <c r="OV42" s="19" t="str">
        <f t="shared" ca="1" si="338"/>
        <v>-</v>
      </c>
      <c r="OW42" s="19" t="str">
        <f t="shared" ca="1" si="338"/>
        <v>-</v>
      </c>
      <c r="OX42" s="19" t="str">
        <f t="shared" ca="1" si="338"/>
        <v>-</v>
      </c>
      <c r="OY42" s="19" t="str">
        <f t="shared" ca="1" si="339"/>
        <v>-</v>
      </c>
      <c r="OZ42" s="19" t="str">
        <f t="shared" ca="1" si="339"/>
        <v>-</v>
      </c>
      <c r="PA42" s="19" t="str">
        <f t="shared" ca="1" si="339"/>
        <v>-</v>
      </c>
      <c r="PB42" s="19" t="str">
        <f t="shared" ca="1" si="339"/>
        <v>-</v>
      </c>
      <c r="PC42" s="19" t="str">
        <f t="shared" ca="1" si="339"/>
        <v>-</v>
      </c>
      <c r="PD42" s="19" t="str">
        <f t="shared" ca="1" si="339"/>
        <v>-</v>
      </c>
      <c r="PE42" s="19" t="str">
        <f t="shared" ca="1" si="339"/>
        <v>-</v>
      </c>
      <c r="PF42" s="19" t="str">
        <f t="shared" ca="1" si="339"/>
        <v>-</v>
      </c>
      <c r="PG42" s="19" t="str">
        <f t="shared" ca="1" si="339"/>
        <v>-</v>
      </c>
      <c r="PH42" s="19" t="str">
        <f t="shared" ca="1" si="339"/>
        <v>-</v>
      </c>
      <c r="PI42" s="19" t="str">
        <f t="shared" ca="1" si="338"/>
        <v>-</v>
      </c>
      <c r="PJ42" s="19" t="str">
        <f t="shared" ca="1" si="338"/>
        <v>-</v>
      </c>
      <c r="PK42" s="19" t="str">
        <f t="shared" ca="1" si="338"/>
        <v>-</v>
      </c>
      <c r="PL42" s="19" t="str">
        <f t="shared" ca="1" si="338"/>
        <v>-</v>
      </c>
      <c r="PM42" s="19" t="str">
        <f t="shared" ca="1" si="338"/>
        <v>-</v>
      </c>
      <c r="PN42" s="19" t="str">
        <f t="shared" ca="1" si="338"/>
        <v>-</v>
      </c>
      <c r="PO42" s="19" t="str">
        <f t="shared" ca="1" si="338"/>
        <v>-</v>
      </c>
      <c r="PP42" s="19" t="str">
        <f t="shared" ca="1" si="338"/>
        <v>-</v>
      </c>
      <c r="PQ42" s="19" t="str">
        <f t="shared" ca="1" si="338"/>
        <v>-</v>
      </c>
      <c r="PR42" s="19" t="str">
        <f t="shared" ca="1" si="340"/>
        <v>-</v>
      </c>
      <c r="PS42" s="19" t="str">
        <f t="shared" ca="1" si="340"/>
        <v>-</v>
      </c>
      <c r="PT42" s="19" t="str">
        <f t="shared" ca="1" si="340"/>
        <v>-</v>
      </c>
      <c r="PU42" s="19" t="str">
        <f t="shared" ca="1" si="340"/>
        <v>-</v>
      </c>
      <c r="PV42" s="19" t="str">
        <f t="shared" ca="1" si="340"/>
        <v>-</v>
      </c>
      <c r="PW42" s="19" t="str">
        <f t="shared" ca="1" si="340"/>
        <v>-</v>
      </c>
      <c r="PX42" s="19" t="str">
        <f t="shared" ca="1" si="340"/>
        <v>-</v>
      </c>
      <c r="PY42" s="19" t="str">
        <f t="shared" ca="1" si="340"/>
        <v>-</v>
      </c>
      <c r="PZ42" s="19" t="str">
        <f t="shared" ca="1" si="340"/>
        <v>-</v>
      </c>
      <c r="QA42" s="19" t="str">
        <f t="shared" ca="1" si="340"/>
        <v>-</v>
      </c>
      <c r="QB42" s="19" t="str">
        <f t="shared" ca="1" si="340"/>
        <v>-</v>
      </c>
      <c r="QC42" s="19" t="str">
        <f t="shared" ca="1" si="340"/>
        <v>-</v>
      </c>
      <c r="QD42" s="19" t="str">
        <f t="shared" ca="1" si="340"/>
        <v>-</v>
      </c>
      <c r="QE42" s="19" t="str">
        <f t="shared" ca="1" si="340"/>
        <v>-</v>
      </c>
      <c r="QF42" s="19" t="str">
        <f t="shared" ca="1" si="340"/>
        <v>-</v>
      </c>
      <c r="QG42" s="19" t="str">
        <f t="shared" ca="1" si="340"/>
        <v>-</v>
      </c>
      <c r="QH42" s="19" t="str">
        <f t="shared" ca="1" si="341"/>
        <v>-</v>
      </c>
      <c r="QI42" s="12" t="str">
        <f t="shared" ca="1" si="342"/>
        <v>-</v>
      </c>
      <c r="QJ42" s="19" t="str">
        <f t="shared" ca="1" si="341"/>
        <v>-</v>
      </c>
      <c r="QK42" s="19" t="str">
        <f t="shared" ca="1" si="341"/>
        <v>-</v>
      </c>
      <c r="QL42" s="19" t="str">
        <f t="shared" ca="1" si="341"/>
        <v>-</v>
      </c>
      <c r="QM42" s="19" t="str">
        <f t="shared" ca="1" si="382"/>
        <v>-</v>
      </c>
      <c r="QN42" s="19" t="str">
        <f t="shared" ca="1" si="382"/>
        <v>-</v>
      </c>
      <c r="QO42" s="19" t="str">
        <f t="shared" ca="1" si="382"/>
        <v>-</v>
      </c>
      <c r="QP42" s="19" t="str">
        <f t="shared" ca="1" si="382"/>
        <v>-</v>
      </c>
      <c r="QQ42" s="19" t="str">
        <f t="shared" ca="1" si="382"/>
        <v>-</v>
      </c>
      <c r="QR42" s="19" t="str">
        <f t="shared" ca="1" si="382"/>
        <v>-</v>
      </c>
      <c r="QS42" s="19" t="str">
        <f t="shared" ca="1" si="341"/>
        <v>-</v>
      </c>
      <c r="QT42" s="19" t="str">
        <f t="shared" ca="1" si="341"/>
        <v>-</v>
      </c>
      <c r="QU42" s="19" t="str">
        <f t="shared" ca="1" si="341"/>
        <v>-</v>
      </c>
      <c r="QV42" s="19" t="str">
        <f t="shared" ca="1" si="341"/>
        <v>-</v>
      </c>
      <c r="QW42" s="19" t="str">
        <f t="shared" ca="1" si="341"/>
        <v>-</v>
      </c>
      <c r="QX42" s="19" t="str">
        <f t="shared" ca="1" si="341"/>
        <v>-</v>
      </c>
      <c r="QY42" s="19" t="str">
        <f t="shared" ca="1" si="341"/>
        <v>-</v>
      </c>
      <c r="QZ42" s="19" t="str">
        <f t="shared" ca="1" si="341"/>
        <v>-</v>
      </c>
      <c r="RA42" s="19" t="str">
        <f t="shared" ca="1" si="341"/>
        <v>-</v>
      </c>
      <c r="RB42" s="19" t="str">
        <f t="shared" ca="1" si="341"/>
        <v>-</v>
      </c>
      <c r="RC42" s="19" t="str">
        <f t="shared" ca="1" si="341"/>
        <v>-</v>
      </c>
      <c r="RD42" s="19" t="str">
        <f t="shared" ca="1" si="343"/>
        <v>-</v>
      </c>
      <c r="RE42" s="19" t="str">
        <f t="shared" ca="1" si="343"/>
        <v>-</v>
      </c>
      <c r="RF42" s="19" t="str">
        <f t="shared" ca="1" si="343"/>
        <v>-</v>
      </c>
      <c r="RG42" s="19" t="str">
        <f t="shared" ca="1" si="343"/>
        <v>-</v>
      </c>
      <c r="RH42" s="19" t="str">
        <f t="shared" ca="1" si="343"/>
        <v>-</v>
      </c>
      <c r="RI42" s="19" t="str">
        <f t="shared" ca="1" si="343"/>
        <v>-</v>
      </c>
      <c r="RJ42" s="19" t="str">
        <f t="shared" ca="1" si="343"/>
        <v>-</v>
      </c>
      <c r="RK42" s="19" t="str">
        <f t="shared" ca="1" si="343"/>
        <v>-</v>
      </c>
      <c r="RL42" s="19" t="str">
        <f t="shared" ca="1" si="343"/>
        <v>-</v>
      </c>
      <c r="RM42" s="19" t="str">
        <f t="shared" ca="1" si="344"/>
        <v>-</v>
      </c>
      <c r="RN42" s="19" t="str">
        <f t="shared" ca="1" si="344"/>
        <v>-</v>
      </c>
      <c r="RO42" s="19" t="str">
        <f t="shared" ca="1" si="344"/>
        <v>-</v>
      </c>
      <c r="RP42" s="19" t="str">
        <f t="shared" ca="1" si="344"/>
        <v>-</v>
      </c>
      <c r="RQ42" s="19" t="str">
        <f t="shared" ca="1" si="344"/>
        <v>-</v>
      </c>
      <c r="RR42" s="19" t="str">
        <f t="shared" ca="1" si="344"/>
        <v>-</v>
      </c>
      <c r="RS42" s="19" t="str">
        <f t="shared" ca="1" si="343"/>
        <v>-</v>
      </c>
      <c r="RT42" s="19" t="str">
        <f t="shared" ca="1" si="343"/>
        <v>-</v>
      </c>
      <c r="RU42" s="19" t="str">
        <f t="shared" ca="1" si="343"/>
        <v>-</v>
      </c>
      <c r="RV42" s="19" t="str">
        <f t="shared" ca="1" si="343"/>
        <v>-</v>
      </c>
      <c r="RW42" s="19" t="str">
        <f t="shared" ca="1" si="343"/>
        <v>-</v>
      </c>
      <c r="RX42" s="19" t="str">
        <f t="shared" ca="1" si="343"/>
        <v>-</v>
      </c>
      <c r="RY42" s="19" t="str">
        <f t="shared" ca="1" si="343"/>
        <v>-</v>
      </c>
      <c r="RZ42" s="19" t="str">
        <f t="shared" ca="1" si="345"/>
        <v>-</v>
      </c>
      <c r="SA42" s="19" t="str">
        <f t="shared" ca="1" si="345"/>
        <v>-</v>
      </c>
      <c r="SB42" s="19" t="str">
        <f t="shared" ca="1" si="345"/>
        <v>-</v>
      </c>
      <c r="SC42" s="19" t="str">
        <f t="shared" ca="1" si="345"/>
        <v>-</v>
      </c>
      <c r="SD42" s="19" t="str">
        <f t="shared" ca="1" si="345"/>
        <v>-</v>
      </c>
      <c r="SE42" s="19" t="str">
        <f t="shared" ca="1" si="345"/>
        <v>-</v>
      </c>
      <c r="SF42" s="19" t="str">
        <f t="shared" ca="1" si="345"/>
        <v>-</v>
      </c>
      <c r="SG42" s="19" t="str">
        <f t="shared" ca="1" si="345"/>
        <v>-</v>
      </c>
      <c r="SH42" s="19" t="str">
        <f t="shared" ca="1" si="345"/>
        <v>-</v>
      </c>
      <c r="SI42" s="19" t="str">
        <f t="shared" ca="1" si="345"/>
        <v>-</v>
      </c>
      <c r="SJ42" s="19" t="str">
        <f t="shared" ca="1" si="345"/>
        <v>-</v>
      </c>
      <c r="SK42" s="19" t="str">
        <f t="shared" ca="1" si="345"/>
        <v>-</v>
      </c>
      <c r="SL42" s="19" t="str">
        <f t="shared" ca="1" si="345"/>
        <v>-</v>
      </c>
      <c r="SM42" s="19" t="str">
        <f t="shared" ca="1" si="346"/>
        <v>-</v>
      </c>
      <c r="SN42" s="19" t="str">
        <f t="shared" ca="1" si="346"/>
        <v>-</v>
      </c>
      <c r="SO42" s="19" t="str">
        <f t="shared" ca="1" si="346"/>
        <v>-</v>
      </c>
      <c r="SP42" s="19" t="str">
        <f t="shared" ca="1" si="346"/>
        <v>-</v>
      </c>
      <c r="SQ42" s="19" t="str">
        <f t="shared" ca="1" si="346"/>
        <v>-</v>
      </c>
      <c r="SR42" s="19" t="str">
        <f t="shared" ca="1" si="346"/>
        <v>-</v>
      </c>
      <c r="SS42" s="12" t="b">
        <f t="shared" ca="1" si="347"/>
        <v>1</v>
      </c>
      <c r="ST42" s="19" t="str">
        <f t="shared" ca="1" si="387"/>
        <v>-</v>
      </c>
      <c r="SU42" s="19" t="str">
        <f t="shared" ca="1" si="387"/>
        <v>-</v>
      </c>
      <c r="SV42" s="19" t="str">
        <f t="shared" ca="1" si="387"/>
        <v>-</v>
      </c>
      <c r="SW42" s="19" t="str">
        <f t="shared" ca="1" si="387"/>
        <v>-</v>
      </c>
      <c r="SX42" s="19" t="str">
        <f t="shared" ca="1" si="387"/>
        <v>-</v>
      </c>
      <c r="SY42" s="19" t="str">
        <f t="shared" ca="1" si="387"/>
        <v>-</v>
      </c>
      <c r="SZ42" s="19" t="str">
        <f t="shared" ca="1" si="387"/>
        <v>-</v>
      </c>
      <c r="TA42" s="19" t="str">
        <f t="shared" ca="1" si="387"/>
        <v>-</v>
      </c>
      <c r="TB42" s="19" t="str">
        <f t="shared" ca="1" si="387"/>
        <v>-</v>
      </c>
      <c r="TC42" s="19" t="str">
        <f t="shared" ca="1" si="387"/>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7"/>
        <v>-</v>
      </c>
      <c r="UQ42" s="19" t="str">
        <f t="shared" ca="1" si="387"/>
        <v>-</v>
      </c>
      <c r="UR42" s="19" t="str">
        <f t="shared" ca="1" si="383"/>
        <v>-</v>
      </c>
      <c r="US42" s="19" t="str">
        <f t="shared" ca="1" si="376"/>
        <v>-</v>
      </c>
      <c r="UT42" s="19" t="str">
        <f t="shared" ca="1" si="376"/>
        <v>-</v>
      </c>
      <c r="UU42" s="19" t="str">
        <f t="shared" ca="1" si="376"/>
        <v>-</v>
      </c>
      <c r="UV42" s="19" t="str">
        <f t="shared" ca="1" si="376"/>
        <v>-</v>
      </c>
      <c r="UW42" s="19" t="str">
        <f t="shared" ca="1" si="348"/>
        <v>-</v>
      </c>
      <c r="UX42" s="19" t="str">
        <f t="shared" ca="1" si="348"/>
        <v>-</v>
      </c>
      <c r="UY42" s="19" t="str">
        <f t="shared" ca="1" si="348"/>
        <v>-</v>
      </c>
      <c r="UZ42" s="19" t="str">
        <f t="shared" ca="1" si="348"/>
        <v>-</v>
      </c>
      <c r="VA42" s="19" t="str">
        <f t="shared" ca="1" si="348"/>
        <v>-</v>
      </c>
      <c r="VB42" s="19" t="str">
        <f t="shared" ca="1" si="348"/>
        <v>-</v>
      </c>
      <c r="VC42" s="19">
        <f t="shared" ca="1" si="377"/>
        <v>0</v>
      </c>
      <c r="VD42" s="23">
        <v>0</v>
      </c>
    </row>
    <row r="43" spans="1:576" outlineLevel="1">
      <c r="A43" s="21">
        <f t="shared" ref="A43" si="393">ROW(A43)-5</f>
        <v>38</v>
      </c>
      <c r="B43" s="21"/>
      <c r="D43" s="14"/>
      <c r="E43" t="b">
        <v>0</v>
      </c>
      <c r="I43" s="21"/>
      <c r="J43" s="21"/>
      <c r="K43" s="21"/>
      <c r="L43" s="21"/>
      <c r="M43" s="21"/>
      <c r="N43" s="21"/>
      <c r="O43" s="21"/>
      <c r="P43" s="21"/>
      <c r="Q43" s="21"/>
      <c r="R43" s="21"/>
      <c r="S43" s="21"/>
      <c r="T43" s="21"/>
      <c r="U43" s="21"/>
      <c r="V43" s="21"/>
      <c r="W43" s="21"/>
      <c r="X43" s="21"/>
      <c r="Y43" s="211"/>
      <c r="Z43" s="211"/>
      <c r="AA43" s="211"/>
      <c r="AB43" s="211"/>
      <c r="AC43" s="21"/>
      <c r="AD43" s="211"/>
      <c r="AE43" s="211"/>
      <c r="AF43" s="211"/>
      <c r="AG43" s="211"/>
      <c r="AH43" s="211"/>
      <c r="AI43" s="314" t="e">
        <f>INDEX(CHOOSE($O43,DataAutumn!i.OptLTWAdj,DataWinter!i.OptLTWAdj,DataSpring!i.OptLTWAdj),AI$15+($AP43-1)*3+($AC43-1)*15,$X43+($N43-1)*4)</f>
        <v>#VALUE!</v>
      </c>
      <c r="AJ43" s="211"/>
      <c r="AK43" s="211"/>
      <c r="AS43" s="228" t="str">
        <f ca="1">"blank "&amp;TEXT(RAND(),"0.000")</f>
        <v>blank 0.774</v>
      </c>
      <c r="AT43" s="9" t="str">
        <f ca="1">IF(COUNTIF(AS$5:AS43,AS43)=1,"-","Dup")</f>
        <v>-</v>
      </c>
      <c r="AU43" s="9"/>
      <c r="AV43" s="14"/>
      <c r="AW43" s="14"/>
      <c r="AX43" s="14"/>
      <c r="AY43" s="14"/>
      <c r="AZ43" s="14"/>
      <c r="BA43" s="14"/>
      <c r="BB43" s="14"/>
      <c r="BC43" s="14"/>
      <c r="BD43" s="9"/>
      <c r="BE43" s="14"/>
      <c r="BF43" s="14"/>
      <c r="BG43" s="14"/>
      <c r="BH43" s="14"/>
      <c r="BI43" s="14"/>
      <c r="BJ43" s="14"/>
      <c r="BK43" s="14"/>
      <c r="BL43" s="9"/>
      <c r="BM43" s="14"/>
      <c r="BN43" s="14"/>
      <c r="BO43" s="14"/>
      <c r="BP43" s="14"/>
      <c r="BQ43" s="14"/>
      <c r="BR43" s="14"/>
      <c r="BS43" s="14"/>
      <c r="BT43" s="14"/>
      <c r="BU43" s="14"/>
      <c r="BV43" s="14"/>
      <c r="BW43" s="14"/>
      <c r="BX43" s="9"/>
      <c r="BY43" s="14"/>
      <c r="BZ43" s="14"/>
      <c r="CA43" s="14"/>
      <c r="CB43" s="14"/>
      <c r="CC43" s="14"/>
      <c r="CD43" s="14"/>
      <c r="CE43" s="14"/>
      <c r="CF43" s="14"/>
      <c r="CG43" s="14"/>
      <c r="CH43" s="14"/>
      <c r="CI43" s="9"/>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9"/>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9"/>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9"/>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9"/>
      <c r="MU43" s="14"/>
      <c r="MV43" s="14"/>
      <c r="MW43" s="14"/>
      <c r="MX43" s="14"/>
      <c r="MY43" s="14"/>
      <c r="MZ43" s="14"/>
      <c r="NA43" s="14"/>
      <c r="NB43" s="9"/>
      <c r="NC43" s="14"/>
      <c r="ND43" s="14"/>
      <c r="NE43" s="14"/>
      <c r="NF43" s="14"/>
      <c r="NG43" s="14"/>
      <c r="NH43" s="14"/>
      <c r="NI43" s="14"/>
      <c r="NJ43" s="14"/>
      <c r="NK43" s="14"/>
      <c r="NL43" s="14"/>
      <c r="NM43" s="14"/>
      <c r="NN43" s="14"/>
      <c r="NO43" s="14"/>
      <c r="NP43" s="14"/>
      <c r="NQ43" s="14"/>
      <c r="NR43" s="14"/>
      <c r="NS43" s="14"/>
      <c r="NT43" s="14"/>
      <c r="NU43" s="14"/>
      <c r="NV43" s="14"/>
      <c r="NW43" s="14"/>
      <c r="NX43" s="9"/>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14"/>
      <c r="VC43" s="14"/>
      <c r="VD43" s="23">
        <v>0</v>
      </c>
    </row>
    <row r="44" spans="1:576">
      <c r="A44" s="21">
        <f>ROW(A44)-5</f>
        <v>39</v>
      </c>
      <c r="B44" s="21"/>
      <c r="D44" s="504"/>
      <c r="E44" t="b">
        <v>0</v>
      </c>
      <c r="G44" s="29" t="s">
        <v>1876</v>
      </c>
      <c r="N44" s="268">
        <v>2</v>
      </c>
      <c r="O44" s="211"/>
      <c r="P44" s="268">
        <v>2</v>
      </c>
      <c r="Q44" s="211"/>
      <c r="R44" s="211"/>
      <c r="S44" s="211"/>
      <c r="T44" s="211"/>
      <c r="U44" s="268">
        <v>1</v>
      </c>
      <c r="V44" s="268">
        <v>1</v>
      </c>
      <c r="W44" s="268">
        <v>1</v>
      </c>
      <c r="X44" s="268">
        <v>3</v>
      </c>
      <c r="Y44" s="211"/>
      <c r="Z44" s="211"/>
      <c r="AA44" s="211"/>
      <c r="AB44" s="211"/>
      <c r="AD44" s="211"/>
      <c r="AE44" s="211"/>
      <c r="AF44" s="211"/>
      <c r="AG44" s="211"/>
      <c r="AH44" s="211"/>
      <c r="AI44" s="211"/>
      <c r="AJ44" s="211"/>
      <c r="AK44" s="211"/>
      <c r="AR44" s="211"/>
      <c r="AS44" s="26" t="s">
        <v>1882</v>
      </c>
      <c r="AT44" s="9" t="str">
        <f ca="1">IF(COUNTIF(AS$5:AS44,AS44)=1,"-","Dup")</f>
        <v>-</v>
      </c>
      <c r="AU44" s="9"/>
      <c r="AV44" s="504"/>
      <c r="AW44" s="504"/>
      <c r="AX44" s="504"/>
      <c r="AY44" s="504"/>
      <c r="AZ44" s="504"/>
      <c r="BA44" s="504"/>
      <c r="BB44" s="504"/>
      <c r="BC44" s="504"/>
      <c r="BD44" s="9"/>
      <c r="BE44" s="504"/>
      <c r="BF44" s="504"/>
      <c r="BG44" s="504"/>
      <c r="BH44" s="504"/>
      <c r="BI44" s="504"/>
      <c r="BJ44" s="504"/>
      <c r="BK44" s="504"/>
      <c r="BL44" s="9"/>
      <c r="BM44" s="504"/>
      <c r="BN44" s="504"/>
      <c r="BO44" s="504"/>
      <c r="BP44" s="504"/>
      <c r="BQ44" s="504"/>
      <c r="BR44" s="504"/>
      <c r="BS44" s="504"/>
      <c r="BT44" s="504"/>
      <c r="BU44" s="504"/>
      <c r="BV44" s="504"/>
      <c r="BW44" s="504"/>
      <c r="BX44" s="9"/>
      <c r="BY44" s="504"/>
      <c r="BZ44" s="504"/>
      <c r="CA44" s="504"/>
      <c r="CB44" s="504"/>
      <c r="CC44" s="504"/>
      <c r="CD44" s="504"/>
      <c r="CE44" s="504"/>
      <c r="CF44" s="504"/>
      <c r="CG44" s="504"/>
      <c r="CH44" s="504"/>
      <c r="CI44" s="9"/>
      <c r="CJ44" s="504"/>
      <c r="CK44" s="504"/>
      <c r="CL44" s="504"/>
      <c r="CM44" s="504"/>
      <c r="CN44" s="504"/>
      <c r="CO44" s="504"/>
      <c r="CP44" s="504"/>
      <c r="CQ44" s="504"/>
      <c r="CR44" s="504"/>
      <c r="CS44" s="504"/>
      <c r="CT44" s="504"/>
      <c r="CU44" s="504"/>
      <c r="CV44" s="504"/>
      <c r="CW44" s="504"/>
      <c r="CX44" s="504"/>
      <c r="CY44" s="504"/>
      <c r="CZ44" s="504"/>
      <c r="DA44" s="504"/>
      <c r="DB44" s="504"/>
      <c r="DC44" s="504"/>
      <c r="DD44" s="504"/>
      <c r="DE44" s="504"/>
      <c r="DF44" s="504"/>
      <c r="DG44" s="504"/>
      <c r="DH44" s="504"/>
      <c r="DI44" s="504"/>
      <c r="DJ44" s="504"/>
      <c r="DK44" s="504"/>
      <c r="DL44" s="504"/>
      <c r="DM44" s="504"/>
      <c r="DN44" s="504"/>
      <c r="DO44" s="504"/>
      <c r="DP44" s="504"/>
      <c r="DQ44" s="504"/>
      <c r="DR44" s="9"/>
      <c r="DS44" s="504"/>
      <c r="DT44" s="504"/>
      <c r="DU44" s="504"/>
      <c r="DV44" s="504"/>
      <c r="DW44" s="504"/>
      <c r="DX44" s="504"/>
      <c r="DY44" s="504"/>
      <c r="DZ44" s="504"/>
      <c r="EA44" s="504"/>
      <c r="EB44" s="504"/>
      <c r="EC44" s="504"/>
      <c r="ED44" s="504"/>
      <c r="EE44" s="505"/>
      <c r="EF44" s="504"/>
      <c r="EG44" s="504"/>
      <c r="EH44" s="504"/>
      <c r="EI44" s="504"/>
      <c r="EJ44" s="504"/>
      <c r="EK44" s="504"/>
      <c r="EL44" s="504"/>
      <c r="EM44" s="504"/>
      <c r="EN44" s="504"/>
      <c r="EO44" s="504"/>
      <c r="EP44" s="504"/>
      <c r="EQ44" s="504"/>
      <c r="ER44" s="504"/>
      <c r="ES44" s="504"/>
      <c r="ET44" s="504"/>
      <c r="EU44" s="504"/>
      <c r="EV44" s="504"/>
      <c r="EW44" s="504"/>
      <c r="EX44" s="504"/>
      <c r="EY44" s="504"/>
      <c r="EZ44" s="504"/>
      <c r="FA44" s="504"/>
      <c r="FB44" s="504"/>
      <c r="FC44" s="504"/>
      <c r="FD44" s="504"/>
      <c r="FE44" s="504"/>
      <c r="FF44" s="504"/>
      <c r="FG44" s="504"/>
      <c r="FH44" s="504"/>
      <c r="FI44" s="504"/>
      <c r="FJ44" s="504"/>
      <c r="FK44" s="504"/>
      <c r="FL44" s="504"/>
      <c r="FM44" s="504"/>
      <c r="FN44" s="504"/>
      <c r="FO44" s="504"/>
      <c r="FP44" s="504"/>
      <c r="FQ44" s="504"/>
      <c r="FR44" s="504"/>
      <c r="FS44" s="504"/>
      <c r="FT44" s="504"/>
      <c r="FU44" s="504"/>
      <c r="FV44" s="504"/>
      <c r="FW44" s="504"/>
      <c r="FX44" s="504"/>
      <c r="FY44" s="504"/>
      <c r="FZ44" s="504"/>
      <c r="GA44" s="504"/>
      <c r="GB44" s="504"/>
      <c r="GC44" s="504"/>
      <c r="GD44" s="504"/>
      <c r="GE44" s="504"/>
      <c r="GF44" s="504"/>
      <c r="GG44" s="504"/>
      <c r="GH44" s="504"/>
      <c r="GI44" s="504"/>
      <c r="GJ44" s="504"/>
      <c r="GK44" s="504"/>
      <c r="GL44" s="504"/>
      <c r="GM44" s="504"/>
      <c r="GN44" s="504"/>
      <c r="GO44" s="504"/>
      <c r="GP44" s="504"/>
      <c r="GQ44" s="504"/>
      <c r="GR44" s="504"/>
      <c r="GS44" s="504"/>
      <c r="GT44" s="504"/>
      <c r="GU44" s="504"/>
      <c r="GV44" s="504"/>
      <c r="GW44" s="504"/>
      <c r="GX44" s="504"/>
      <c r="GY44" s="504"/>
      <c r="GZ44" s="504"/>
      <c r="HA44" s="504"/>
      <c r="HB44" s="504"/>
      <c r="HC44" s="504"/>
      <c r="HD44" s="504"/>
      <c r="HE44" s="504"/>
      <c r="HF44" s="504"/>
      <c r="HG44" s="504"/>
      <c r="HH44" s="504"/>
      <c r="HI44" s="504"/>
      <c r="HJ44" s="504"/>
      <c r="HK44" s="504"/>
      <c r="HL44" s="504"/>
      <c r="HM44" s="504"/>
      <c r="HN44" s="504"/>
      <c r="HO44" s="504"/>
      <c r="HP44" s="504"/>
      <c r="HQ44" s="504"/>
      <c r="HR44" s="504"/>
      <c r="HS44" s="504"/>
      <c r="HT44" s="504"/>
      <c r="HU44" s="504"/>
      <c r="HV44" s="504"/>
      <c r="HW44" s="504"/>
      <c r="HX44" s="504"/>
      <c r="HY44" s="504"/>
      <c r="HZ44" s="504"/>
      <c r="IA44" s="504"/>
      <c r="IB44" s="504"/>
      <c r="IC44" s="504"/>
      <c r="ID44" s="504"/>
      <c r="IE44" s="504"/>
      <c r="IF44" s="504"/>
      <c r="IG44" s="504"/>
      <c r="IH44" s="504"/>
      <c r="II44" s="504"/>
      <c r="IJ44" s="504"/>
      <c r="IK44" s="504"/>
      <c r="IL44" s="504"/>
      <c r="IM44" s="504"/>
      <c r="IN44" s="504"/>
      <c r="IO44" s="504"/>
      <c r="IP44" s="504"/>
      <c r="IQ44" s="504"/>
      <c r="IR44" s="504"/>
      <c r="IS44" s="504"/>
      <c r="IT44" s="504"/>
      <c r="IU44" s="504"/>
      <c r="IV44" s="504"/>
      <c r="IW44" s="504"/>
      <c r="IX44" s="504"/>
      <c r="IY44" s="504"/>
      <c r="IZ44" s="504"/>
      <c r="JA44" s="9"/>
      <c r="JB44" s="504"/>
      <c r="JC44" s="504"/>
      <c r="JD44" s="504"/>
      <c r="JE44" s="504"/>
      <c r="JF44" s="504"/>
      <c r="JG44" s="504"/>
      <c r="JH44" s="504"/>
      <c r="JI44" s="504"/>
      <c r="JJ44" s="504"/>
      <c r="JK44" s="504"/>
      <c r="JL44" s="504"/>
      <c r="JM44" s="504"/>
      <c r="JN44" s="504"/>
      <c r="JO44" s="504"/>
      <c r="JP44" s="504"/>
      <c r="JQ44" s="504"/>
      <c r="JR44" s="504"/>
      <c r="JS44" s="504"/>
      <c r="JT44" s="504"/>
      <c r="JU44" s="504"/>
      <c r="JV44" s="504"/>
      <c r="JW44" s="504"/>
      <c r="JX44" s="504"/>
      <c r="JY44" s="504"/>
      <c r="JZ44" s="504"/>
      <c r="KA44" s="504"/>
      <c r="KB44" s="504"/>
      <c r="KC44" s="504"/>
      <c r="KD44" s="504"/>
      <c r="KE44" s="504"/>
      <c r="KF44" s="504"/>
      <c r="KG44" s="504"/>
      <c r="KH44" s="504"/>
      <c r="KI44" s="504"/>
      <c r="KJ44" s="504"/>
      <c r="KK44" s="504"/>
      <c r="KL44" s="504"/>
      <c r="KM44" s="504"/>
      <c r="KN44" s="504"/>
      <c r="KO44" s="504"/>
      <c r="KP44" s="504"/>
      <c r="KQ44" s="9"/>
      <c r="KR44" s="504"/>
      <c r="KS44" s="504"/>
      <c r="KT44" s="504"/>
      <c r="KU44" s="504"/>
      <c r="KV44" s="504"/>
      <c r="KW44" s="504"/>
      <c r="KX44" s="504"/>
      <c r="KY44" s="504"/>
      <c r="KZ44" s="504"/>
      <c r="LA44" s="504"/>
      <c r="LB44" s="504"/>
      <c r="LC44" s="504"/>
      <c r="LD44" s="504"/>
      <c r="LE44" s="504"/>
      <c r="LF44" s="504"/>
      <c r="LG44" s="504"/>
      <c r="LH44" s="504"/>
      <c r="LI44" s="504"/>
      <c r="LJ44" s="504"/>
      <c r="LK44" s="504"/>
      <c r="LL44" s="504"/>
      <c r="LM44" s="504"/>
      <c r="LN44" s="504"/>
      <c r="LO44" s="504"/>
      <c r="LP44" s="504"/>
      <c r="LQ44" s="504"/>
      <c r="LR44" s="504"/>
      <c r="LS44" s="504"/>
      <c r="LT44" s="504"/>
      <c r="LU44" s="504"/>
      <c r="LV44" s="504"/>
      <c r="LW44" s="504"/>
      <c r="LX44" s="504"/>
      <c r="LY44" s="504"/>
      <c r="LZ44" s="504"/>
      <c r="MA44" s="504"/>
      <c r="MB44" s="504"/>
      <c r="MC44" s="504"/>
      <c r="MD44" s="504"/>
      <c r="ME44" s="504"/>
      <c r="MF44" s="504"/>
      <c r="MG44" s="504"/>
      <c r="MH44" s="504"/>
      <c r="MI44" s="504"/>
      <c r="MJ44" s="504"/>
      <c r="MK44" s="504"/>
      <c r="ML44" s="504"/>
      <c r="MM44" s="504"/>
      <c r="MN44" s="504"/>
      <c r="MO44" s="504"/>
      <c r="MP44" s="504"/>
      <c r="MQ44" s="504"/>
      <c r="MR44" s="504"/>
      <c r="MS44" s="504"/>
      <c r="MT44" s="9"/>
      <c r="MU44" s="504"/>
      <c r="MV44" s="504"/>
      <c r="MW44" s="504"/>
      <c r="MX44" s="504"/>
      <c r="MY44" s="504"/>
      <c r="MZ44" s="504"/>
      <c r="NA44" s="504"/>
      <c r="NB44" s="9"/>
      <c r="NC44" s="504"/>
      <c r="ND44" s="504"/>
      <c r="NE44" s="504"/>
      <c r="NF44" s="504"/>
      <c r="NG44" s="504"/>
      <c r="NH44" s="504"/>
      <c r="NI44" s="504"/>
      <c r="NJ44" s="504"/>
      <c r="NK44" s="504"/>
      <c r="NL44" s="504"/>
      <c r="NM44" s="504"/>
      <c r="NN44" s="504"/>
      <c r="NO44" s="504"/>
      <c r="NP44" s="504"/>
      <c r="NQ44" s="504"/>
      <c r="NR44" s="504"/>
      <c r="NS44" s="504"/>
      <c r="NT44" s="504"/>
      <c r="NU44" s="504"/>
      <c r="NV44" s="504"/>
      <c r="NW44" s="504"/>
      <c r="NX44" s="9"/>
      <c r="NY44" s="504"/>
      <c r="NZ44" s="504"/>
      <c r="OA44" s="504"/>
      <c r="OB44" s="504"/>
      <c r="OC44" s="504"/>
      <c r="OD44" s="504"/>
      <c r="OE44" s="504"/>
      <c r="OF44" s="504"/>
      <c r="OG44" s="504"/>
      <c r="OH44" s="504"/>
      <c r="OI44" s="504"/>
      <c r="OJ44" s="504"/>
      <c r="OK44" s="504"/>
      <c r="OL44" s="504"/>
      <c r="OM44" s="504"/>
      <c r="ON44" s="504"/>
      <c r="OO44" s="504"/>
      <c r="OP44" s="504"/>
      <c r="OQ44" s="504"/>
      <c r="OR44" s="504"/>
      <c r="OS44" s="504"/>
      <c r="OT44" s="504"/>
      <c r="OU44" s="504"/>
      <c r="OV44" s="504"/>
      <c r="OW44" s="504"/>
      <c r="OX44" s="504"/>
      <c r="OY44" s="504"/>
      <c r="OZ44" s="504"/>
      <c r="PA44" s="504"/>
      <c r="PB44" s="504"/>
      <c r="PC44" s="504"/>
      <c r="PD44" s="504"/>
      <c r="PE44" s="504"/>
      <c r="PF44" s="504"/>
      <c r="PG44" s="504"/>
      <c r="PH44" s="504"/>
      <c r="PI44" s="504"/>
      <c r="PJ44" s="504"/>
      <c r="PK44" s="504"/>
      <c r="PL44" s="504"/>
      <c r="PM44" s="504"/>
      <c r="PN44" s="504"/>
      <c r="PO44" s="504"/>
      <c r="PP44" s="504"/>
      <c r="PQ44" s="504"/>
      <c r="PR44" s="504"/>
      <c r="PS44" s="504"/>
      <c r="PT44" s="504"/>
      <c r="PU44" s="504"/>
      <c r="PV44" s="504"/>
      <c r="PW44" s="504"/>
      <c r="PX44" s="504"/>
      <c r="PY44" s="504"/>
      <c r="PZ44" s="504"/>
      <c r="QA44" s="504"/>
      <c r="QB44" s="504"/>
      <c r="QC44" s="504"/>
      <c r="QD44" s="504"/>
      <c r="QE44" s="504"/>
      <c r="QF44" s="504"/>
      <c r="QG44" s="504"/>
      <c r="QH44" s="504"/>
      <c r="QI44" s="504"/>
      <c r="QJ44" s="504"/>
      <c r="QK44" s="504"/>
      <c r="QL44" s="504"/>
      <c r="QM44" s="504"/>
      <c r="QN44" s="504"/>
      <c r="QO44" s="504"/>
      <c r="QP44" s="504"/>
      <c r="QQ44" s="504"/>
      <c r="QR44" s="504"/>
      <c r="QS44" s="504"/>
      <c r="QT44" s="504"/>
      <c r="QU44" s="504"/>
      <c r="QV44" s="504"/>
      <c r="QW44" s="504"/>
      <c r="QX44" s="504"/>
      <c r="QY44" s="504"/>
      <c r="QZ44" s="504"/>
      <c r="RA44" s="504"/>
      <c r="RB44" s="504"/>
      <c r="RC44" s="504"/>
      <c r="RD44" s="504"/>
      <c r="RE44" s="504"/>
      <c r="RF44" s="504"/>
      <c r="RG44" s="504"/>
      <c r="RH44" s="504"/>
      <c r="RI44" s="504"/>
      <c r="RJ44" s="504"/>
      <c r="RK44" s="504"/>
      <c r="RL44" s="504"/>
      <c r="RM44" s="504"/>
      <c r="RN44" s="504"/>
      <c r="RO44" s="504"/>
      <c r="RP44" s="504"/>
      <c r="RQ44" s="504"/>
      <c r="RR44" s="504"/>
      <c r="RS44" s="504"/>
      <c r="RT44" s="504"/>
      <c r="RU44" s="504"/>
      <c r="RV44" s="504"/>
      <c r="RW44" s="504"/>
      <c r="RX44" s="504"/>
      <c r="RY44" s="504"/>
      <c r="RZ44" s="504"/>
      <c r="SA44" s="504"/>
      <c r="SB44" s="504"/>
      <c r="SC44" s="504"/>
      <c r="SD44" s="504"/>
      <c r="SE44" s="504"/>
      <c r="SF44" s="504"/>
      <c r="SG44" s="504"/>
      <c r="SH44" s="504"/>
      <c r="SI44" s="504"/>
      <c r="SJ44" s="504"/>
      <c r="SK44" s="504"/>
      <c r="SL44" s="504"/>
      <c r="SM44" s="504"/>
      <c r="SN44" s="504"/>
      <c r="SO44" s="504"/>
      <c r="SP44" s="504"/>
      <c r="SQ44" s="504"/>
      <c r="SR44" s="504"/>
      <c r="SS44" s="504"/>
      <c r="ST44" s="504"/>
      <c r="SU44" s="504"/>
      <c r="SV44" s="504"/>
      <c r="SW44" s="504"/>
      <c r="SX44" s="504"/>
      <c r="SY44" s="504"/>
      <c r="SZ44" s="504"/>
      <c r="TA44" s="504"/>
      <c r="TB44" s="504"/>
      <c r="TC44" s="504"/>
      <c r="TD44" s="504"/>
      <c r="TE44" s="504"/>
      <c r="TF44" s="504"/>
      <c r="TG44" s="504"/>
      <c r="TH44" s="504"/>
      <c r="TI44" s="504"/>
      <c r="TJ44" s="504"/>
      <c r="TK44" s="504"/>
      <c r="TL44" s="504"/>
      <c r="TM44" s="504"/>
      <c r="TN44" s="504"/>
      <c r="TO44" s="504"/>
      <c r="TP44" s="504"/>
      <c r="TQ44" s="504"/>
      <c r="TR44" s="504"/>
      <c r="TS44" s="504"/>
      <c r="TT44" s="504"/>
      <c r="TU44" s="504"/>
      <c r="TV44" s="504"/>
      <c r="TW44" s="504"/>
      <c r="TX44" s="504"/>
      <c r="TY44" s="504"/>
      <c r="TZ44" s="504"/>
      <c r="UA44" s="504"/>
      <c r="UB44" s="504"/>
      <c r="UC44" s="504"/>
      <c r="UD44" s="504"/>
      <c r="UE44" s="504"/>
      <c r="UF44" s="504"/>
      <c r="UG44" s="504"/>
      <c r="UH44" s="504"/>
      <c r="UI44" s="504"/>
      <c r="UJ44" s="504"/>
      <c r="UK44" s="504"/>
      <c r="UL44" s="504"/>
      <c r="UM44" s="504"/>
      <c r="UN44" s="504"/>
      <c r="UO44" s="504"/>
      <c r="UP44" s="504"/>
      <c r="UQ44" s="504"/>
      <c r="UR44" s="504"/>
      <c r="US44" s="504"/>
      <c r="UT44" s="504"/>
      <c r="UU44" s="504"/>
      <c r="UV44" s="504"/>
      <c r="UW44" s="504"/>
      <c r="UX44" s="504"/>
      <c r="UY44" s="504"/>
      <c r="UZ44" s="504"/>
      <c r="VA44" s="504"/>
      <c r="VB44" s="504"/>
      <c r="VC44" s="504"/>
      <c r="VD44" s="23">
        <v>0</v>
      </c>
    </row>
    <row r="45" spans="1:576" outlineLevel="2">
      <c r="A45" s="21">
        <f>ROW(A45)-5</f>
        <v>40</v>
      </c>
      <c r="B45" s="21"/>
      <c r="D45" s="504"/>
      <c r="E45" t="b">
        <v>0</v>
      </c>
      <c r="G45" s="29" t="s">
        <v>1758</v>
      </c>
      <c r="N45" s="574">
        <f>PRODUCT($P44:$P44)</f>
        <v>2</v>
      </c>
      <c r="O45" s="211"/>
      <c r="P45" s="570">
        <f>PRODUCT($U44:$U44)</f>
        <v>1</v>
      </c>
      <c r="Q45" s="211"/>
      <c r="R45" s="211"/>
      <c r="S45" s="211"/>
      <c r="T45" s="211"/>
      <c r="U45" s="571">
        <f>PRODUCT($V44:$V44)</f>
        <v>1</v>
      </c>
      <c r="V45" s="572">
        <f>PRODUCT($W44:$W44)</f>
        <v>1</v>
      </c>
      <c r="W45" s="573">
        <f>PRODUCT($X44:$X44)</f>
        <v>3</v>
      </c>
      <c r="X45" s="268">
        <v>1</v>
      </c>
      <c r="Y45" s="211"/>
      <c r="Z45" s="211"/>
      <c r="AA45" s="211"/>
      <c r="AB45" s="211"/>
      <c r="AD45" s="211"/>
      <c r="AE45" s="211"/>
      <c r="AF45" s="211"/>
      <c r="AG45" s="211"/>
      <c r="AH45" s="211"/>
      <c r="AI45" s="211"/>
      <c r="AJ45" s="211"/>
      <c r="AK45" s="211"/>
      <c r="AR45">
        <f>PRODUCT($H44:$AR44)</f>
        <v>12</v>
      </c>
      <c r="AS45" s="551" t="str">
        <f>AS44&amp;" "&amp;$AR45&amp;" trials (if complete)"</f>
        <v>Test Basic Farm calibration 12 trials (if complete)</v>
      </c>
      <c r="AT45" s="9" t="str">
        <f ca="1">IF(COUNTIF(AS$5:AS45,AS45)=1,"-","Dup")</f>
        <v>-</v>
      </c>
      <c r="AU45" s="9"/>
      <c r="AV45" s="504"/>
      <c r="AW45" s="504"/>
      <c r="AX45" s="504"/>
      <c r="AY45" s="504"/>
      <c r="AZ45" s="504"/>
      <c r="BA45" s="504"/>
      <c r="BB45" s="504"/>
      <c r="BC45" s="504"/>
      <c r="BD45" s="9"/>
      <c r="BE45" s="504"/>
      <c r="BF45" s="504"/>
      <c r="BG45" s="504"/>
      <c r="BH45" s="504"/>
      <c r="BI45" s="504"/>
      <c r="BJ45" s="504"/>
      <c r="BK45" s="504"/>
      <c r="BL45" s="9"/>
      <c r="BM45" s="504"/>
      <c r="BN45" s="504"/>
      <c r="BO45" s="504"/>
      <c r="BP45" s="504"/>
      <c r="BQ45" s="504"/>
      <c r="BR45" s="504"/>
      <c r="BS45" s="504"/>
      <c r="BT45" s="504"/>
      <c r="BU45" s="504"/>
      <c r="BV45" s="504"/>
      <c r="BW45" s="504"/>
      <c r="BX45" s="9"/>
      <c r="BY45" s="504"/>
      <c r="BZ45" s="504"/>
      <c r="CA45" s="504"/>
      <c r="CB45" s="504"/>
      <c r="CC45" s="504"/>
      <c r="CD45" s="504"/>
      <c r="CE45" s="504"/>
      <c r="CF45" s="504"/>
      <c r="CG45" s="504"/>
      <c r="CH45" s="504"/>
      <c r="CI45" s="9"/>
      <c r="CJ45" s="504"/>
      <c r="CK45" s="504"/>
      <c r="CL45" s="504"/>
      <c r="CM45" s="504"/>
      <c r="CN45" s="504"/>
      <c r="CO45" s="504"/>
      <c r="CP45" s="504"/>
      <c r="CQ45" s="504"/>
      <c r="CR45" s="504"/>
      <c r="CS45" s="504"/>
      <c r="CT45" s="504"/>
      <c r="CU45" s="504"/>
      <c r="CV45" s="504"/>
      <c r="CW45" s="504"/>
      <c r="CX45" s="504"/>
      <c r="CY45" s="504"/>
      <c r="CZ45" s="504"/>
      <c r="DA45" s="504"/>
      <c r="DB45" s="504"/>
      <c r="DC45" s="504"/>
      <c r="DD45" s="504"/>
      <c r="DE45" s="504"/>
      <c r="DF45" s="504"/>
      <c r="DG45" s="504"/>
      <c r="DH45" s="504"/>
      <c r="DI45" s="504"/>
      <c r="DJ45" s="504"/>
      <c r="DK45" s="504"/>
      <c r="DL45" s="504"/>
      <c r="DM45" s="504"/>
      <c r="DN45" s="504"/>
      <c r="DO45" s="504"/>
      <c r="DP45" s="504"/>
      <c r="DQ45" s="504"/>
      <c r="DR45" s="9"/>
      <c r="DS45" s="504"/>
      <c r="DT45" s="504"/>
      <c r="DU45" s="504"/>
      <c r="DV45" s="504"/>
      <c r="DW45" s="504"/>
      <c r="DX45" s="504"/>
      <c r="DY45" s="504"/>
      <c r="DZ45" s="504"/>
      <c r="EA45" s="504"/>
      <c r="EB45" s="504"/>
      <c r="EC45" s="504"/>
      <c r="ED45" s="504"/>
      <c r="EE45" s="505"/>
      <c r="EF45" s="504"/>
      <c r="EG45" s="504"/>
      <c r="EH45" s="504"/>
      <c r="EI45" s="504"/>
      <c r="EJ45" s="504"/>
      <c r="EK45" s="504"/>
      <c r="EL45" s="504"/>
      <c r="EM45" s="504"/>
      <c r="EN45" s="504"/>
      <c r="EO45" s="504"/>
      <c r="EP45" s="504"/>
      <c r="EQ45" s="504"/>
      <c r="ER45" s="504"/>
      <c r="ES45" s="504"/>
      <c r="ET45" s="504"/>
      <c r="EU45" s="504"/>
      <c r="EV45" s="504"/>
      <c r="EW45" s="504"/>
      <c r="EX45" s="504"/>
      <c r="EY45" s="504"/>
      <c r="EZ45" s="504"/>
      <c r="FA45" s="504"/>
      <c r="FB45" s="504"/>
      <c r="FC45" s="504"/>
      <c r="FD45" s="504"/>
      <c r="FE45" s="504"/>
      <c r="FF45" s="504"/>
      <c r="FG45" s="504"/>
      <c r="FH45" s="504"/>
      <c r="FI45" s="504"/>
      <c r="FJ45" s="504"/>
      <c r="FK45" s="504"/>
      <c r="FL45" s="504"/>
      <c r="FM45" s="504"/>
      <c r="FN45" s="504"/>
      <c r="FO45" s="504"/>
      <c r="FP45" s="504"/>
      <c r="FQ45" s="504"/>
      <c r="FR45" s="504"/>
      <c r="FS45" s="504"/>
      <c r="FT45" s="504"/>
      <c r="FU45" s="504"/>
      <c r="FV45" s="504"/>
      <c r="FW45" s="504"/>
      <c r="FX45" s="504"/>
      <c r="FY45" s="504"/>
      <c r="FZ45" s="504"/>
      <c r="GA45" s="504"/>
      <c r="GB45" s="504"/>
      <c r="GC45" s="504"/>
      <c r="GD45" s="504"/>
      <c r="GE45" s="504"/>
      <c r="GF45" s="504"/>
      <c r="GG45" s="504"/>
      <c r="GH45" s="504"/>
      <c r="GI45" s="504"/>
      <c r="GJ45" s="504"/>
      <c r="GK45" s="504"/>
      <c r="GL45" s="504"/>
      <c r="GM45" s="504"/>
      <c r="GN45" s="504"/>
      <c r="GO45" s="504"/>
      <c r="GP45" s="504"/>
      <c r="GQ45" s="504"/>
      <c r="GR45" s="504"/>
      <c r="GS45" s="504"/>
      <c r="GT45" s="504"/>
      <c r="GU45" s="504"/>
      <c r="GV45" s="504"/>
      <c r="GW45" s="504"/>
      <c r="GX45" s="504"/>
      <c r="GY45" s="504"/>
      <c r="GZ45" s="504"/>
      <c r="HA45" s="504"/>
      <c r="HB45" s="504"/>
      <c r="HC45" s="504"/>
      <c r="HD45" s="504"/>
      <c r="HE45" s="504"/>
      <c r="HF45" s="504"/>
      <c r="HG45" s="504"/>
      <c r="HH45" s="504"/>
      <c r="HI45" s="504"/>
      <c r="HJ45" s="504"/>
      <c r="HK45" s="504"/>
      <c r="HL45" s="504"/>
      <c r="HM45" s="504"/>
      <c r="HN45" s="504"/>
      <c r="HO45" s="504"/>
      <c r="HP45" s="504"/>
      <c r="HQ45" s="504"/>
      <c r="HR45" s="504"/>
      <c r="HS45" s="504"/>
      <c r="HT45" s="504"/>
      <c r="HU45" s="504"/>
      <c r="HV45" s="504"/>
      <c r="HW45" s="504"/>
      <c r="HX45" s="504"/>
      <c r="HY45" s="504"/>
      <c r="HZ45" s="504"/>
      <c r="IA45" s="504"/>
      <c r="IB45" s="504"/>
      <c r="IC45" s="504"/>
      <c r="ID45" s="504"/>
      <c r="IE45" s="504"/>
      <c r="IF45" s="504"/>
      <c r="IG45" s="504"/>
      <c r="IH45" s="504"/>
      <c r="II45" s="504"/>
      <c r="IJ45" s="504"/>
      <c r="IK45" s="504"/>
      <c r="IL45" s="504"/>
      <c r="IM45" s="504"/>
      <c r="IN45" s="504"/>
      <c r="IO45" s="504"/>
      <c r="IP45" s="504"/>
      <c r="IQ45" s="504"/>
      <c r="IR45" s="504"/>
      <c r="IS45" s="504"/>
      <c r="IT45" s="504"/>
      <c r="IU45" s="504"/>
      <c r="IV45" s="504"/>
      <c r="IW45" s="504"/>
      <c r="IX45" s="504"/>
      <c r="IY45" s="504"/>
      <c r="IZ45" s="504"/>
      <c r="JA45" s="9"/>
      <c r="JB45" s="504"/>
      <c r="JC45" s="504"/>
      <c r="JD45" s="504"/>
      <c r="JE45" s="504"/>
      <c r="JF45" s="504"/>
      <c r="JG45" s="504"/>
      <c r="JH45" s="504"/>
      <c r="JI45" s="504"/>
      <c r="JJ45" s="504"/>
      <c r="JK45" s="504"/>
      <c r="JL45" s="504"/>
      <c r="JM45" s="504"/>
      <c r="JN45" s="504"/>
      <c r="JO45" s="504"/>
      <c r="JP45" s="504"/>
      <c r="JQ45" s="504"/>
      <c r="JR45" s="504"/>
      <c r="JS45" s="504"/>
      <c r="JT45" s="504"/>
      <c r="JU45" s="504"/>
      <c r="JV45" s="504"/>
      <c r="JW45" s="504"/>
      <c r="JX45" s="504"/>
      <c r="JY45" s="504"/>
      <c r="JZ45" s="504"/>
      <c r="KA45" s="504"/>
      <c r="KB45" s="504"/>
      <c r="KC45" s="504"/>
      <c r="KD45" s="504"/>
      <c r="KE45" s="504"/>
      <c r="KF45" s="504"/>
      <c r="KG45" s="504"/>
      <c r="KH45" s="504"/>
      <c r="KI45" s="504"/>
      <c r="KJ45" s="504"/>
      <c r="KK45" s="504"/>
      <c r="KL45" s="504"/>
      <c r="KM45" s="504"/>
      <c r="KN45" s="504"/>
      <c r="KO45" s="504"/>
      <c r="KP45" s="504"/>
      <c r="KQ45" s="9"/>
      <c r="KR45" s="504"/>
      <c r="KS45" s="504"/>
      <c r="KT45" s="504"/>
      <c r="KU45" s="504"/>
      <c r="KV45" s="504"/>
      <c r="KW45" s="504"/>
      <c r="KX45" s="504"/>
      <c r="KY45" s="504"/>
      <c r="KZ45" s="504"/>
      <c r="LA45" s="504"/>
      <c r="LB45" s="504"/>
      <c r="LC45" s="504"/>
      <c r="LD45" s="504"/>
      <c r="LE45" s="504"/>
      <c r="LF45" s="504"/>
      <c r="LG45" s="504"/>
      <c r="LH45" s="504"/>
      <c r="LI45" s="504"/>
      <c r="LJ45" s="504"/>
      <c r="LK45" s="504"/>
      <c r="LL45" s="504"/>
      <c r="LM45" s="504"/>
      <c r="LN45" s="504"/>
      <c r="LO45" s="504"/>
      <c r="LP45" s="504"/>
      <c r="LQ45" s="504"/>
      <c r="LR45" s="504"/>
      <c r="LS45" s="504"/>
      <c r="LT45" s="504"/>
      <c r="LU45" s="504"/>
      <c r="LV45" s="504"/>
      <c r="LW45" s="504"/>
      <c r="LX45" s="504"/>
      <c r="LY45" s="504"/>
      <c r="LZ45" s="504"/>
      <c r="MA45" s="504"/>
      <c r="MB45" s="504"/>
      <c r="MC45" s="504"/>
      <c r="MD45" s="504"/>
      <c r="ME45" s="504"/>
      <c r="MF45" s="504"/>
      <c r="MG45" s="504"/>
      <c r="MH45" s="504"/>
      <c r="MI45" s="504"/>
      <c r="MJ45" s="504"/>
      <c r="MK45" s="504"/>
      <c r="ML45" s="504"/>
      <c r="MM45" s="504"/>
      <c r="MN45" s="504"/>
      <c r="MO45" s="504"/>
      <c r="MP45" s="504"/>
      <c r="MQ45" s="504"/>
      <c r="MR45" s="504"/>
      <c r="MS45" s="504"/>
      <c r="MT45" s="9"/>
      <c r="MU45" s="504"/>
      <c r="MV45" s="504"/>
      <c r="MW45" s="504"/>
      <c r="MX45" s="504"/>
      <c r="MY45" s="504"/>
      <c r="MZ45" s="504"/>
      <c r="NA45" s="504"/>
      <c r="NB45" s="9"/>
      <c r="NC45" s="504"/>
      <c r="ND45" s="504"/>
      <c r="NE45" s="504"/>
      <c r="NF45" s="504"/>
      <c r="NG45" s="504"/>
      <c r="NH45" s="504"/>
      <c r="NI45" s="504"/>
      <c r="NJ45" s="504"/>
      <c r="NK45" s="504"/>
      <c r="NL45" s="504"/>
      <c r="NM45" s="504"/>
      <c r="NN45" s="504"/>
      <c r="NO45" s="504"/>
      <c r="NP45" s="504"/>
      <c r="NQ45" s="504"/>
      <c r="NR45" s="504"/>
      <c r="NS45" s="504"/>
      <c r="NT45" s="504"/>
      <c r="NU45" s="504"/>
      <c r="NV45" s="504"/>
      <c r="NW45" s="504"/>
      <c r="NX45" s="9"/>
      <c r="NY45" s="504"/>
      <c r="NZ45" s="504"/>
      <c r="OA45" s="504"/>
      <c r="OB45" s="504"/>
      <c r="OC45" s="504"/>
      <c r="OD45" s="504"/>
      <c r="OE45" s="504"/>
      <c r="OF45" s="504"/>
      <c r="OG45" s="504"/>
      <c r="OH45" s="504"/>
      <c r="OI45" s="504"/>
      <c r="OJ45" s="504"/>
      <c r="OK45" s="504"/>
      <c r="OL45" s="504"/>
      <c r="OM45" s="504"/>
      <c r="ON45" s="504"/>
      <c r="OO45" s="504"/>
      <c r="OP45" s="504"/>
      <c r="OQ45" s="504"/>
      <c r="OR45" s="504"/>
      <c r="OS45" s="504"/>
      <c r="OT45" s="504"/>
      <c r="OU45" s="504"/>
      <c r="OV45" s="504"/>
      <c r="OW45" s="504"/>
      <c r="OX45" s="504"/>
      <c r="OY45" s="504"/>
      <c r="OZ45" s="504"/>
      <c r="PA45" s="504"/>
      <c r="PB45" s="504"/>
      <c r="PC45" s="504"/>
      <c r="PD45" s="504"/>
      <c r="PE45" s="504"/>
      <c r="PF45" s="504"/>
      <c r="PG45" s="504"/>
      <c r="PH45" s="504"/>
      <c r="PI45" s="504"/>
      <c r="PJ45" s="504"/>
      <c r="PK45" s="504"/>
      <c r="PL45" s="504"/>
      <c r="PM45" s="504"/>
      <c r="PN45" s="504"/>
      <c r="PO45" s="504"/>
      <c r="PP45" s="504"/>
      <c r="PQ45" s="504"/>
      <c r="PR45" s="504"/>
      <c r="PS45" s="504"/>
      <c r="PT45" s="504"/>
      <c r="PU45" s="504"/>
      <c r="PV45" s="504"/>
      <c r="PW45" s="504"/>
      <c r="PX45" s="504"/>
      <c r="PY45" s="504"/>
      <c r="PZ45" s="504"/>
      <c r="QA45" s="504"/>
      <c r="QB45" s="504"/>
      <c r="QC45" s="504"/>
      <c r="QD45" s="504"/>
      <c r="QE45" s="504"/>
      <c r="QF45" s="504"/>
      <c r="QG45" s="504"/>
      <c r="QH45" s="504"/>
      <c r="QI45" s="504"/>
      <c r="QJ45" s="504"/>
      <c r="QK45" s="504"/>
      <c r="QL45" s="504"/>
      <c r="QM45" s="504"/>
      <c r="QN45" s="504"/>
      <c r="QO45" s="504"/>
      <c r="QP45" s="504"/>
      <c r="QQ45" s="504"/>
      <c r="QR45" s="504"/>
      <c r="QS45" s="504"/>
      <c r="QT45" s="504"/>
      <c r="QU45" s="504"/>
      <c r="QV45" s="504"/>
      <c r="QW45" s="504"/>
      <c r="QX45" s="504"/>
      <c r="QY45" s="504"/>
      <c r="QZ45" s="504"/>
      <c r="RA45" s="504"/>
      <c r="RB45" s="504"/>
      <c r="RC45" s="504"/>
      <c r="RD45" s="504"/>
      <c r="RE45" s="504"/>
      <c r="RF45" s="504"/>
      <c r="RG45" s="504"/>
      <c r="RH45" s="504"/>
      <c r="RI45" s="504"/>
      <c r="RJ45" s="504"/>
      <c r="RK45" s="504"/>
      <c r="RL45" s="504"/>
      <c r="RM45" s="504"/>
      <c r="RN45" s="504"/>
      <c r="RO45" s="504"/>
      <c r="RP45" s="504"/>
      <c r="RQ45" s="504"/>
      <c r="RR45" s="504"/>
      <c r="RS45" s="504"/>
      <c r="RT45" s="504"/>
      <c r="RU45" s="504"/>
      <c r="RV45" s="504"/>
      <c r="RW45" s="504"/>
      <c r="RX45" s="504"/>
      <c r="RY45" s="504"/>
      <c r="RZ45" s="504"/>
      <c r="SA45" s="504"/>
      <c r="SB45" s="504"/>
      <c r="SC45" s="504"/>
      <c r="SD45" s="504"/>
      <c r="SE45" s="504"/>
      <c r="SF45" s="504"/>
      <c r="SG45" s="504"/>
      <c r="SH45" s="504"/>
      <c r="SI45" s="504"/>
      <c r="SJ45" s="504"/>
      <c r="SK45" s="504"/>
      <c r="SL45" s="504"/>
      <c r="SM45" s="504"/>
      <c r="SN45" s="504"/>
      <c r="SO45" s="504"/>
      <c r="SP45" s="504"/>
      <c r="SQ45" s="504"/>
      <c r="SR45" s="504"/>
      <c r="SS45" s="504"/>
      <c r="ST45" s="504"/>
      <c r="SU45" s="504"/>
      <c r="SV45" s="504"/>
      <c r="SW45" s="504"/>
      <c r="SX45" s="504"/>
      <c r="SY45" s="504"/>
      <c r="SZ45" s="504"/>
      <c r="TA45" s="504"/>
      <c r="TB45" s="504"/>
      <c r="TC45" s="504"/>
      <c r="TD45" s="504"/>
      <c r="TE45" s="504"/>
      <c r="TF45" s="504"/>
      <c r="TG45" s="504"/>
      <c r="TH45" s="504"/>
      <c r="TI45" s="504"/>
      <c r="TJ45" s="504"/>
      <c r="TK45" s="504"/>
      <c r="TL45" s="504"/>
      <c r="TM45" s="504"/>
      <c r="TN45" s="504"/>
      <c r="TO45" s="504"/>
      <c r="TP45" s="504"/>
      <c r="TQ45" s="504"/>
      <c r="TR45" s="504"/>
      <c r="TS45" s="504"/>
      <c r="TT45" s="504"/>
      <c r="TU45" s="504"/>
      <c r="TV45" s="504"/>
      <c r="TW45" s="504"/>
      <c r="TX45" s="504"/>
      <c r="TY45" s="504"/>
      <c r="TZ45" s="504"/>
      <c r="UA45" s="504"/>
      <c r="UB45" s="504"/>
      <c r="UC45" s="504"/>
      <c r="UD45" s="504"/>
      <c r="UE45" s="504"/>
      <c r="UF45" s="504"/>
      <c r="UG45" s="504"/>
      <c r="UH45" s="504"/>
      <c r="UI45" s="504"/>
      <c r="UJ45" s="504"/>
      <c r="UK45" s="504"/>
      <c r="UL45" s="504"/>
      <c r="UM45" s="504"/>
      <c r="UN45" s="504"/>
      <c r="UO45" s="504"/>
      <c r="UP45" s="504"/>
      <c r="UQ45" s="504"/>
      <c r="UR45" s="504"/>
      <c r="US45" s="504"/>
      <c r="UT45" s="504"/>
      <c r="UU45" s="504"/>
      <c r="UV45" s="504"/>
      <c r="UW45" s="504"/>
      <c r="UX45" s="504"/>
      <c r="UY45" s="504"/>
      <c r="UZ45" s="504"/>
      <c r="VA45" s="504"/>
      <c r="VB45" s="504"/>
      <c r="VC45" s="504"/>
      <c r="VD45" s="23">
        <v>0</v>
      </c>
    </row>
    <row r="46" spans="1:576" outlineLevel="1">
      <c r="A46" s="21">
        <f t="shared" si="93"/>
        <v>41</v>
      </c>
      <c r="B46" s="21">
        <f>$A$23</f>
        <v>18</v>
      </c>
      <c r="C46">
        <v>107</v>
      </c>
      <c r="D46" s="19" t="str">
        <f t="shared" ref="D46" ca="1" si="394">OFFSET(D$5,$B46,0)</f>
        <v>SNSW</v>
      </c>
      <c r="E46" t="b">
        <v>1</v>
      </c>
      <c r="F46" t="b">
        <v>0</v>
      </c>
      <c r="G46" t="b">
        <f t="shared" ref="G46" si="395">E46</f>
        <v>1</v>
      </c>
      <c r="H46" s="26">
        <v>0</v>
      </c>
      <c r="I46" s="26">
        <v>1</v>
      </c>
      <c r="J46" s="26">
        <v>1</v>
      </c>
      <c r="K46" s="26" t="str">
        <f>""</f>
        <v/>
      </c>
      <c r="L46" s="26">
        <v>0</v>
      </c>
      <c r="M46" s="26">
        <f>d.Region</f>
        <v>2</v>
      </c>
      <c r="N46" s="26">
        <v>2</v>
      </c>
      <c r="O46" s="26">
        <v>3</v>
      </c>
      <c r="P46" s="26">
        <v>2</v>
      </c>
      <c r="Q46" s="26">
        <v>0</v>
      </c>
      <c r="R46" s="26">
        <v>0</v>
      </c>
      <c r="S46" s="26">
        <v>0</v>
      </c>
      <c r="T46" s="26">
        <v>0</v>
      </c>
      <c r="U46" s="26">
        <v>1</v>
      </c>
      <c r="V46" s="116">
        <f t="shared" ref="V46:X46" si="396">INDEX(V$7:V$14,MOD(INT($H46/V$31),V$30)+1,1)</f>
        <v>1</v>
      </c>
      <c r="W46" s="116">
        <f t="shared" si="396"/>
        <v>1</v>
      </c>
      <c r="X46" s="116">
        <f t="shared" si="396"/>
        <v>1</v>
      </c>
      <c r="Y46" s="211"/>
      <c r="Z46" s="211"/>
      <c r="AA46" s="211"/>
      <c r="AB46" s="211"/>
      <c r="AC46" s="26">
        <v>0</v>
      </c>
      <c r="AD46" s="211"/>
      <c r="AE46" s="211"/>
      <c r="AF46" s="211"/>
      <c r="AG46" s="211"/>
      <c r="AH46" s="211"/>
      <c r="AI46" s="211"/>
      <c r="AJ46" s="211"/>
      <c r="AK46" s="211"/>
      <c r="AL46" s="136">
        <f t="shared" ref="AL46" si="397">INDEX(i.StdELMan,($M46-1)*12+($N46-1)*3+$O46,AL$16)</f>
        <v>2</v>
      </c>
      <c r="AM46" s="136">
        <f>INDEX(CHOOSE($O46,DataAutumn!i.AdultDrys,DataWinter!i.AdultDrys,DataSpring!i.AdultDrys),1,$N46)</f>
        <v>3</v>
      </c>
      <c r="AN46" s="5">
        <f t="shared" ref="AN46:AO46" si="398">INDEX(i.FlkStrctr,$N46,AN$15)</f>
        <v>2</v>
      </c>
      <c r="AO46" s="5">
        <f t="shared" si="398"/>
        <v>0</v>
      </c>
      <c r="AP46" s="5">
        <f t="shared" ref="AP46" si="399">INDEX(i.StdELMan,($M46-1)*12+($N46-1)*3+$O46,AP$15)</f>
        <v>1</v>
      </c>
      <c r="AQ46" s="211"/>
      <c r="AR46" s="211"/>
      <c r="AS46" s="356" t="str">
        <f t="shared" ref="AS46" ca="1" si="400">LEFT(OFFSET(AS46,-1,0),FIND(" ",OFFSET(AS46,-1,0)))        &amp; TEXT($H46,"00000 ")
&amp; $D46        &amp; IF($JB46=0," FWM","")&amp;IF($JB46=1," MWM","")&amp;IF($JB46=5," Mat","")&amp;IF($JC46=TRUE,"&amp;BBT","    ")        &amp; " Day"&amp;INDEX(i.DOY,$O46,1)
&amp; " Scan"&amp;$P46&amp;"-"&amp;$Q46&amp;$R46&amp;$S46&amp;$T46        &amp; " RR"&amp;TEXT($JV46*100,"000p;-00p;000p;@")
&amp; " GP"&amp;TEXT($NA46*100,"000p")        &amp; " WP"&amp;TEXT($MY46*100,"000p")        &amp; " MP"&amp;TEXT($MZ46*100,"000p")
&amp; " T_" &amp; IF(AND($CJ46,$CL46),"TRUE")        &amp; " (F"&amp;3+COUNTIF($CY46:$DB46,TRUE)&amp;3&amp;"N"&amp;$DD46&amp;$DE46&amp;")"</f>
        <v>Test 00000 SNSW MWM     Day204 Scan2-0000 RR000p GP100p WP100p MP100p T_TRUE (F33N11)</v>
      </c>
      <c r="AT46" s="9" t="str">
        <f ca="1">IF(COUNTIF(AS$5:AS46,AS46)=1,"-","Dup")</f>
        <v>-</v>
      </c>
      <c r="AU46" s="9"/>
      <c r="AV46" s="19" t="str">
        <f t="shared" ref="AV46:BC46" ca="1" si="401">OFFSET(AV$5,$B46,0)</f>
        <v>-</v>
      </c>
      <c r="AW46" s="19" t="str">
        <f t="shared" ca="1" si="401"/>
        <v>-</v>
      </c>
      <c r="AX46" s="19" t="str">
        <f t="shared" ca="1" si="401"/>
        <v>-</v>
      </c>
      <c r="AY46" s="19" t="str">
        <f t="shared" ca="1" si="401"/>
        <v>-</v>
      </c>
      <c r="AZ46" s="19" t="str">
        <f t="shared" ca="1" si="401"/>
        <v>-</v>
      </c>
      <c r="BA46" s="19" t="str">
        <f t="shared" ca="1" si="401"/>
        <v>-</v>
      </c>
      <c r="BB46" s="19" t="str">
        <f t="shared" ca="1" si="401"/>
        <v>-</v>
      </c>
      <c r="BC46" s="19" t="str">
        <f t="shared" ca="1" si="401"/>
        <v>-</v>
      </c>
      <c r="BD46" s="9"/>
      <c r="BE46" s="5" t="b">
        <f t="shared" ref="BE46:BJ46" si="402">INDEX(i.model_structure,$I46,BE$15)</f>
        <v>1</v>
      </c>
      <c r="BF46" s="5" t="str">
        <f t="shared" si="402"/>
        <v>-</v>
      </c>
      <c r="BG46" s="5" t="str">
        <f t="shared" si="402"/>
        <v>-</v>
      </c>
      <c r="BH46" s="5" t="str">
        <f t="shared" si="402"/>
        <v>-</v>
      </c>
      <c r="BI46" s="5" t="b">
        <f t="shared" si="402"/>
        <v>0</v>
      </c>
      <c r="BJ46" s="136">
        <f t="shared" si="402"/>
        <v>0.25</v>
      </c>
      <c r="BK46" s="19" t="b">
        <f t="shared" ref="BK46" ca="1" si="403">OFFSET(BK$5,$B46,0)</f>
        <v>0</v>
      </c>
      <c r="BL46" s="9"/>
      <c r="BM46" s="5" t="str">
        <f t="shared" ref="BM46" ca="1" si="404">IF($N46&lt;&gt;4,OFFSET(BM$5,$B46,0),1)</f>
        <v>-</v>
      </c>
      <c r="BN46" s="19" t="str">
        <f t="shared" ref="BN46:BP46" ca="1" si="405">OFFSET(BN$5,$B46,0)</f>
        <v>-</v>
      </c>
      <c r="BO46" s="19" t="str">
        <f t="shared" ca="1" si="405"/>
        <v>-</v>
      </c>
      <c r="BP46" s="19" t="str">
        <f t="shared" ca="1" si="405"/>
        <v>-</v>
      </c>
      <c r="BQ46" s="5" t="str">
        <f t="shared" ref="BQ46" ca="1" si="406">IF($N46&lt;&gt;4,OFFSET(BQ$5,$B46,0),1)</f>
        <v>-</v>
      </c>
      <c r="BR46" s="19" t="str">
        <f t="shared" ref="BR46" ca="1" si="407">OFFSET(BR$5,$B46,0)</f>
        <v>-</v>
      </c>
      <c r="BS46" s="5" t="str">
        <f t="shared" ref="BS46" ca="1" si="408">IF($N46&lt;&gt;4,OFFSET(BS$5,$B46,0),1)</f>
        <v>-</v>
      </c>
      <c r="BT46" s="19" t="str">
        <f t="shared" ref="BT46:BV46" ca="1" si="409">OFFSET(BT$5,$B46,0)</f>
        <v>-</v>
      </c>
      <c r="BU46" s="19" t="str">
        <f t="shared" ca="1" si="409"/>
        <v>-</v>
      </c>
      <c r="BV46" s="19" t="str">
        <f t="shared" ca="1" si="409"/>
        <v>-</v>
      </c>
      <c r="BW46" s="5" t="str">
        <f t="shared" ref="BW46" ca="1" si="410">IF($N46&lt;&gt;4,OFFSET(BW$5,$B46,0),1)</f>
        <v>-</v>
      </c>
      <c r="BX46" s="9"/>
      <c r="BY46" s="5" t="b">
        <f t="shared" ref="BY46" si="411">$K46&lt;0</f>
        <v>0</v>
      </c>
      <c r="BZ46" s="5" t="str">
        <f t="shared" ref="BZ46" ca="1" si="412">IF($K46="",BZ$23,ABS($K46))</f>
        <v>-</v>
      </c>
      <c r="CA46" s="5" t="str">
        <f t="shared" ref="CA46:CH46" ca="1" si="413">IF($K46="",CA$23,ABS($K46)=CA$15)</f>
        <v>-</v>
      </c>
      <c r="CB46" s="5" t="str">
        <f t="shared" ca="1" si="413"/>
        <v>-</v>
      </c>
      <c r="CC46" s="5" t="str">
        <f t="shared" ca="1" si="413"/>
        <v>-</v>
      </c>
      <c r="CD46" s="5" t="str">
        <f t="shared" ca="1" si="413"/>
        <v>-</v>
      </c>
      <c r="CE46" s="5" t="str">
        <f t="shared" ca="1" si="413"/>
        <v>-</v>
      </c>
      <c r="CF46" s="5" t="str">
        <f t="shared" ca="1" si="413"/>
        <v>-</v>
      </c>
      <c r="CG46" s="5" t="str">
        <f t="shared" ca="1" si="413"/>
        <v>-</v>
      </c>
      <c r="CH46" s="5" t="str">
        <f t="shared" ca="1" si="413"/>
        <v>-</v>
      </c>
      <c r="CI46" s="9"/>
      <c r="CJ46" s="12" t="b">
        <v>1</v>
      </c>
      <c r="CK46" s="12" t="b">
        <v>1</v>
      </c>
      <c r="CL46" s="12" t="b">
        <v>1</v>
      </c>
      <c r="CM46" s="12">
        <f>VALUE($M46&amp;$N46&amp;$O46&amp;$X46&amp;$P46&amp;$Q46&amp;$R46&amp;$S46&amp;$T46&amp;"05")</f>
        <v>22312000005</v>
      </c>
      <c r="CN46" s="12" t="b">
        <v>0</v>
      </c>
      <c r="CO46" s="19" t="str">
        <f t="shared" ref="CO46:DQ46" ca="1" si="414">OFFSET(CO$5,$B46,0)</f>
        <v>-</v>
      </c>
      <c r="CP46" s="19" t="str">
        <f t="shared" ca="1" si="414"/>
        <v>-</v>
      </c>
      <c r="CQ46" s="19" t="str">
        <f t="shared" ca="1" si="414"/>
        <v>-</v>
      </c>
      <c r="CR46" s="433">
        <f t="shared" ref="CR46:CT46" si="415">INDEX(i.UserPeriod0,$AP46,CR$15)</f>
        <v>652</v>
      </c>
      <c r="CS46" s="433">
        <f t="shared" si="415"/>
        <v>686</v>
      </c>
      <c r="CT46" s="433">
        <f t="shared" si="415"/>
        <v>721</v>
      </c>
      <c r="CU46" s="144">
        <f t="shared" ref="CU46:CW46" si="416">7*INDEX(i.end_joining,1,CU$15+($AP46-1)*3)</f>
        <v>378</v>
      </c>
      <c r="CV46" s="144">
        <f t="shared" si="416"/>
        <v>413</v>
      </c>
      <c r="CW46" s="144">
        <f t="shared" si="416"/>
        <v>448</v>
      </c>
      <c r="CX46" s="19" t="str">
        <f t="shared" ref="CX46:DN46" ca="1" si="417">OFFSET(CX$5,$B46,0)</f>
        <v>-</v>
      </c>
      <c r="CY46" s="19" t="str">
        <f t="shared" ca="1" si="417"/>
        <v>-</v>
      </c>
      <c r="CZ46" s="19" t="str">
        <f t="shared" ca="1" si="417"/>
        <v>-</v>
      </c>
      <c r="DA46" s="19" t="str">
        <f t="shared" ca="1" si="417"/>
        <v>-</v>
      </c>
      <c r="DB46" s="19" t="str">
        <f t="shared" ca="1" si="417"/>
        <v>-</v>
      </c>
      <c r="DC46" s="19" t="str">
        <f t="shared" ca="1" si="417"/>
        <v>-</v>
      </c>
      <c r="DD46" s="19">
        <f t="shared" ca="1" si="417"/>
        <v>1</v>
      </c>
      <c r="DE46" s="19">
        <f t="shared" ca="1" si="417"/>
        <v>1</v>
      </c>
      <c r="DF46" s="19">
        <f t="shared" ca="1" si="417"/>
        <v>0</v>
      </c>
      <c r="DG46" s="19" t="str">
        <f t="shared" ca="1" si="417"/>
        <v>-</v>
      </c>
      <c r="DH46" s="19" t="str">
        <f t="shared" ca="1" si="417"/>
        <v>-</v>
      </c>
      <c r="DI46" s="19" t="str">
        <f t="shared" ca="1" si="417"/>
        <v>-</v>
      </c>
      <c r="DJ46" s="19" t="str">
        <f t="shared" ca="1" si="417"/>
        <v>-</v>
      </c>
      <c r="DK46" s="19" t="str">
        <f t="shared" ca="1" si="417"/>
        <v>-</v>
      </c>
      <c r="DL46" s="19">
        <f t="shared" ca="1" si="417"/>
        <v>0</v>
      </c>
      <c r="DM46" s="19" t="str">
        <f t="shared" ca="1" si="417"/>
        <v>-</v>
      </c>
      <c r="DN46" s="19" t="str">
        <f t="shared" ca="1" si="417"/>
        <v>-</v>
      </c>
      <c r="DO46" s="19" t="str">
        <f t="shared" ca="1" si="414"/>
        <v>-</v>
      </c>
      <c r="DP46" s="19">
        <f t="shared" ca="1" si="414"/>
        <v>0</v>
      </c>
      <c r="DQ46" s="19">
        <f t="shared" ca="1" si="414"/>
        <v>0</v>
      </c>
      <c r="DR46" s="9"/>
      <c r="DS46" s="19">
        <f t="shared" ref="DS46:EE46" ca="1" si="418">OFFSET(DS$5,$B46,0)</f>
        <v>0</v>
      </c>
      <c r="DT46" s="19">
        <f t="shared" ca="1" si="418"/>
        <v>0</v>
      </c>
      <c r="DU46" s="19">
        <f t="shared" ca="1" si="418"/>
        <v>0</v>
      </c>
      <c r="DV46" s="19">
        <f t="shared" ca="1" si="418"/>
        <v>0</v>
      </c>
      <c r="DW46" s="19">
        <f t="shared" ca="1" si="418"/>
        <v>0</v>
      </c>
      <c r="DX46" s="19">
        <f t="shared" ca="1" si="418"/>
        <v>0</v>
      </c>
      <c r="DY46" s="19">
        <f t="shared" ca="1" si="418"/>
        <v>0</v>
      </c>
      <c r="DZ46" s="19">
        <f t="shared" ca="1" si="418"/>
        <v>0</v>
      </c>
      <c r="EA46" s="19">
        <f t="shared" ca="1" si="418"/>
        <v>0</v>
      </c>
      <c r="EB46" s="19">
        <f t="shared" ca="1" si="418"/>
        <v>0</v>
      </c>
      <c r="EC46" s="19">
        <f t="shared" ca="1" si="418"/>
        <v>0</v>
      </c>
      <c r="ED46" s="19">
        <f t="shared" ca="1" si="418"/>
        <v>0</v>
      </c>
      <c r="EE46" s="19">
        <f t="shared" ca="1" si="418"/>
        <v>0</v>
      </c>
      <c r="EF46" s="433">
        <f t="shared" ref="EF46:EG46" si="419">IF(AND($O46=EF$19,$AE46&lt;&gt;0,$AP46=EF$21),INDEX(i.LTWFeedLevels,$AE46,MOD(EF$15-1,7)+1),0)</f>
        <v>0</v>
      </c>
      <c r="EG46" s="433">
        <f t="shared" si="419"/>
        <v>0</v>
      </c>
      <c r="EH46" s="116">
        <f t="shared" ref="EH46:EL46" si="420">IF(AND($M46=EH$17,$O46=EH$19,$AH46=EH$16,OR($P46=EH$20,EH$20=1),$AP46=EH$21),INDEX(i.FS_Strategy,$AI46+1,$AH46),0)</f>
        <v>0</v>
      </c>
      <c r="EI46" s="116">
        <f t="shared" ca="1" si="420"/>
        <v>0</v>
      </c>
      <c r="EJ46" s="116">
        <f t="shared" ca="1" si="420"/>
        <v>0</v>
      </c>
      <c r="EK46" s="116">
        <f t="shared" ca="1" si="420"/>
        <v>0</v>
      </c>
      <c r="EL46" s="116">
        <f t="shared" ca="1" si="420"/>
        <v>0</v>
      </c>
      <c r="EM46" s="537">
        <f t="shared" ref="EM46" ca="1" si="421">IF(AND($M46=EM$17,$O46=EM$19,$AH46=EM$16,OR($P46=EM$20,EM$20=1),$AP46=EM$21),INDEX(i.FS_Strategy,$AJ46+1,$AH46),0)</f>
        <v>0</v>
      </c>
      <c r="EN46" s="116">
        <f t="shared" ref="EN46:ER46" ca="1" si="422">IF(AND($M46=EN$17,$O46=EN$19,$AH46=EN$16,OR($P46=EN$20,EN$20=1),$AP46=EN$21),INDEX(i.FS_Strategy,$AI46+1,$AH46),0)</f>
        <v>0</v>
      </c>
      <c r="EO46" s="116">
        <f t="shared" ca="1" si="422"/>
        <v>0</v>
      </c>
      <c r="EP46" s="116">
        <f t="shared" ca="1" si="422"/>
        <v>0</v>
      </c>
      <c r="EQ46" s="116">
        <f t="shared" ca="1" si="422"/>
        <v>0</v>
      </c>
      <c r="ER46" s="116">
        <f t="shared" ca="1" si="422"/>
        <v>0</v>
      </c>
      <c r="ES46" s="537">
        <f t="shared" ref="ES46" ca="1" si="423">IF(AND($M46=ES$17,$O46=ES$19,$AH46=ES$16,OR($P46=ES$20,ES$20=1),$AP46=ES$21),INDEX(i.FS_Strategy,$AJ46+1,$AH46),0)</f>
        <v>0</v>
      </c>
      <c r="ET46" s="116">
        <f t="shared" ref="ET46:EX46" ca="1" si="424">IF(AND($M46=ET$17,$O46=ET$19,$AH46=ET$16,OR($P46=ET$20,ET$20=1),$AP46=ET$21),INDEX(i.FS_Strategy,$AI46+1,$AH46),0)</f>
        <v>0</v>
      </c>
      <c r="EU46" s="116">
        <f t="shared" ca="1" si="424"/>
        <v>0</v>
      </c>
      <c r="EV46" s="116">
        <f t="shared" ca="1" si="424"/>
        <v>0</v>
      </c>
      <c r="EW46" s="116">
        <f t="shared" ca="1" si="424"/>
        <v>0</v>
      </c>
      <c r="EX46" s="116">
        <f t="shared" ca="1" si="424"/>
        <v>0</v>
      </c>
      <c r="EY46" s="537">
        <f t="shared" ref="EY46" ca="1" si="425">IF(AND($M46=EY$17,$O46=EY$19,$AH46=EY$16,OR($P46=EY$20,EY$20=1),$AP46=EY$21),INDEX(i.FS_Strategy,$AJ46+1,$AH46),0)</f>
        <v>0</v>
      </c>
      <c r="EZ46" s="116">
        <f t="shared" ref="EZ46:FD46" ca="1" si="426">IF(AND($M46=EZ$17,$O46=EZ$19,$AH46=EZ$16,OR($P46=EZ$20,EZ$20=1),$AP46=EZ$21),INDEX(i.FS_Strategy,$AI46+1,$AH46),0)</f>
        <v>0</v>
      </c>
      <c r="FA46" s="116">
        <f t="shared" ca="1" si="426"/>
        <v>0</v>
      </c>
      <c r="FB46" s="116">
        <f t="shared" ca="1" si="426"/>
        <v>0</v>
      </c>
      <c r="FC46" s="116">
        <f t="shared" ca="1" si="426"/>
        <v>0</v>
      </c>
      <c r="FD46" s="116">
        <f t="shared" ca="1" si="426"/>
        <v>0</v>
      </c>
      <c r="FE46" s="537">
        <f t="shared" ref="FE46" ca="1" si="427">IF(AND($M46=FE$17,$O46=FE$19,$AH46=FE$16,OR($P46=FE$20,FE$20=1),$AP46=FE$21),INDEX(i.FS_Strategy,$AJ46+1,$AH46),0)</f>
        <v>0</v>
      </c>
      <c r="FF46" s="116">
        <f t="shared" ref="FF46:FJ46" ca="1" si="428">IF(AND($M46=FF$17,$O46=FF$19,$AH46=FF$16,OR($P46=FF$20,FF$20=1),$AP46=FF$21),INDEX(i.FS_Strategy,$AI46+1,$AH46),0)</f>
        <v>0</v>
      </c>
      <c r="FG46" s="116">
        <f t="shared" ca="1" si="428"/>
        <v>0</v>
      </c>
      <c r="FH46" s="116">
        <f t="shared" ca="1" si="428"/>
        <v>0</v>
      </c>
      <c r="FI46" s="116">
        <f t="shared" ca="1" si="428"/>
        <v>0</v>
      </c>
      <c r="FJ46" s="116">
        <f t="shared" ca="1" si="428"/>
        <v>0</v>
      </c>
      <c r="FK46" s="537">
        <f t="shared" ref="FK46" ca="1" si="429">IF(AND($M46=FK$17,$O46=FK$19,$AH46=FK$16,OR($P46=FK$20,FK$20=1),$AP46=FK$21),INDEX(i.FS_Strategy,$AJ46+1,$AH46),0)</f>
        <v>0</v>
      </c>
      <c r="FL46" s="116">
        <f t="shared" ref="FL46:FP46" ca="1" si="430">IF(AND($M46=FL$17,$O46=FL$19,$AH46=FL$16,OR($P46=FL$20,FL$20=1),$AP46=FL$21),INDEX(i.FS_Strategy,$AI46+1,$AH46),0)</f>
        <v>0</v>
      </c>
      <c r="FM46" s="116">
        <f t="shared" ca="1" si="430"/>
        <v>0</v>
      </c>
      <c r="FN46" s="116">
        <f t="shared" ca="1" si="430"/>
        <v>0</v>
      </c>
      <c r="FO46" s="116">
        <f t="shared" ca="1" si="430"/>
        <v>0</v>
      </c>
      <c r="FP46" s="116">
        <f t="shared" ca="1" si="430"/>
        <v>0</v>
      </c>
      <c r="FQ46" s="537">
        <f t="shared" ref="FQ46" ca="1" si="431">IF(AND($M46=FQ$17,$O46=FQ$19,$AH46=FQ$16,OR($P46=FQ$20,FQ$20=1),$AP46=FQ$21),INDEX(i.FS_Strategy,$AJ46+1,$AH46),0)</f>
        <v>0</v>
      </c>
      <c r="FR46" s="117">
        <f t="shared" ref="FR46:FU46" ca="1" si="432">IF(AND($M46=FR$17,$O46=FR$19,$AH46=FR$16,OR($P46=FR$20,FR$20=1)),INDEX(i.FS_Strategy,$AJ46+1,$AH46),0)</f>
        <v>0</v>
      </c>
      <c r="FS46" s="117">
        <f t="shared" ca="1" si="432"/>
        <v>0</v>
      </c>
      <c r="FT46" s="117">
        <f t="shared" ca="1" si="432"/>
        <v>0</v>
      </c>
      <c r="FU46" s="117">
        <f t="shared" ca="1" si="432"/>
        <v>0</v>
      </c>
      <c r="FV46" s="556">
        <f t="shared" ref="FV46:GK46" ca="1" si="433">IF(AND($M46=FV$17,$O46=FV$19,$AH46=FV$16,OR($P46=FV$20,FV$20=1)),INDEX(i.FS_Strategy,$AK46+1,$AH46),0)</f>
        <v>0</v>
      </c>
      <c r="FW46" s="556">
        <f t="shared" ca="1" si="433"/>
        <v>0</v>
      </c>
      <c r="FX46" s="556">
        <f t="shared" ca="1" si="433"/>
        <v>0</v>
      </c>
      <c r="FY46" s="556">
        <f t="shared" ca="1" si="433"/>
        <v>0</v>
      </c>
      <c r="FZ46" s="556">
        <f t="shared" ca="1" si="433"/>
        <v>0</v>
      </c>
      <c r="GA46" s="556">
        <f t="shared" ca="1" si="433"/>
        <v>0</v>
      </c>
      <c r="GB46" s="556">
        <f t="shared" ca="1" si="433"/>
        <v>0</v>
      </c>
      <c r="GC46" s="556">
        <f t="shared" ca="1" si="433"/>
        <v>0</v>
      </c>
      <c r="GD46" s="556">
        <f t="shared" ca="1" si="433"/>
        <v>0</v>
      </c>
      <c r="GE46" s="556">
        <f t="shared" ca="1" si="433"/>
        <v>0</v>
      </c>
      <c r="GF46" s="556">
        <f t="shared" ca="1" si="433"/>
        <v>0</v>
      </c>
      <c r="GG46" s="556">
        <f t="shared" ca="1" si="433"/>
        <v>0</v>
      </c>
      <c r="GH46" s="556">
        <f t="shared" ca="1" si="433"/>
        <v>0</v>
      </c>
      <c r="GI46" s="556">
        <f t="shared" ca="1" si="433"/>
        <v>0</v>
      </c>
      <c r="GJ46" s="556">
        <f t="shared" ca="1" si="433"/>
        <v>0</v>
      </c>
      <c r="GK46" s="556">
        <f t="shared" ca="1" si="433"/>
        <v>0</v>
      </c>
      <c r="GL46" s="556">
        <f t="shared" ref="GL46:GO46" ca="1" si="434">IF(AND($M46=GL$17,$O46=GL$19,$AH46=GL$16,OR($P46=GL$20,GL$20=1)),INDEX(i.FS_Strategy,$AK46+1,$AH46),0)</f>
        <v>0</v>
      </c>
      <c r="GM46" s="556">
        <f t="shared" ca="1" si="434"/>
        <v>0</v>
      </c>
      <c r="GN46" s="556">
        <f t="shared" ca="1" si="434"/>
        <v>0</v>
      </c>
      <c r="GO46" s="556">
        <f t="shared" ca="1" si="434"/>
        <v>0</v>
      </c>
      <c r="GP46" s="19">
        <f t="shared" ref="GP46" ca="1" si="435">OFFSET(GP$5,$B46,0)</f>
        <v>0</v>
      </c>
      <c r="GQ46" s="116">
        <f t="shared" ref="GQ46:GU46" ca="1" si="436">IF(AND($M46=GQ$17,$O46=GQ$19,$AH46=GQ$16,OR($P46=GQ$20,GQ$20=1),$AP46=GQ$21),INDEX(i.FS_Strategy,$AI46+1,$AH46),0)</f>
        <v>0</v>
      </c>
      <c r="GR46" s="116">
        <f t="shared" ca="1" si="436"/>
        <v>0</v>
      </c>
      <c r="GS46" s="116">
        <f t="shared" ca="1" si="436"/>
        <v>0</v>
      </c>
      <c r="GT46" s="116">
        <f t="shared" ca="1" si="436"/>
        <v>0</v>
      </c>
      <c r="GU46" s="116">
        <f t="shared" ca="1" si="436"/>
        <v>0</v>
      </c>
      <c r="GV46" s="537">
        <f t="shared" ref="GV46" ca="1" si="437">IF(AND($M46=GV$17,$O46=GV$19,$AH46=GV$16,OR($P46=GV$20,GV$20=1),$AP46=GV$21),INDEX(i.FS_Strategy,$AJ46+1,$AH46),0)</f>
        <v>0</v>
      </c>
      <c r="GW46" s="116">
        <f t="shared" ref="GW46:HA46" ca="1" si="438">IF(AND($M46=GW$17,$O46=GW$19,$AH46=GW$16,OR($P46=GW$20,GW$20=1),$AP46=GW$21),INDEX(i.FS_Strategy,$AI46+1,$AH46),0)</f>
        <v>0</v>
      </c>
      <c r="GX46" s="116">
        <f t="shared" ca="1" si="438"/>
        <v>0</v>
      </c>
      <c r="GY46" s="116">
        <f t="shared" ca="1" si="438"/>
        <v>0</v>
      </c>
      <c r="GZ46" s="116">
        <f t="shared" ca="1" si="438"/>
        <v>0</v>
      </c>
      <c r="HA46" s="116">
        <f t="shared" ca="1" si="438"/>
        <v>0</v>
      </c>
      <c r="HB46" s="537">
        <f t="shared" ref="HB46" ca="1" si="439">IF(AND($M46=HB$17,$O46=HB$19,$AH46=HB$16,OR($P46=HB$20,HB$20=1),$AP46=HB$21),INDEX(i.FS_Strategy,$AJ46+1,$AH46),0)</f>
        <v>0</v>
      </c>
      <c r="HC46" s="116">
        <f t="shared" ref="HC46:HG46" ca="1" si="440">IF(AND($M46=HC$17,$O46=HC$19,$AH46=HC$16,OR($P46=HC$20,HC$20=1),$AP46=HC$21),INDEX(i.FS_Strategy,$AI46+1,$AH46),0)</f>
        <v>0</v>
      </c>
      <c r="HD46" s="116">
        <f t="shared" ca="1" si="440"/>
        <v>0</v>
      </c>
      <c r="HE46" s="116">
        <f t="shared" ca="1" si="440"/>
        <v>0</v>
      </c>
      <c r="HF46" s="116">
        <f t="shared" ca="1" si="440"/>
        <v>0</v>
      </c>
      <c r="HG46" s="116">
        <f t="shared" ca="1" si="440"/>
        <v>0</v>
      </c>
      <c r="HH46" s="537">
        <f t="shared" ref="HH46" ca="1" si="441">IF(AND($M46=HH$17,$O46=HH$19,$AH46=HH$16,OR($P46=HH$20,HH$20=1),$AP46=HH$21),INDEX(i.FS_Strategy,$AJ46+1,$AH46),0)</f>
        <v>0</v>
      </c>
      <c r="HI46" s="116">
        <f t="shared" ref="HI46:HM46" ca="1" si="442">IF(AND($M46=HI$17,$O46=HI$19,$AH46=HI$16,OR($P46=HI$20,HI$20=1),$AP46=HI$21),INDEX(i.FS_Strategy,$AI46+1,$AH46),0)</f>
        <v>0</v>
      </c>
      <c r="HJ46" s="116">
        <f t="shared" ca="1" si="442"/>
        <v>0</v>
      </c>
      <c r="HK46" s="116">
        <f t="shared" ca="1" si="442"/>
        <v>0</v>
      </c>
      <c r="HL46" s="116">
        <f t="shared" ca="1" si="442"/>
        <v>0</v>
      </c>
      <c r="HM46" s="116">
        <f t="shared" ca="1" si="442"/>
        <v>0</v>
      </c>
      <c r="HN46" s="537">
        <f t="shared" ref="HN46" ca="1" si="443">IF(AND($M46=HN$17,$O46=HN$19,$AH46=HN$16,OR($P46=HN$20,HN$20=1),$AP46=HN$21),INDEX(i.FS_Strategy,$AJ46+1,$AH46),0)</f>
        <v>0</v>
      </c>
      <c r="HO46" s="116">
        <f t="shared" ref="HO46:HS46" ca="1" si="444">IF(AND($M46=HO$17,$O46=HO$19,$AH46=HO$16,OR($P46=HO$20,HO$20=1),$AP46=HO$21),INDEX(i.FS_Strategy,$AI46+1,$AH46),0)</f>
        <v>0</v>
      </c>
      <c r="HP46" s="116">
        <f t="shared" ca="1" si="444"/>
        <v>0</v>
      </c>
      <c r="HQ46" s="116">
        <f t="shared" ca="1" si="444"/>
        <v>0</v>
      </c>
      <c r="HR46" s="116">
        <f t="shared" ca="1" si="444"/>
        <v>0</v>
      </c>
      <c r="HS46" s="116">
        <f t="shared" ca="1" si="444"/>
        <v>0</v>
      </c>
      <c r="HT46" s="537">
        <f t="shared" ref="HT46" ca="1" si="445">IF(AND($M46=HT$17,$O46=HT$19,$AH46=HT$16,OR($P46=HT$20,HT$20=1),$AP46=HT$21),INDEX(i.FS_Strategy,$AJ46+1,$AH46),0)</f>
        <v>0</v>
      </c>
      <c r="HU46" s="116">
        <f t="shared" ref="HU46:HY46" ca="1" si="446">IF(AND($M46=HU$17,$O46=HU$19,$AH46=HU$16,OR($P46=HU$20,HU$20=1),$AP46=HU$21),INDEX(i.FS_Strategy,$AI46+1,$AH46),0)</f>
        <v>0</v>
      </c>
      <c r="HV46" s="116">
        <f t="shared" ca="1" si="446"/>
        <v>0</v>
      </c>
      <c r="HW46" s="116">
        <f t="shared" ca="1" si="446"/>
        <v>0</v>
      </c>
      <c r="HX46" s="116">
        <f t="shared" ca="1" si="446"/>
        <v>0</v>
      </c>
      <c r="HY46" s="116">
        <f t="shared" ca="1" si="446"/>
        <v>0</v>
      </c>
      <c r="HZ46" s="537">
        <f t="shared" ref="HZ46" ca="1" si="447">IF(AND($M46=HZ$17,$O46=HZ$19,$AH46=HZ$16,OR($P46=HZ$20,HZ$20=1),$AP46=HZ$21),INDEX(i.FS_Strategy,$AJ46+1,$AH46),0)</f>
        <v>0</v>
      </c>
      <c r="IA46" s="117">
        <f t="shared" ref="IA46:ID46" ca="1" si="448">IF(AND($M46=IA$17,$O46=IA$19,$AH46=IA$16,OR($P46=IA$20,IA$20=1)),INDEX(i.FS_Strategy,$AJ46+1,$AH46),0)</f>
        <v>0</v>
      </c>
      <c r="IB46" s="117">
        <f t="shared" ca="1" si="448"/>
        <v>0</v>
      </c>
      <c r="IC46" s="117">
        <f t="shared" ca="1" si="448"/>
        <v>0</v>
      </c>
      <c r="ID46" s="117">
        <f t="shared" ca="1" si="448"/>
        <v>0</v>
      </c>
      <c r="IE46" s="556">
        <f t="shared" ref="IE46:IT46" ca="1" si="449">IF(AND($M46=IE$17,$O46=IE$19,$AH46=IE$16,OR($P46=IE$20,IE$20=1)),INDEX(i.FS_Strategy,$AK46+1,$AH46),0)</f>
        <v>0</v>
      </c>
      <c r="IF46" s="556">
        <f t="shared" ca="1" si="449"/>
        <v>0</v>
      </c>
      <c r="IG46" s="556">
        <f t="shared" ca="1" si="449"/>
        <v>0</v>
      </c>
      <c r="IH46" s="556">
        <f t="shared" ca="1" si="449"/>
        <v>0</v>
      </c>
      <c r="II46" s="556">
        <f t="shared" ca="1" si="449"/>
        <v>0</v>
      </c>
      <c r="IJ46" s="556">
        <f t="shared" ca="1" si="449"/>
        <v>0</v>
      </c>
      <c r="IK46" s="556">
        <f t="shared" ca="1" si="449"/>
        <v>0</v>
      </c>
      <c r="IL46" s="556">
        <f t="shared" ca="1" si="449"/>
        <v>0</v>
      </c>
      <c r="IM46" s="556">
        <f t="shared" ca="1" si="449"/>
        <v>0</v>
      </c>
      <c r="IN46" s="556">
        <f t="shared" ca="1" si="449"/>
        <v>0</v>
      </c>
      <c r="IO46" s="556">
        <f t="shared" ca="1" si="449"/>
        <v>0</v>
      </c>
      <c r="IP46" s="556">
        <f t="shared" ca="1" si="449"/>
        <v>0</v>
      </c>
      <c r="IQ46" s="556">
        <f t="shared" ca="1" si="449"/>
        <v>0</v>
      </c>
      <c r="IR46" s="556">
        <f t="shared" ca="1" si="449"/>
        <v>0</v>
      </c>
      <c r="IS46" s="556">
        <f t="shared" ca="1" si="449"/>
        <v>0</v>
      </c>
      <c r="IT46" s="556">
        <f t="shared" ca="1" si="449"/>
        <v>0</v>
      </c>
      <c r="IU46" s="556">
        <f t="shared" ref="IU46:IX46" ca="1" si="450">IF(AND($M46=IU$17,$O46=IU$19,$AH46=IU$16,OR($P46=IU$20,IU$20=1)),INDEX(i.FS_Strategy,$AK46+1,$AH46),0)</f>
        <v>0</v>
      </c>
      <c r="IV46" s="556">
        <f t="shared" ca="1" si="450"/>
        <v>0</v>
      </c>
      <c r="IW46" s="556">
        <f t="shared" ca="1" si="450"/>
        <v>0</v>
      </c>
      <c r="IX46" s="556">
        <f t="shared" ca="1" si="450"/>
        <v>0</v>
      </c>
      <c r="IY46" s="19">
        <f t="shared" ref="IY46" ca="1" si="451">OFFSET(IY$5,$B46,0)</f>
        <v>0</v>
      </c>
      <c r="IZ46" s="5">
        <f t="shared" ref="IZ46" si="452">INDEX(i.TOL,$O46,IZ$15)</f>
        <v>67</v>
      </c>
      <c r="JA46" s="9"/>
      <c r="JB46" s="5">
        <f t="shared" ref="JB46:JC46" si="453">INDEX(i.FlkStrctr,$N46,JB$15)</f>
        <v>1</v>
      </c>
      <c r="JC46" s="5" t="b">
        <f t="shared" si="453"/>
        <v>0</v>
      </c>
      <c r="JD46" s="19">
        <f t="shared" ref="JD46:KP46" ca="1" si="454">OFFSET(JD$5,$B46,0)</f>
        <v>0</v>
      </c>
      <c r="JE46" s="5">
        <f t="shared" ref="JE46" si="455">INDEX(i.RR_scenario,$U46,$N46)</f>
        <v>0</v>
      </c>
      <c r="JF46" s="5">
        <f t="shared" ref="JF46" si="456">INDEX(i.dryman,($AM46-1)*4+$AL46,JF$15)</f>
        <v>1.2500000000000001E-2</v>
      </c>
      <c r="JG46" s="5">
        <f t="shared" ref="JG46" si="457">INDEX(i.Triplets_mortality,$AB46+1,JG$15)</f>
        <v>0</v>
      </c>
      <c r="JH46" s="19">
        <f t="shared" ca="1" si="454"/>
        <v>0</v>
      </c>
      <c r="JI46" s="5">
        <f t="shared" ref="JI46" si="458">INDEX(i.FlkStrctr,$N46,JI$15)</f>
        <v>60</v>
      </c>
      <c r="JJ46" s="5">
        <f t="shared" ref="JJ46" si="459">INDEX(i.Triplet_pi_yatf,$AD46+1,JJ$15)</f>
        <v>1</v>
      </c>
      <c r="JK46" s="19">
        <f t="shared" ca="1" si="454"/>
        <v>0</v>
      </c>
      <c r="JL46" s="19">
        <f t="shared" ca="1" si="454"/>
        <v>0</v>
      </c>
      <c r="JM46" s="19">
        <f t="shared" ca="1" si="454"/>
        <v>0</v>
      </c>
      <c r="JN46" s="19">
        <f t="shared" ca="1" si="454"/>
        <v>0</v>
      </c>
      <c r="JO46" s="19">
        <f t="shared" ca="1" si="454"/>
        <v>0</v>
      </c>
      <c r="JP46" s="19">
        <f t="shared" ca="1" si="454"/>
        <v>0</v>
      </c>
      <c r="JQ46" s="19">
        <f t="shared" ca="1" si="454"/>
        <v>0</v>
      </c>
      <c r="JR46" s="19">
        <f t="shared" ca="1" si="454"/>
        <v>0</v>
      </c>
      <c r="JS46" s="19">
        <f t="shared" ca="1" si="454"/>
        <v>0</v>
      </c>
      <c r="JT46" s="19">
        <f t="shared" ca="1" si="454"/>
        <v>0</v>
      </c>
      <c r="JU46" s="19">
        <f t="shared" ca="1" si="454"/>
        <v>0</v>
      </c>
      <c r="JV46" s="19">
        <f t="shared" ca="1" si="454"/>
        <v>0</v>
      </c>
      <c r="JW46" s="19">
        <f t="shared" ca="1" si="454"/>
        <v>0</v>
      </c>
      <c r="JX46" s="19">
        <f t="shared" ca="1" si="454"/>
        <v>0</v>
      </c>
      <c r="JY46" s="19">
        <f t="shared" ca="1" si="454"/>
        <v>0</v>
      </c>
      <c r="JZ46" s="19">
        <f t="shared" ca="1" si="454"/>
        <v>0</v>
      </c>
      <c r="KA46" s="19">
        <f t="shared" ca="1" si="454"/>
        <v>0</v>
      </c>
      <c r="KB46" s="19">
        <f t="shared" ca="1" si="454"/>
        <v>0</v>
      </c>
      <c r="KC46" s="19">
        <f t="shared" ca="1" si="454"/>
        <v>0</v>
      </c>
      <c r="KD46" s="19">
        <f t="shared" ca="1" si="454"/>
        <v>0</v>
      </c>
      <c r="KE46" s="19">
        <f t="shared" ca="1" si="454"/>
        <v>0</v>
      </c>
      <c r="KF46" s="5">
        <f t="shared" ref="KF46:KI46" si="460">INDEX(i.dryman,($AM46-1)*4+$AL46,KF$16)</f>
        <v>0</v>
      </c>
      <c r="KG46" s="5">
        <f t="shared" si="460"/>
        <v>6.25E-2</v>
      </c>
      <c r="KH46" s="5">
        <f t="shared" si="460"/>
        <v>6.25E-2</v>
      </c>
      <c r="KI46" s="5">
        <f t="shared" si="460"/>
        <v>6.25E-2</v>
      </c>
      <c r="KJ46" s="19">
        <f t="shared" ca="1" si="454"/>
        <v>0</v>
      </c>
      <c r="KK46" s="19">
        <f t="shared" ca="1" si="454"/>
        <v>0</v>
      </c>
      <c r="KL46" s="19">
        <f t="shared" ca="1" si="454"/>
        <v>0</v>
      </c>
      <c r="KM46" s="19">
        <f t="shared" ca="1" si="454"/>
        <v>0</v>
      </c>
      <c r="KN46" s="19">
        <f t="shared" ca="1" si="454"/>
        <v>1</v>
      </c>
      <c r="KO46" s="19">
        <f t="shared" ca="1" si="454"/>
        <v>0</v>
      </c>
      <c r="KP46" s="19">
        <f t="shared" ca="1" si="454"/>
        <v>1</v>
      </c>
      <c r="KQ46" s="9"/>
      <c r="KR46" s="5" t="b">
        <f t="shared" ref="KR46" ca="1" si="461">IF($L46&lt;&gt;0,INDEX(i.cropgraze_inc,$L46,KR$15),OFFSET(KR$5,$B46,0))</f>
        <v>1</v>
      </c>
      <c r="KS46" s="5" t="b">
        <f t="shared" ref="KS46:KU46" si="462">($O46=KS$19)</f>
        <v>0</v>
      </c>
      <c r="KT46" s="5" t="b">
        <f t="shared" si="462"/>
        <v>0</v>
      </c>
      <c r="KU46" s="5" t="b">
        <f t="shared" si="462"/>
        <v>1</v>
      </c>
      <c r="KV46" s="136">
        <f t="shared" ref="KV46:KW46" si="463">$P46</f>
        <v>2</v>
      </c>
      <c r="KW46" s="136">
        <f t="shared" si="463"/>
        <v>2</v>
      </c>
      <c r="KX46" s="5" t="b">
        <f t="shared" ref="KX46:LA46" si="464">INDEX(i.dryman,($AM46-1)*4+$AL46,KX$15)</f>
        <v>0</v>
      </c>
      <c r="KY46" s="5" t="b">
        <f t="shared" si="464"/>
        <v>1</v>
      </c>
      <c r="KZ46" s="5" t="b">
        <f t="shared" si="464"/>
        <v>1</v>
      </c>
      <c r="LA46" s="5" t="b">
        <f t="shared" si="464"/>
        <v>0</v>
      </c>
      <c r="LB46" s="5">
        <f t="shared" ref="LB46:LC46" si="465">INDEX(i.dryman,($AM46-1)*4+$AL46,LB$15+$N46-1)</f>
        <v>1</v>
      </c>
      <c r="LC46" s="5">
        <f t="shared" si="465"/>
        <v>0</v>
      </c>
      <c r="LD46" s="5" t="b">
        <f t="shared" ref="LD46" si="466">AND(INDEX(i.dryman,($AM46-1)*4+$AL46,LD$15),($KW46&gt;0))</f>
        <v>0</v>
      </c>
      <c r="LE46" s="5" t="str" cm="1">
        <f t="array" aca="1" ref="LE46" ca="1">IF(OR(LF46:LM46&lt;&gt;"-"),TRUE,"-")</f>
        <v>-</v>
      </c>
      <c r="LF46" s="19" t="str">
        <f t="shared" ref="LF46:LM46" ca="1" si="467">OFFSET(LF$5,$B46,0)</f>
        <v>-</v>
      </c>
      <c r="LG46" s="19" t="str">
        <f t="shared" ca="1" si="467"/>
        <v>-</v>
      </c>
      <c r="LH46" s="19" t="str">
        <f t="shared" ca="1" si="467"/>
        <v>-</v>
      </c>
      <c r="LI46" s="19" t="str">
        <f t="shared" ca="1" si="467"/>
        <v>-</v>
      </c>
      <c r="LJ46" s="19" t="str">
        <f t="shared" ca="1" si="467"/>
        <v>-</v>
      </c>
      <c r="LK46" s="19" t="str">
        <f t="shared" ca="1" si="467"/>
        <v>-</v>
      </c>
      <c r="LL46" s="19" t="str">
        <f t="shared" ca="1" si="467"/>
        <v>-</v>
      </c>
      <c r="LM46" s="19" t="str">
        <f t="shared" ca="1" si="467"/>
        <v>-</v>
      </c>
      <c r="LN46" s="19">
        <v>5000</v>
      </c>
      <c r="LO46" s="5" t="b">
        <f t="array" aca="1" ref="LO46" ca="1">IF(OR(LP46:LV46&lt;&gt;"-"),TRUE,"-")</f>
        <v>1</v>
      </c>
      <c r="LP46" s="19">
        <f t="shared" ref="LP46:LW46" ca="1" si="468">OFFSET(LP$5,$B46,0)</f>
        <v>0</v>
      </c>
      <c r="LQ46" s="19" t="str">
        <f t="shared" ca="1" si="468"/>
        <v>-</v>
      </c>
      <c r="LR46" s="19">
        <f t="shared" ca="1" si="468"/>
        <v>999999</v>
      </c>
      <c r="LS46" s="19">
        <f t="shared" ca="1" si="468"/>
        <v>999999</v>
      </c>
      <c r="LT46" s="19">
        <f t="shared" ca="1" si="468"/>
        <v>999999</v>
      </c>
      <c r="LU46" s="19">
        <f t="shared" ca="1" si="468"/>
        <v>999999</v>
      </c>
      <c r="LV46" s="19">
        <f t="shared" ca="1" si="468"/>
        <v>999999</v>
      </c>
      <c r="LW46" s="19" t="str">
        <f t="shared" ca="1" si="468"/>
        <v>-</v>
      </c>
      <c r="LX46" s="19" t="str">
        <f ca="1">OFFSET(LX$5,$B46,0)</f>
        <v>-</v>
      </c>
      <c r="LY46" s="19" t="str">
        <f ca="1">OFFSET(LY$5,$B46,0)</f>
        <v>-</v>
      </c>
      <c r="LZ46" s="19" t="b">
        <f t="shared" ref="LZ46:MA46" ca="1" si="469">OFFSET(LZ$5,$B46,0)</f>
        <v>1</v>
      </c>
      <c r="MA46" s="19">
        <f t="shared" ca="1" si="469"/>
        <v>0</v>
      </c>
      <c r="MB46" s="5" t="str">
        <f t="shared" ref="MB46:ME46" si="470">INDEX(i.FlkStrctr,$N46,MB$15)</f>
        <v>-</v>
      </c>
      <c r="MC46" s="5" t="str">
        <f t="shared" si="470"/>
        <v>-</v>
      </c>
      <c r="MD46" s="5" t="str">
        <f t="shared" si="470"/>
        <v>-</v>
      </c>
      <c r="ME46" s="5" t="str">
        <f t="shared" si="470"/>
        <v>-</v>
      </c>
      <c r="MF46" s="19" t="str">
        <f t="shared" ref="MF46:MU46" ca="1" si="471">OFFSET(MF$5,$B46,0)</f>
        <v>-</v>
      </c>
      <c r="MG46" s="19" t="str">
        <f t="shared" ca="1" si="471"/>
        <v>-</v>
      </c>
      <c r="MH46" s="19" t="str">
        <f t="shared" ca="1" si="471"/>
        <v>-</v>
      </c>
      <c r="MI46" s="19" t="str">
        <f t="shared" ca="1" si="471"/>
        <v>-</v>
      </c>
      <c r="MJ46" s="19">
        <f t="shared" ca="1" si="471"/>
        <v>0.5</v>
      </c>
      <c r="MK46" s="19">
        <f t="shared" ca="1" si="471"/>
        <v>0.5</v>
      </c>
      <c r="ML46" s="19" t="str">
        <f t="shared" ca="1" si="471"/>
        <v>-</v>
      </c>
      <c r="MM46" s="5">
        <f t="shared" ref="MM46:MR46" si="472">INDEX(i.FlkStrctr,$N46,MM$15)</f>
        <v>0</v>
      </c>
      <c r="MN46" s="5">
        <f t="shared" si="472"/>
        <v>500</v>
      </c>
      <c r="MO46" s="5">
        <f t="shared" si="472"/>
        <v>500</v>
      </c>
      <c r="MP46" s="5">
        <f t="shared" si="472"/>
        <v>575</v>
      </c>
      <c r="MQ46" s="5">
        <f t="shared" si="472"/>
        <v>240</v>
      </c>
      <c r="MR46" s="5">
        <f t="shared" si="472"/>
        <v>364</v>
      </c>
      <c r="MS46" s="5">
        <f t="shared" ref="MS46" si="473">INDEX(i.conservation,$AC46+1,$O46)</f>
        <v>1</v>
      </c>
      <c r="MT46" s="9"/>
      <c r="MU46" s="19">
        <f t="shared" ca="1" si="471"/>
        <v>70</v>
      </c>
      <c r="MV46" s="19">
        <f t="shared" ref="MV46:VC46" ca="1" si="474">OFFSET(MV$5,$B46,0)</f>
        <v>50</v>
      </c>
      <c r="MW46" s="19">
        <f t="shared" ca="1" si="474"/>
        <v>75</v>
      </c>
      <c r="MX46" s="19">
        <f t="shared" ca="1" si="474"/>
        <v>50</v>
      </c>
      <c r="MY46" s="5">
        <f t="shared" ref="MY46" si="475">INDEX(i.WoolPrices,$W46,MY$15)</f>
        <v>1</v>
      </c>
      <c r="MZ46" s="5">
        <f t="shared" ref="MZ46" si="476">INDEX(i.MeatPrices,$X46,MZ$15)</f>
        <v>1</v>
      </c>
      <c r="NA46" s="5">
        <f t="shared" ref="NA46" si="477">INDEX(i.GrainPrices,$V46,NA$15)</f>
        <v>1</v>
      </c>
      <c r="NB46" s="9"/>
      <c r="NC46" s="19" t="b">
        <f t="shared" ref="NC46:NN46" ca="1" si="478">OFFSET(NC$5,$B46,0)</f>
        <v>0</v>
      </c>
      <c r="ND46" s="19" t="b">
        <f t="shared" ca="1" si="478"/>
        <v>0</v>
      </c>
      <c r="NE46" s="19">
        <f t="shared" ca="1" si="478"/>
        <v>2</v>
      </c>
      <c r="NF46" s="19">
        <f t="shared" ca="1" si="478"/>
        <v>1</v>
      </c>
      <c r="NG46" s="19">
        <f t="shared" ca="1" si="478"/>
        <v>2</v>
      </c>
      <c r="NH46" s="19">
        <f t="shared" ca="1" si="478"/>
        <v>0</v>
      </c>
      <c r="NI46" s="19" t="str">
        <f t="shared" ca="1" si="478"/>
        <v>-</v>
      </c>
      <c r="NJ46" s="19" t="str">
        <f t="shared" ca="1" si="478"/>
        <v>-</v>
      </c>
      <c r="NK46" s="19" t="str">
        <f t="shared" ca="1" si="478"/>
        <v>-</v>
      </c>
      <c r="NL46" s="19" t="b">
        <f t="shared" ca="1" si="478"/>
        <v>1</v>
      </c>
      <c r="NM46" s="19">
        <f t="shared" ca="1" si="478"/>
        <v>636</v>
      </c>
      <c r="NN46" s="19" t="str">
        <f t="shared" ca="1" si="478"/>
        <v>-</v>
      </c>
      <c r="NO46" s="19">
        <f t="shared" ca="1" si="474"/>
        <v>1</v>
      </c>
      <c r="NP46" s="19">
        <f t="shared" ca="1" si="474"/>
        <v>1</v>
      </c>
      <c r="NQ46" s="19">
        <f t="shared" ca="1" si="474"/>
        <v>1</v>
      </c>
      <c r="NR46" s="19">
        <f t="shared" ca="1" si="474"/>
        <v>1</v>
      </c>
      <c r="NS46" s="19">
        <f t="shared" ca="1" si="474"/>
        <v>1</v>
      </c>
      <c r="NT46" s="19">
        <f t="shared" ca="1" si="474"/>
        <v>1</v>
      </c>
      <c r="NU46" s="19">
        <f t="shared" ca="1" si="474"/>
        <v>1</v>
      </c>
      <c r="NV46" s="19">
        <f t="shared" ca="1" si="474"/>
        <v>1</v>
      </c>
      <c r="NW46" s="19">
        <f t="shared" ca="1" si="474"/>
        <v>1</v>
      </c>
      <c r="NX46" s="9"/>
      <c r="NY46" s="539" t="str">
        <f t="shared" ref="NY46:ON46" si="479">IF(AND($O46=NY$19, $AP46=NY$21),TRUE,"-")</f>
        <v>-</v>
      </c>
      <c r="NZ46" s="539" t="str">
        <f t="shared" si="479"/>
        <v>-</v>
      </c>
      <c r="OA46" s="539" t="str">
        <f t="shared" si="479"/>
        <v>-</v>
      </c>
      <c r="OB46" s="539" t="str">
        <f t="shared" si="479"/>
        <v>-</v>
      </c>
      <c r="OC46" s="539" t="str">
        <f t="shared" si="479"/>
        <v>-</v>
      </c>
      <c r="OD46" s="539" t="str">
        <f t="shared" si="479"/>
        <v>-</v>
      </c>
      <c r="OE46" s="539" t="str">
        <f t="shared" ca="1" si="479"/>
        <v>-</v>
      </c>
      <c r="OF46" s="539" t="str">
        <f t="shared" ca="1" si="479"/>
        <v>-</v>
      </c>
      <c r="OG46" s="539" t="str">
        <f t="shared" ca="1" si="479"/>
        <v>-</v>
      </c>
      <c r="OH46" s="539" t="str">
        <f t="shared" ca="1" si="479"/>
        <v>-</v>
      </c>
      <c r="OI46" s="539" t="str">
        <f t="shared" ca="1" si="479"/>
        <v>-</v>
      </c>
      <c r="OJ46" s="539" t="str">
        <f t="shared" ca="1" si="479"/>
        <v>-</v>
      </c>
      <c r="OK46" s="539" t="str">
        <f t="shared" ca="1" si="479"/>
        <v>-</v>
      </c>
      <c r="OL46" s="539" t="str">
        <f t="shared" ca="1" si="479"/>
        <v>-</v>
      </c>
      <c r="OM46" s="539" t="str">
        <f t="shared" ca="1" si="479"/>
        <v>-</v>
      </c>
      <c r="ON46" s="539" t="str">
        <f t="shared" ca="1" si="479"/>
        <v>-</v>
      </c>
      <c r="OO46" s="539" t="str">
        <f t="shared" ref="OO46:PD46" ca="1" si="480">IF(AND($O46=OO$19, $AP46=OO$21),TRUE,"-")</f>
        <v>-</v>
      </c>
      <c r="OP46" s="539" t="str">
        <f t="shared" ca="1" si="480"/>
        <v>-</v>
      </c>
      <c r="OQ46" s="539" t="str">
        <f t="shared" ca="1" si="480"/>
        <v>-</v>
      </c>
      <c r="OR46" s="539" t="str">
        <f t="shared" ca="1" si="480"/>
        <v>-</v>
      </c>
      <c r="OS46" s="539" t="str">
        <f t="shared" ca="1" si="480"/>
        <v>-</v>
      </c>
      <c r="OT46" s="539" t="str">
        <f t="shared" ca="1" si="480"/>
        <v>-</v>
      </c>
      <c r="OU46" s="539" t="str">
        <f t="shared" ca="1" si="480"/>
        <v>-</v>
      </c>
      <c r="OV46" s="539" t="str">
        <f t="shared" ca="1" si="480"/>
        <v>-</v>
      </c>
      <c r="OW46" s="539" t="str">
        <f t="shared" ca="1" si="480"/>
        <v>-</v>
      </c>
      <c r="OX46" s="539" t="str">
        <f t="shared" ca="1" si="480"/>
        <v>-</v>
      </c>
      <c r="OY46" s="539" t="str">
        <f t="shared" ca="1" si="480"/>
        <v>-</v>
      </c>
      <c r="OZ46" s="539" t="str">
        <f t="shared" ca="1" si="480"/>
        <v>-</v>
      </c>
      <c r="PA46" s="539" t="str">
        <f t="shared" ca="1" si="480"/>
        <v>-</v>
      </c>
      <c r="PB46" s="539" t="str">
        <f t="shared" ca="1" si="480"/>
        <v>-</v>
      </c>
      <c r="PC46" s="539" t="str">
        <f t="shared" ca="1" si="480"/>
        <v>-</v>
      </c>
      <c r="PD46" s="539" t="str">
        <f t="shared" ca="1" si="480"/>
        <v>-</v>
      </c>
      <c r="PE46" s="539" t="str">
        <f t="shared" ref="PE46:PH46" ca="1" si="481">IF(AND($O46=PE$19, $AP46=PE$21),TRUE,"-")</f>
        <v>-</v>
      </c>
      <c r="PF46" s="539" t="str">
        <f t="shared" ca="1" si="481"/>
        <v>-</v>
      </c>
      <c r="PG46" s="539" t="str">
        <f t="shared" ca="1" si="481"/>
        <v>-</v>
      </c>
      <c r="PH46" s="539" t="str">
        <f t="shared" ca="1" si="481"/>
        <v>-</v>
      </c>
      <c r="PI46" s="549" t="str">
        <f t="shared" ref="PI46:PX46" si="482">IF($O46=PI$19,TRUE,"-")</f>
        <v>-</v>
      </c>
      <c r="PJ46" s="549" t="str">
        <f t="shared" si="482"/>
        <v>-</v>
      </c>
      <c r="PK46" s="549" t="str">
        <f t="shared" si="482"/>
        <v>-</v>
      </c>
      <c r="PL46" s="549" t="str">
        <f t="shared" si="482"/>
        <v>-</v>
      </c>
      <c r="PM46" s="549" t="str">
        <f t="shared" si="482"/>
        <v>-</v>
      </c>
      <c r="PN46" s="549" t="str">
        <f t="shared" si="482"/>
        <v>-</v>
      </c>
      <c r="PO46" s="549" t="str">
        <f t="shared" si="482"/>
        <v>-</v>
      </c>
      <c r="PP46" s="549" t="str">
        <f t="shared" si="482"/>
        <v>-</v>
      </c>
      <c r="PQ46" s="549" t="str">
        <f t="shared" si="482"/>
        <v>-</v>
      </c>
      <c r="PR46" s="549" t="str">
        <f t="shared" si="482"/>
        <v>-</v>
      </c>
      <c r="PS46" s="549" t="str">
        <f t="shared" si="482"/>
        <v>-</v>
      </c>
      <c r="PT46" s="549" t="str">
        <f t="shared" si="482"/>
        <v>-</v>
      </c>
      <c r="PU46" s="549" t="str">
        <f t="shared" si="482"/>
        <v>-</v>
      </c>
      <c r="PV46" s="549" t="str">
        <f t="shared" si="482"/>
        <v>-</v>
      </c>
      <c r="PW46" s="549" t="str">
        <f t="shared" si="482"/>
        <v>-</v>
      </c>
      <c r="PX46" s="549" t="str">
        <f t="shared" si="482"/>
        <v>-</v>
      </c>
      <c r="PY46" s="549" t="str">
        <f t="shared" ref="PY46:QH46" si="483">IF($O46=PY$19,TRUE,"-")</f>
        <v>-</v>
      </c>
      <c r="PZ46" s="549" t="str">
        <f t="shared" si="483"/>
        <v>-</v>
      </c>
      <c r="QA46" s="549" t="str">
        <f t="shared" si="483"/>
        <v>-</v>
      </c>
      <c r="QB46" s="549" t="str">
        <f t="shared" si="483"/>
        <v>-</v>
      </c>
      <c r="QC46" s="549" t="str">
        <f t="shared" si="483"/>
        <v>-</v>
      </c>
      <c r="QD46" s="549" t="str">
        <f t="shared" si="483"/>
        <v>-</v>
      </c>
      <c r="QE46" s="549" t="str">
        <f t="shared" si="483"/>
        <v>-</v>
      </c>
      <c r="QF46" s="549" t="str">
        <f t="shared" si="483"/>
        <v>-</v>
      </c>
      <c r="QG46" s="549" t="str">
        <f t="shared" si="483"/>
        <v>-</v>
      </c>
      <c r="QH46" s="549" t="str">
        <f t="shared" si="483"/>
        <v>-</v>
      </c>
      <c r="QI46" s="539" t="str">
        <f t="shared" ref="QI46:QX46" si="484">IF(AND($O46=QI$19, $AP46=QI$21),TRUE,"-")</f>
        <v>-</v>
      </c>
      <c r="QJ46" s="539" t="str">
        <f t="shared" si="484"/>
        <v>-</v>
      </c>
      <c r="QK46" s="539" t="str">
        <f t="shared" si="484"/>
        <v>-</v>
      </c>
      <c r="QL46" s="539" t="str">
        <f t="shared" si="484"/>
        <v>-</v>
      </c>
      <c r="QM46" s="539" t="str">
        <f t="shared" si="484"/>
        <v>-</v>
      </c>
      <c r="QN46" s="539" t="str">
        <f t="shared" si="484"/>
        <v>-</v>
      </c>
      <c r="QO46" s="539" t="str">
        <f t="shared" ca="1" si="484"/>
        <v>-</v>
      </c>
      <c r="QP46" s="539" t="str">
        <f t="shared" ca="1" si="484"/>
        <v>-</v>
      </c>
      <c r="QQ46" s="539" t="str">
        <f t="shared" ca="1" si="484"/>
        <v>-</v>
      </c>
      <c r="QR46" s="539" t="str">
        <f t="shared" ca="1" si="484"/>
        <v>-</v>
      </c>
      <c r="QS46" s="539" t="str">
        <f t="shared" ca="1" si="484"/>
        <v>-</v>
      </c>
      <c r="QT46" s="539" t="str">
        <f t="shared" ca="1" si="484"/>
        <v>-</v>
      </c>
      <c r="QU46" s="539" t="str">
        <f t="shared" ca="1" si="484"/>
        <v>-</v>
      </c>
      <c r="QV46" s="539" t="str">
        <f t="shared" ca="1" si="484"/>
        <v>-</v>
      </c>
      <c r="QW46" s="539" t="str">
        <f t="shared" ca="1" si="484"/>
        <v>-</v>
      </c>
      <c r="QX46" s="539" t="str">
        <f t="shared" ca="1" si="484"/>
        <v>-</v>
      </c>
      <c r="QY46" s="539" t="str">
        <f t="shared" ref="QY46:RN46" ca="1" si="485">IF(AND($O46=QY$19, $AP46=QY$21),TRUE,"-")</f>
        <v>-</v>
      </c>
      <c r="QZ46" s="539" t="str">
        <f t="shared" ca="1" si="485"/>
        <v>-</v>
      </c>
      <c r="RA46" s="539" t="str">
        <f t="shared" ca="1" si="485"/>
        <v>-</v>
      </c>
      <c r="RB46" s="539" t="str">
        <f t="shared" ca="1" si="485"/>
        <v>-</v>
      </c>
      <c r="RC46" s="539" t="str">
        <f t="shared" ca="1" si="485"/>
        <v>-</v>
      </c>
      <c r="RD46" s="539" t="str">
        <f t="shared" ca="1" si="485"/>
        <v>-</v>
      </c>
      <c r="RE46" s="539" t="str">
        <f t="shared" ca="1" si="485"/>
        <v>-</v>
      </c>
      <c r="RF46" s="539" t="str">
        <f t="shared" ca="1" si="485"/>
        <v>-</v>
      </c>
      <c r="RG46" s="539" t="str">
        <f t="shared" ca="1" si="485"/>
        <v>-</v>
      </c>
      <c r="RH46" s="539" t="str">
        <f t="shared" ca="1" si="485"/>
        <v>-</v>
      </c>
      <c r="RI46" s="539" t="str">
        <f t="shared" ca="1" si="485"/>
        <v>-</v>
      </c>
      <c r="RJ46" s="539" t="str">
        <f t="shared" ca="1" si="485"/>
        <v>-</v>
      </c>
      <c r="RK46" s="539" t="str">
        <f t="shared" ca="1" si="485"/>
        <v>-</v>
      </c>
      <c r="RL46" s="539" t="str">
        <f t="shared" ca="1" si="485"/>
        <v>-</v>
      </c>
      <c r="RM46" s="539" t="str">
        <f t="shared" ca="1" si="485"/>
        <v>-</v>
      </c>
      <c r="RN46" s="539" t="str">
        <f t="shared" ca="1" si="485"/>
        <v>-</v>
      </c>
      <c r="RO46" s="539" t="str">
        <f t="shared" ref="RO46:RR46" ca="1" si="486">IF(AND($O46=RO$19, $AP46=RO$21),TRUE,"-")</f>
        <v>-</v>
      </c>
      <c r="RP46" s="539" t="str">
        <f t="shared" ca="1" si="486"/>
        <v>-</v>
      </c>
      <c r="RQ46" s="539" t="str">
        <f t="shared" ca="1" si="486"/>
        <v>-</v>
      </c>
      <c r="RR46" s="539" t="str">
        <f t="shared" ca="1" si="486"/>
        <v>-</v>
      </c>
      <c r="RS46" s="549" t="str">
        <f t="shared" ref="RS46:SH46" si="487">IF($O46=RS$19,TRUE,"-")</f>
        <v>-</v>
      </c>
      <c r="RT46" s="549" t="str">
        <f t="shared" si="487"/>
        <v>-</v>
      </c>
      <c r="RU46" s="549" t="str">
        <f t="shared" si="487"/>
        <v>-</v>
      </c>
      <c r="RV46" s="549" t="str">
        <f t="shared" si="487"/>
        <v>-</v>
      </c>
      <c r="RW46" s="549" t="str">
        <f t="shared" si="487"/>
        <v>-</v>
      </c>
      <c r="RX46" s="549" t="str">
        <f t="shared" si="487"/>
        <v>-</v>
      </c>
      <c r="RY46" s="549" t="str">
        <f t="shared" si="487"/>
        <v>-</v>
      </c>
      <c r="RZ46" s="549" t="str">
        <f t="shared" si="487"/>
        <v>-</v>
      </c>
      <c r="SA46" s="549" t="str">
        <f t="shared" si="487"/>
        <v>-</v>
      </c>
      <c r="SB46" s="549" t="str">
        <f t="shared" si="487"/>
        <v>-</v>
      </c>
      <c r="SC46" s="549" t="str">
        <f t="shared" si="487"/>
        <v>-</v>
      </c>
      <c r="SD46" s="549" t="str">
        <f t="shared" si="487"/>
        <v>-</v>
      </c>
      <c r="SE46" s="549" t="str">
        <f t="shared" si="487"/>
        <v>-</v>
      </c>
      <c r="SF46" s="549" t="str">
        <f t="shared" si="487"/>
        <v>-</v>
      </c>
      <c r="SG46" s="549" t="str">
        <f t="shared" si="487"/>
        <v>-</v>
      </c>
      <c r="SH46" s="549" t="str">
        <f t="shared" si="487"/>
        <v>-</v>
      </c>
      <c r="SI46" s="549" t="str">
        <f t="shared" ref="SI46:SR46" si="488">IF($O46=SI$19,TRUE,"-")</f>
        <v>-</v>
      </c>
      <c r="SJ46" s="549" t="str">
        <f t="shared" si="488"/>
        <v>-</v>
      </c>
      <c r="SK46" s="549" t="str">
        <f t="shared" si="488"/>
        <v>-</v>
      </c>
      <c r="SL46" s="549" t="str">
        <f t="shared" si="488"/>
        <v>-</v>
      </c>
      <c r="SM46" s="549" t="str">
        <f t="shared" si="488"/>
        <v>-</v>
      </c>
      <c r="SN46" s="549" t="str">
        <f t="shared" si="488"/>
        <v>-</v>
      </c>
      <c r="SO46" s="549" t="str">
        <f t="shared" si="488"/>
        <v>-</v>
      </c>
      <c r="SP46" s="549" t="str">
        <f t="shared" si="488"/>
        <v>-</v>
      </c>
      <c r="SQ46" s="549" t="str">
        <f t="shared" si="488"/>
        <v>-</v>
      </c>
      <c r="SR46" s="549" t="str">
        <f t="shared" si="488"/>
        <v>-</v>
      </c>
      <c r="SS46" s="539" t="b">
        <f t="shared" ref="SS46:TH46" si="489">IF(AND($O46=SS$19, $AP46=SS$21),TRUE,"-")</f>
        <v>1</v>
      </c>
      <c r="ST46" s="539" t="b">
        <f t="shared" si="489"/>
        <v>1</v>
      </c>
      <c r="SU46" s="539" t="b">
        <f t="shared" si="489"/>
        <v>1</v>
      </c>
      <c r="SV46" s="539" t="b">
        <f t="shared" si="489"/>
        <v>1</v>
      </c>
      <c r="SW46" s="539" t="b">
        <f t="shared" si="489"/>
        <v>1</v>
      </c>
      <c r="SX46" s="539" t="b">
        <f t="shared" si="489"/>
        <v>1</v>
      </c>
      <c r="SY46" s="539" t="str">
        <f t="shared" ca="1" si="489"/>
        <v>-</v>
      </c>
      <c r="SZ46" s="539" t="str">
        <f t="shared" ca="1" si="489"/>
        <v>-</v>
      </c>
      <c r="TA46" s="539" t="str">
        <f t="shared" ca="1" si="489"/>
        <v>-</v>
      </c>
      <c r="TB46" s="539" t="str">
        <f t="shared" ca="1" si="489"/>
        <v>-</v>
      </c>
      <c r="TC46" s="539" t="str">
        <f t="shared" ca="1" si="489"/>
        <v>-</v>
      </c>
      <c r="TD46" s="539" t="str">
        <f t="shared" ca="1" si="489"/>
        <v>-</v>
      </c>
      <c r="TE46" s="539" t="str">
        <f t="shared" ca="1" si="489"/>
        <v>-</v>
      </c>
      <c r="TF46" s="539" t="str">
        <f t="shared" ca="1" si="489"/>
        <v>-</v>
      </c>
      <c r="TG46" s="539" t="str">
        <f t="shared" ca="1" si="489"/>
        <v>-</v>
      </c>
      <c r="TH46" s="539" t="str">
        <f t="shared" ca="1" si="489"/>
        <v>-</v>
      </c>
      <c r="TI46" s="539" t="str">
        <f t="shared" ref="TI46:TX46" ca="1" si="490">IF(AND($O46=TI$19, $AP46=TI$21),TRUE,"-")</f>
        <v>-</v>
      </c>
      <c r="TJ46" s="539" t="str">
        <f t="shared" ca="1" si="490"/>
        <v>-</v>
      </c>
      <c r="TK46" s="539" t="str">
        <f t="shared" ca="1" si="490"/>
        <v>-</v>
      </c>
      <c r="TL46" s="539" t="str">
        <f t="shared" ca="1" si="490"/>
        <v>-</v>
      </c>
      <c r="TM46" s="539" t="str">
        <f t="shared" ca="1" si="490"/>
        <v>-</v>
      </c>
      <c r="TN46" s="539" t="str">
        <f t="shared" ca="1" si="490"/>
        <v>-</v>
      </c>
      <c r="TO46" s="539" t="str">
        <f t="shared" ca="1" si="490"/>
        <v>-</v>
      </c>
      <c r="TP46" s="539" t="str">
        <f t="shared" ca="1" si="490"/>
        <v>-</v>
      </c>
      <c r="TQ46" s="539" t="str">
        <f t="shared" ca="1" si="490"/>
        <v>-</v>
      </c>
      <c r="TR46" s="539" t="str">
        <f t="shared" ca="1" si="490"/>
        <v>-</v>
      </c>
      <c r="TS46" s="539" t="str">
        <f t="shared" ca="1" si="490"/>
        <v>-</v>
      </c>
      <c r="TT46" s="539" t="str">
        <f t="shared" ca="1" si="490"/>
        <v>-</v>
      </c>
      <c r="TU46" s="539" t="str">
        <f t="shared" ca="1" si="490"/>
        <v>-</v>
      </c>
      <c r="TV46" s="539" t="str">
        <f t="shared" ca="1" si="490"/>
        <v>-</v>
      </c>
      <c r="TW46" s="539" t="str">
        <f t="shared" ca="1" si="490"/>
        <v>-</v>
      </c>
      <c r="TX46" s="539" t="str">
        <f t="shared" ca="1" si="490"/>
        <v>-</v>
      </c>
      <c r="TY46" s="539" t="str">
        <f t="shared" ref="TY46:UB46" ca="1" si="491">IF(AND($O46=TY$19, $AP46=TY$21),TRUE,"-")</f>
        <v>-</v>
      </c>
      <c r="TZ46" s="539" t="str">
        <f t="shared" ca="1" si="491"/>
        <v>-</v>
      </c>
      <c r="UA46" s="539" t="str">
        <f t="shared" ca="1" si="491"/>
        <v>-</v>
      </c>
      <c r="UB46" s="539" t="str">
        <f t="shared" ca="1" si="491"/>
        <v>-</v>
      </c>
      <c r="UC46" s="549" t="b">
        <f t="shared" ref="UC46:UR46" si="492">IF($O46=UC$19,TRUE,"-")</f>
        <v>1</v>
      </c>
      <c r="UD46" s="549" t="b">
        <f t="shared" si="492"/>
        <v>1</v>
      </c>
      <c r="UE46" s="549" t="b">
        <f t="shared" si="492"/>
        <v>1</v>
      </c>
      <c r="UF46" s="549" t="b">
        <f t="shared" si="492"/>
        <v>1</v>
      </c>
      <c r="UG46" s="549" t="b">
        <f t="shared" si="492"/>
        <v>1</v>
      </c>
      <c r="UH46" s="549" t="b">
        <f t="shared" si="492"/>
        <v>1</v>
      </c>
      <c r="UI46" s="549" t="b">
        <f t="shared" si="492"/>
        <v>1</v>
      </c>
      <c r="UJ46" s="549" t="b">
        <f t="shared" si="492"/>
        <v>1</v>
      </c>
      <c r="UK46" s="549" t="b">
        <f t="shared" si="492"/>
        <v>1</v>
      </c>
      <c r="UL46" s="549" t="b">
        <f t="shared" si="492"/>
        <v>1</v>
      </c>
      <c r="UM46" s="549" t="b">
        <f t="shared" si="492"/>
        <v>1</v>
      </c>
      <c r="UN46" s="549" t="b">
        <f t="shared" si="492"/>
        <v>1</v>
      </c>
      <c r="UO46" s="549" t="b">
        <f t="shared" si="492"/>
        <v>1</v>
      </c>
      <c r="UP46" s="549" t="b">
        <f t="shared" si="492"/>
        <v>1</v>
      </c>
      <c r="UQ46" s="549" t="b">
        <f t="shared" si="492"/>
        <v>1</v>
      </c>
      <c r="UR46" s="549" t="b">
        <f t="shared" si="492"/>
        <v>1</v>
      </c>
      <c r="US46" s="549" t="b">
        <f t="shared" ref="US46:VB46" si="493">IF($O46=US$19,TRUE,"-")</f>
        <v>1</v>
      </c>
      <c r="UT46" s="549" t="b">
        <f t="shared" si="493"/>
        <v>1</v>
      </c>
      <c r="UU46" s="549" t="b">
        <f t="shared" si="493"/>
        <v>1</v>
      </c>
      <c r="UV46" s="549" t="b">
        <f t="shared" si="493"/>
        <v>1</v>
      </c>
      <c r="UW46" s="549" t="b">
        <f t="shared" si="493"/>
        <v>1</v>
      </c>
      <c r="UX46" s="549" t="b">
        <f t="shared" si="493"/>
        <v>1</v>
      </c>
      <c r="UY46" s="549" t="b">
        <f t="shared" si="493"/>
        <v>1</v>
      </c>
      <c r="UZ46" s="549" t="b">
        <f t="shared" si="493"/>
        <v>1</v>
      </c>
      <c r="VA46" s="549" t="b">
        <f t="shared" si="493"/>
        <v>1</v>
      </c>
      <c r="VB46" s="549" t="b">
        <f t="shared" si="493"/>
        <v>1</v>
      </c>
      <c r="VC46" s="19">
        <f t="shared" ca="1" si="474"/>
        <v>0</v>
      </c>
      <c r="VD46" s="23">
        <v>0</v>
      </c>
    </row>
    <row r="47" spans="1:576" outlineLevel="2">
      <c r="A47" s="21">
        <f t="shared" si="93"/>
        <v>42</v>
      </c>
      <c r="B47" s="21"/>
      <c r="D47" s="14"/>
      <c r="E47" t="b">
        <v>0</v>
      </c>
      <c r="H47" s="211"/>
      <c r="I47" s="21"/>
      <c r="J47" s="21"/>
      <c r="K47" s="21"/>
      <c r="L47" s="21"/>
      <c r="M47" s="21"/>
      <c r="N47" s="21"/>
      <c r="O47" s="21"/>
      <c r="P47" s="21"/>
      <c r="Q47" s="21"/>
      <c r="R47" s="21"/>
      <c r="S47" s="21"/>
      <c r="T47" s="21"/>
      <c r="U47" s="21"/>
      <c r="V47" s="21"/>
      <c r="W47" s="21"/>
      <c r="X47" s="21"/>
      <c r="Y47" s="211"/>
      <c r="Z47" s="211"/>
      <c r="AA47" s="211"/>
      <c r="AB47" s="211"/>
      <c r="AC47" s="21"/>
      <c r="AD47" s="211"/>
      <c r="AE47" s="211"/>
      <c r="AF47" s="211"/>
      <c r="AG47" s="211"/>
      <c r="AH47" s="211"/>
      <c r="AI47" s="211"/>
      <c r="AJ47" s="211"/>
      <c r="AK47" s="211"/>
      <c r="AQ47" s="211"/>
      <c r="AR47" s="211"/>
      <c r="AS47" s="228" t="str">
        <f ca="1">"blank "&amp;TEXT(RAND(),"0.000")</f>
        <v>blank 0.754</v>
      </c>
      <c r="AT47" s="9" t="str">
        <f ca="1">IF(COUNTIF(AS$5:AS47,AS47)=1,"-","Dup")</f>
        <v>-</v>
      </c>
      <c r="AU47" s="9"/>
      <c r="AV47" s="14"/>
      <c r="AW47" s="14"/>
      <c r="AX47" s="14"/>
      <c r="AY47" s="14"/>
      <c r="AZ47" s="14"/>
      <c r="BA47" s="14"/>
      <c r="BB47" s="14"/>
      <c r="BC47" s="14"/>
      <c r="BD47" s="9"/>
      <c r="BE47" s="14"/>
      <c r="BF47" s="14"/>
      <c r="BG47" s="14"/>
      <c r="BH47" s="14"/>
      <c r="BI47" s="14"/>
      <c r="BJ47" s="14"/>
      <c r="BK47" s="14"/>
      <c r="BL47" s="9"/>
      <c r="BM47" s="14"/>
      <c r="BN47" s="14"/>
      <c r="BO47" s="14"/>
      <c r="BP47" s="14"/>
      <c r="BQ47" s="14"/>
      <c r="BR47" s="14"/>
      <c r="BS47" s="14"/>
      <c r="BT47" s="14"/>
      <c r="BU47" s="14"/>
      <c r="BV47" s="14"/>
      <c r="BW47" s="14"/>
      <c r="BX47" s="9"/>
      <c r="BY47" s="14"/>
      <c r="BZ47" s="14"/>
      <c r="CA47" s="14"/>
      <c r="CB47" s="14"/>
      <c r="CC47" s="14"/>
      <c r="CD47" s="14"/>
      <c r="CE47" s="14"/>
      <c r="CF47" s="14"/>
      <c r="CG47" s="14"/>
      <c r="CH47" s="14"/>
      <c r="CI47" s="9"/>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9"/>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c r="IN47" s="14"/>
      <c r="IO47" s="14"/>
      <c r="IP47" s="14"/>
      <c r="IQ47" s="14"/>
      <c r="IR47" s="14"/>
      <c r="IS47" s="14"/>
      <c r="IT47" s="14"/>
      <c r="IU47" s="14"/>
      <c r="IV47" s="14"/>
      <c r="IW47" s="14"/>
      <c r="IX47" s="14"/>
      <c r="IY47" s="14"/>
      <c r="IZ47" s="14"/>
      <c r="JA47" s="9"/>
      <c r="JB47" s="14"/>
      <c r="JC47" s="14"/>
      <c r="JD47" s="14"/>
      <c r="JE47" s="14"/>
      <c r="JF47" s="14"/>
      <c r="JG47" s="14"/>
      <c r="JH47" s="14"/>
      <c r="JI47" s="14"/>
      <c r="JJ47" s="14"/>
      <c r="JK47" s="14"/>
      <c r="JL47" s="14"/>
      <c r="JM47" s="14"/>
      <c r="JN47" s="14"/>
      <c r="JO47" s="14"/>
      <c r="JP47" s="14"/>
      <c r="JQ47" s="14"/>
      <c r="JR47" s="14"/>
      <c r="JS47" s="14"/>
      <c r="JT47" s="14"/>
      <c r="JU47" s="14"/>
      <c r="JV47" s="14"/>
      <c r="JW47" s="14"/>
      <c r="JX47" s="14"/>
      <c r="JY47" s="14"/>
      <c r="JZ47" s="14"/>
      <c r="KA47" s="14"/>
      <c r="KB47" s="14"/>
      <c r="KC47" s="14"/>
      <c r="KD47" s="14"/>
      <c r="KE47" s="14"/>
      <c r="KF47" s="14"/>
      <c r="KG47" s="14"/>
      <c r="KH47" s="14"/>
      <c r="KI47" s="14"/>
      <c r="KJ47" s="14"/>
      <c r="KK47" s="14"/>
      <c r="KL47" s="14"/>
      <c r="KM47" s="14"/>
      <c r="KN47" s="14"/>
      <c r="KO47" s="14"/>
      <c r="KP47" s="14"/>
      <c r="KQ47" s="9"/>
      <c r="KR47" s="14"/>
      <c r="KS47" s="14"/>
      <c r="KT47" s="14"/>
      <c r="KU47" s="14"/>
      <c r="KV47" s="14"/>
      <c r="KW47" s="14"/>
      <c r="KX47" s="14"/>
      <c r="KY47" s="14"/>
      <c r="KZ47" s="14"/>
      <c r="LA47" s="14"/>
      <c r="LB47" s="14"/>
      <c r="LC47" s="14"/>
      <c r="LD47" s="14"/>
      <c r="LE47" s="14"/>
      <c r="LF47" s="14"/>
      <c r="LG47" s="14"/>
      <c r="LH47" s="14"/>
      <c r="LI47" s="14"/>
      <c r="LJ47" s="14"/>
      <c r="LK47" s="14"/>
      <c r="LL47" s="14"/>
      <c r="LM47" s="14"/>
      <c r="LN47" s="14"/>
      <c r="LO47" s="14"/>
      <c r="LP47" s="14"/>
      <c r="LQ47" s="14"/>
      <c r="LR47" s="14"/>
      <c r="LS47" s="14"/>
      <c r="LT47" s="14"/>
      <c r="LU47" s="14"/>
      <c r="LV47" s="14"/>
      <c r="LW47" s="14"/>
      <c r="LX47" s="14"/>
      <c r="LY47" s="14"/>
      <c r="LZ47" s="14"/>
      <c r="MA47" s="14"/>
      <c r="MB47" s="14"/>
      <c r="MC47" s="14"/>
      <c r="MD47" s="14"/>
      <c r="ME47" s="14"/>
      <c r="MF47" s="14"/>
      <c r="MG47" s="14"/>
      <c r="MH47" s="14"/>
      <c r="MI47" s="14"/>
      <c r="MJ47" s="14"/>
      <c r="MK47" s="14"/>
      <c r="ML47" s="14"/>
      <c r="MM47" s="14"/>
      <c r="MN47" s="14"/>
      <c r="MO47" s="14"/>
      <c r="MP47" s="14"/>
      <c r="MQ47" s="14"/>
      <c r="MR47" s="14"/>
      <c r="MS47" s="14"/>
      <c r="MT47" s="9"/>
      <c r="MU47" s="14"/>
      <c r="MV47" s="14"/>
      <c r="MW47" s="14"/>
      <c r="MX47" s="14"/>
      <c r="MY47" s="14"/>
      <c r="MZ47" s="14"/>
      <c r="NA47" s="14"/>
      <c r="NB47" s="9"/>
      <c r="NC47" s="14"/>
      <c r="ND47" s="14"/>
      <c r="NE47" s="14"/>
      <c r="NF47" s="14"/>
      <c r="NG47" s="14"/>
      <c r="NH47" s="14"/>
      <c r="NI47" s="14"/>
      <c r="NJ47" s="14"/>
      <c r="NK47" s="14"/>
      <c r="NL47" s="14"/>
      <c r="NM47" s="14"/>
      <c r="NN47" s="14"/>
      <c r="NO47" s="14"/>
      <c r="NP47" s="14"/>
      <c r="NQ47" s="14"/>
      <c r="NR47" s="14"/>
      <c r="NS47" s="14"/>
      <c r="NT47" s="14"/>
      <c r="NU47" s="14"/>
      <c r="NV47" s="14"/>
      <c r="NW47" s="14"/>
      <c r="NX47" s="9"/>
      <c r="NY47" s="14"/>
      <c r="NZ47" s="14"/>
      <c r="OA47" s="14"/>
      <c r="OB47" s="14"/>
      <c r="OC47" s="14"/>
      <c r="OD47" s="14"/>
      <c r="OE47" s="14"/>
      <c r="OF47" s="14"/>
      <c r="OG47" s="14"/>
      <c r="OH47" s="14"/>
      <c r="OI47" s="14"/>
      <c r="OJ47" s="14"/>
      <c r="OK47" s="14"/>
      <c r="OL47" s="14"/>
      <c r="OM47" s="14"/>
      <c r="ON47" s="14"/>
      <c r="OO47" s="14"/>
      <c r="OP47" s="14"/>
      <c r="OQ47" s="14"/>
      <c r="OR47" s="14"/>
      <c r="OS47" s="14"/>
      <c r="OT47" s="14"/>
      <c r="OU47" s="14"/>
      <c r="OV47" s="14"/>
      <c r="OW47" s="14"/>
      <c r="OX47" s="14"/>
      <c r="OY47" s="14"/>
      <c r="OZ47" s="14"/>
      <c r="PA47" s="14"/>
      <c r="PB47" s="14"/>
      <c r="PC47" s="14"/>
      <c r="PD47" s="14"/>
      <c r="PE47" s="14"/>
      <c r="PF47" s="14"/>
      <c r="PG47" s="14"/>
      <c r="PH47" s="14"/>
      <c r="PI47" s="14"/>
      <c r="PJ47" s="14"/>
      <c r="PK47" s="14"/>
      <c r="PL47" s="14"/>
      <c r="PM47" s="14"/>
      <c r="PN47" s="14"/>
      <c r="PO47" s="14"/>
      <c r="PP47" s="14"/>
      <c r="PQ47" s="14"/>
      <c r="PR47" s="14"/>
      <c r="PS47" s="14"/>
      <c r="PT47" s="14"/>
      <c r="PU47" s="14"/>
      <c r="PV47" s="14"/>
      <c r="PW47" s="14"/>
      <c r="PX47" s="14"/>
      <c r="PY47" s="14"/>
      <c r="PZ47" s="14"/>
      <c r="QA47" s="14"/>
      <c r="QB47" s="14"/>
      <c r="QC47" s="14"/>
      <c r="QD47" s="14"/>
      <c r="QE47" s="14"/>
      <c r="QF47" s="14"/>
      <c r="QG47" s="14"/>
      <c r="QH47" s="14"/>
      <c r="QI47" s="14"/>
      <c r="QJ47" s="14"/>
      <c r="QK47" s="14"/>
      <c r="QL47" s="14"/>
      <c r="QM47" s="14"/>
      <c r="QN47" s="14"/>
      <c r="QO47" s="14"/>
      <c r="QP47" s="14"/>
      <c r="QQ47" s="14"/>
      <c r="QR47" s="14"/>
      <c r="QS47" s="14"/>
      <c r="QT47" s="14"/>
      <c r="QU47" s="14"/>
      <c r="QV47" s="14"/>
      <c r="QW47" s="14"/>
      <c r="QX47" s="14"/>
      <c r="QY47" s="14"/>
      <c r="QZ47" s="14"/>
      <c r="RA47" s="14"/>
      <c r="RB47" s="14"/>
      <c r="RC47" s="14"/>
      <c r="RD47" s="14"/>
      <c r="RE47" s="14"/>
      <c r="RF47" s="14"/>
      <c r="RG47" s="14"/>
      <c r="RH47" s="14"/>
      <c r="RI47" s="14"/>
      <c r="RJ47" s="14"/>
      <c r="RK47" s="14"/>
      <c r="RL47" s="14"/>
      <c r="RM47" s="14"/>
      <c r="RN47" s="14"/>
      <c r="RO47" s="14"/>
      <c r="RP47" s="14"/>
      <c r="RQ47" s="14"/>
      <c r="RR47" s="14"/>
      <c r="RS47" s="14"/>
      <c r="RT47" s="14"/>
      <c r="RU47" s="14"/>
      <c r="RV47" s="14"/>
      <c r="RW47" s="14"/>
      <c r="RX47" s="14"/>
      <c r="RY47" s="14"/>
      <c r="RZ47" s="14"/>
      <c r="SA47" s="14"/>
      <c r="SB47" s="14"/>
      <c r="SC47" s="14"/>
      <c r="SD47" s="14"/>
      <c r="SE47" s="14"/>
      <c r="SF47" s="14"/>
      <c r="SG47" s="14"/>
      <c r="SH47" s="14"/>
      <c r="SI47" s="14"/>
      <c r="SJ47" s="14"/>
      <c r="SK47" s="14"/>
      <c r="SL47" s="14"/>
      <c r="SM47" s="14"/>
      <c r="SN47" s="14"/>
      <c r="SO47" s="14"/>
      <c r="SP47" s="14"/>
      <c r="SQ47" s="14"/>
      <c r="SR47" s="14"/>
      <c r="SS47" s="14"/>
      <c r="ST47" s="14"/>
      <c r="SU47" s="14"/>
      <c r="SV47" s="14"/>
      <c r="SW47" s="14"/>
      <c r="SX47" s="14"/>
      <c r="SY47" s="14"/>
      <c r="SZ47" s="14"/>
      <c r="TA47" s="14"/>
      <c r="TB47" s="14"/>
      <c r="TC47" s="14"/>
      <c r="TD47" s="14"/>
      <c r="TE47" s="14"/>
      <c r="TF47" s="14"/>
      <c r="TG47" s="14"/>
      <c r="TH47" s="14"/>
      <c r="TI47" s="14"/>
      <c r="TJ47" s="14"/>
      <c r="TK47" s="14"/>
      <c r="TL47" s="14"/>
      <c r="TM47" s="14"/>
      <c r="TN47" s="14"/>
      <c r="TO47" s="14"/>
      <c r="TP47" s="14"/>
      <c r="TQ47" s="14"/>
      <c r="TR47" s="14"/>
      <c r="TS47" s="14"/>
      <c r="TT47" s="14"/>
      <c r="TU47" s="14"/>
      <c r="TV47" s="14"/>
      <c r="TW47" s="14"/>
      <c r="TX47" s="14"/>
      <c r="TY47" s="14"/>
      <c r="TZ47" s="14"/>
      <c r="UA47" s="14"/>
      <c r="UB47" s="14"/>
      <c r="UC47" s="14"/>
      <c r="UD47" s="14"/>
      <c r="UE47" s="14"/>
      <c r="UF47" s="14"/>
      <c r="UG47" s="14"/>
      <c r="UH47" s="14"/>
      <c r="UI47" s="14"/>
      <c r="UJ47" s="14"/>
      <c r="UK47" s="14"/>
      <c r="UL47" s="14"/>
      <c r="UM47" s="14"/>
      <c r="UN47" s="14"/>
      <c r="UO47" s="14"/>
      <c r="UP47" s="14"/>
      <c r="UQ47" s="14"/>
      <c r="UR47" s="14"/>
      <c r="US47" s="14"/>
      <c r="UT47" s="14"/>
      <c r="UU47" s="14"/>
      <c r="UV47" s="14"/>
      <c r="UW47" s="14"/>
      <c r="UX47" s="14"/>
      <c r="UY47" s="14"/>
      <c r="UZ47" s="14"/>
      <c r="VA47" s="14"/>
      <c r="VB47" s="14"/>
      <c r="VC47" s="14"/>
      <c r="VD47" s="23">
        <v>0</v>
      </c>
    </row>
    <row r="48" spans="1:576">
      <c r="A48" s="21">
        <f>ROW(A48)-5</f>
        <v>43</v>
      </c>
      <c r="B48" s="21"/>
      <c r="D48" s="504"/>
      <c r="E48" t="b">
        <v>0</v>
      </c>
      <c r="G48" s="29" t="s">
        <v>1876</v>
      </c>
      <c r="N48" s="268">
        <v>2</v>
      </c>
      <c r="O48" s="211"/>
      <c r="P48" s="268">
        <v>2</v>
      </c>
      <c r="Q48" s="211"/>
      <c r="R48" s="211"/>
      <c r="S48" s="211"/>
      <c r="T48" s="211"/>
      <c r="U48" s="268">
        <v>1</v>
      </c>
      <c r="V48" s="268">
        <v>1</v>
      </c>
      <c r="W48" s="268">
        <v>1</v>
      </c>
      <c r="X48" s="268">
        <v>3</v>
      </c>
      <c r="Y48" s="211"/>
      <c r="Z48" s="211"/>
      <c r="AA48" s="211"/>
      <c r="AB48" s="211"/>
      <c r="AD48" s="211"/>
      <c r="AE48" s="211"/>
      <c r="AF48" s="211"/>
      <c r="AG48" s="211"/>
      <c r="AH48" s="211"/>
      <c r="AI48" s="211"/>
      <c r="AJ48" s="211"/>
      <c r="AK48" s="211"/>
      <c r="AR48" s="211"/>
      <c r="AS48" s="26" t="s">
        <v>1887</v>
      </c>
      <c r="AT48" s="9" t="str">
        <f ca="1">IF(COUNTIF(AS$5:AS48,AS48)=1,"-","Dup")</f>
        <v>-</v>
      </c>
      <c r="AU48" s="9"/>
      <c r="AV48" s="504"/>
      <c r="AW48" s="504"/>
      <c r="AX48" s="504"/>
      <c r="AY48" s="504"/>
      <c r="AZ48" s="504"/>
      <c r="BA48" s="504"/>
      <c r="BB48" s="504"/>
      <c r="BC48" s="504"/>
      <c r="BD48" s="9"/>
      <c r="BE48" s="504"/>
      <c r="BF48" s="504"/>
      <c r="BG48" s="504"/>
      <c r="BH48" s="504"/>
      <c r="BI48" s="504"/>
      <c r="BJ48" s="504"/>
      <c r="BK48" s="504"/>
      <c r="BL48" s="9"/>
      <c r="BM48" s="504"/>
      <c r="BN48" s="504"/>
      <c r="BO48" s="504"/>
      <c r="BP48" s="504"/>
      <c r="BQ48" s="504"/>
      <c r="BR48" s="504"/>
      <c r="BS48" s="504"/>
      <c r="BT48" s="504"/>
      <c r="BU48" s="504"/>
      <c r="BV48" s="504"/>
      <c r="BW48" s="504"/>
      <c r="BX48" s="9"/>
      <c r="BY48" s="504"/>
      <c r="BZ48" s="504"/>
      <c r="CA48" s="504"/>
      <c r="CB48" s="504"/>
      <c r="CC48" s="504"/>
      <c r="CD48" s="504"/>
      <c r="CE48" s="504"/>
      <c r="CF48" s="504"/>
      <c r="CG48" s="504"/>
      <c r="CH48" s="504"/>
      <c r="CI48" s="9"/>
      <c r="CJ48" s="504"/>
      <c r="CK48" s="504"/>
      <c r="CL48" s="504"/>
      <c r="CM48" s="504"/>
      <c r="CN48" s="504"/>
      <c r="CO48" s="504"/>
      <c r="CP48" s="504"/>
      <c r="CQ48" s="504"/>
      <c r="CR48" s="504"/>
      <c r="CS48" s="504"/>
      <c r="CT48" s="504"/>
      <c r="CU48" s="504"/>
      <c r="CV48" s="504"/>
      <c r="CW48" s="504"/>
      <c r="CX48" s="504"/>
      <c r="CY48" s="504"/>
      <c r="CZ48" s="504"/>
      <c r="DA48" s="504"/>
      <c r="DB48" s="504"/>
      <c r="DC48" s="504"/>
      <c r="DD48" s="504"/>
      <c r="DE48" s="504"/>
      <c r="DF48" s="504"/>
      <c r="DG48" s="504"/>
      <c r="DH48" s="504"/>
      <c r="DI48" s="504"/>
      <c r="DJ48" s="504"/>
      <c r="DK48" s="504"/>
      <c r="DL48" s="504"/>
      <c r="DM48" s="504"/>
      <c r="DN48" s="504"/>
      <c r="DO48" s="504"/>
      <c r="DP48" s="504"/>
      <c r="DQ48" s="504"/>
      <c r="DR48" s="9"/>
      <c r="DS48" s="504"/>
      <c r="DT48" s="504"/>
      <c r="DU48" s="504"/>
      <c r="DV48" s="504"/>
      <c r="DW48" s="504"/>
      <c r="DX48" s="504"/>
      <c r="DY48" s="504"/>
      <c r="DZ48" s="504"/>
      <c r="EA48" s="504"/>
      <c r="EB48" s="504"/>
      <c r="EC48" s="504"/>
      <c r="ED48" s="504"/>
      <c r="EE48" s="505"/>
      <c r="EF48" s="504"/>
      <c r="EG48" s="504"/>
      <c r="EH48" s="504"/>
      <c r="EI48" s="504"/>
      <c r="EJ48" s="504"/>
      <c r="EK48" s="504"/>
      <c r="EL48" s="504"/>
      <c r="EM48" s="504"/>
      <c r="EN48" s="504"/>
      <c r="EO48" s="504"/>
      <c r="EP48" s="504"/>
      <c r="EQ48" s="504"/>
      <c r="ER48" s="504"/>
      <c r="ES48" s="504"/>
      <c r="ET48" s="504"/>
      <c r="EU48" s="504"/>
      <c r="EV48" s="504"/>
      <c r="EW48" s="504"/>
      <c r="EX48" s="504"/>
      <c r="EY48" s="504"/>
      <c r="EZ48" s="504"/>
      <c r="FA48" s="504"/>
      <c r="FB48" s="504"/>
      <c r="FC48" s="504"/>
      <c r="FD48" s="504"/>
      <c r="FE48" s="504"/>
      <c r="FF48" s="504"/>
      <c r="FG48" s="504"/>
      <c r="FH48" s="504"/>
      <c r="FI48" s="504"/>
      <c r="FJ48" s="504"/>
      <c r="FK48" s="504"/>
      <c r="FL48" s="504"/>
      <c r="FM48" s="504"/>
      <c r="FN48" s="504"/>
      <c r="FO48" s="504"/>
      <c r="FP48" s="504"/>
      <c r="FQ48" s="504"/>
      <c r="FR48" s="504"/>
      <c r="FS48" s="504"/>
      <c r="FT48" s="504"/>
      <c r="FU48" s="504"/>
      <c r="FV48" s="504"/>
      <c r="FW48" s="504"/>
      <c r="FX48" s="504"/>
      <c r="FY48" s="504"/>
      <c r="FZ48" s="504"/>
      <c r="GA48" s="504"/>
      <c r="GB48" s="504"/>
      <c r="GC48" s="504"/>
      <c r="GD48" s="504"/>
      <c r="GE48" s="504"/>
      <c r="GF48" s="504"/>
      <c r="GG48" s="504"/>
      <c r="GH48" s="504"/>
      <c r="GI48" s="504"/>
      <c r="GJ48" s="504"/>
      <c r="GK48" s="504"/>
      <c r="GL48" s="504"/>
      <c r="GM48" s="504"/>
      <c r="GN48" s="504"/>
      <c r="GO48" s="504"/>
      <c r="GP48" s="504"/>
      <c r="GQ48" s="504"/>
      <c r="GR48" s="504"/>
      <c r="GS48" s="504"/>
      <c r="GT48" s="504"/>
      <c r="GU48" s="504"/>
      <c r="GV48" s="504"/>
      <c r="GW48" s="504"/>
      <c r="GX48" s="504"/>
      <c r="GY48" s="504"/>
      <c r="GZ48" s="504"/>
      <c r="HA48" s="504"/>
      <c r="HB48" s="504"/>
      <c r="HC48" s="504"/>
      <c r="HD48" s="504"/>
      <c r="HE48" s="504"/>
      <c r="HF48" s="504"/>
      <c r="HG48" s="504"/>
      <c r="HH48" s="504"/>
      <c r="HI48" s="504"/>
      <c r="HJ48" s="504"/>
      <c r="HK48" s="504"/>
      <c r="HL48" s="504"/>
      <c r="HM48" s="504"/>
      <c r="HN48" s="504"/>
      <c r="HO48" s="504"/>
      <c r="HP48" s="504"/>
      <c r="HQ48" s="504"/>
      <c r="HR48" s="504"/>
      <c r="HS48" s="504"/>
      <c r="HT48" s="504"/>
      <c r="HU48" s="504"/>
      <c r="HV48" s="504"/>
      <c r="HW48" s="504"/>
      <c r="HX48" s="504"/>
      <c r="HY48" s="504"/>
      <c r="HZ48" s="504"/>
      <c r="IA48" s="504"/>
      <c r="IB48" s="504"/>
      <c r="IC48" s="504"/>
      <c r="ID48" s="504"/>
      <c r="IE48" s="504"/>
      <c r="IF48" s="504"/>
      <c r="IG48" s="504"/>
      <c r="IH48" s="504"/>
      <c r="II48" s="504"/>
      <c r="IJ48" s="504"/>
      <c r="IK48" s="504"/>
      <c r="IL48" s="504"/>
      <c r="IM48" s="504"/>
      <c r="IN48" s="504"/>
      <c r="IO48" s="504"/>
      <c r="IP48" s="504"/>
      <c r="IQ48" s="504"/>
      <c r="IR48" s="504"/>
      <c r="IS48" s="504"/>
      <c r="IT48" s="504"/>
      <c r="IU48" s="504"/>
      <c r="IV48" s="504"/>
      <c r="IW48" s="504"/>
      <c r="IX48" s="504"/>
      <c r="IY48" s="504"/>
      <c r="IZ48" s="504"/>
      <c r="JA48" s="9"/>
      <c r="JB48" s="504"/>
      <c r="JC48" s="504"/>
      <c r="JD48" s="504"/>
      <c r="JE48" s="504"/>
      <c r="JF48" s="504"/>
      <c r="JG48" s="504"/>
      <c r="JH48" s="504"/>
      <c r="JI48" s="504"/>
      <c r="JJ48" s="504"/>
      <c r="JK48" s="504"/>
      <c r="JL48" s="504"/>
      <c r="JM48" s="504"/>
      <c r="JN48" s="504"/>
      <c r="JO48" s="504"/>
      <c r="JP48" s="504"/>
      <c r="JQ48" s="504"/>
      <c r="JR48" s="504"/>
      <c r="JS48" s="504"/>
      <c r="JT48" s="504"/>
      <c r="JU48" s="504"/>
      <c r="JV48" s="504"/>
      <c r="JW48" s="504"/>
      <c r="JX48" s="504"/>
      <c r="JY48" s="504"/>
      <c r="JZ48" s="504"/>
      <c r="KA48" s="504"/>
      <c r="KB48" s="504"/>
      <c r="KC48" s="504"/>
      <c r="KD48" s="504"/>
      <c r="KE48" s="504"/>
      <c r="KF48" s="504"/>
      <c r="KG48" s="504"/>
      <c r="KH48" s="504"/>
      <c r="KI48" s="504"/>
      <c r="KJ48" s="504"/>
      <c r="KK48" s="504"/>
      <c r="KL48" s="504"/>
      <c r="KM48" s="504"/>
      <c r="KN48" s="504"/>
      <c r="KO48" s="504"/>
      <c r="KP48" s="504"/>
      <c r="KQ48" s="9"/>
      <c r="KR48" s="504"/>
      <c r="KS48" s="504"/>
      <c r="KT48" s="504"/>
      <c r="KU48" s="504"/>
      <c r="KV48" s="504"/>
      <c r="KW48" s="504"/>
      <c r="KX48" s="504"/>
      <c r="KY48" s="504"/>
      <c r="KZ48" s="504"/>
      <c r="LA48" s="504"/>
      <c r="LB48" s="504"/>
      <c r="LC48" s="504"/>
      <c r="LD48" s="504"/>
      <c r="LE48" s="504"/>
      <c r="LF48" s="504"/>
      <c r="LG48" s="504"/>
      <c r="LH48" s="504"/>
      <c r="LI48" s="504"/>
      <c r="LJ48" s="504"/>
      <c r="LK48" s="504"/>
      <c r="LL48" s="504"/>
      <c r="LM48" s="504"/>
      <c r="LN48" s="504"/>
      <c r="LO48" s="504"/>
      <c r="LP48" s="504"/>
      <c r="LQ48" s="504"/>
      <c r="LR48" s="504"/>
      <c r="LS48" s="504"/>
      <c r="LT48" s="504"/>
      <c r="LU48" s="504"/>
      <c r="LV48" s="504"/>
      <c r="LW48" s="504"/>
      <c r="LX48" s="504"/>
      <c r="LY48" s="504"/>
      <c r="LZ48" s="504"/>
      <c r="MA48" s="504"/>
      <c r="MB48" s="578"/>
      <c r="MC48" s="578"/>
      <c r="MD48" s="578"/>
      <c r="ME48" s="504"/>
      <c r="MF48" s="504"/>
      <c r="MG48" s="504"/>
      <c r="MH48" s="504"/>
      <c r="MI48" s="504"/>
      <c r="MJ48" s="504"/>
      <c r="MK48" s="504"/>
      <c r="ML48" s="504"/>
      <c r="MM48" s="504"/>
      <c r="MN48" s="504"/>
      <c r="MO48" s="504"/>
      <c r="MP48" s="504"/>
      <c r="MQ48" s="504"/>
      <c r="MR48" s="504"/>
      <c r="MS48" s="504"/>
      <c r="MT48" s="9"/>
      <c r="MU48" s="504"/>
      <c r="MV48" s="504"/>
      <c r="MW48" s="504"/>
      <c r="MX48" s="504"/>
      <c r="MY48" s="504"/>
      <c r="MZ48" s="504"/>
      <c r="NA48" s="504"/>
      <c r="NB48" s="9"/>
      <c r="NC48" s="504"/>
      <c r="ND48" s="504"/>
      <c r="NE48" s="504"/>
      <c r="NF48" s="504"/>
      <c r="NG48" s="504"/>
      <c r="NH48" s="504"/>
      <c r="NI48" s="504"/>
      <c r="NJ48" s="504"/>
      <c r="NK48" s="504"/>
      <c r="NL48" s="504"/>
      <c r="NM48" s="504"/>
      <c r="NN48" s="504"/>
      <c r="NO48" s="504"/>
      <c r="NP48" s="504"/>
      <c r="NQ48" s="504"/>
      <c r="NR48" s="504"/>
      <c r="NS48" s="504"/>
      <c r="NT48" s="504"/>
      <c r="NU48" s="504"/>
      <c r="NV48" s="504"/>
      <c r="NW48" s="504"/>
      <c r="NX48" s="9"/>
      <c r="NY48" s="504"/>
      <c r="NZ48" s="504"/>
      <c r="OA48" s="504"/>
      <c r="OB48" s="504"/>
      <c r="OC48" s="504"/>
      <c r="OD48" s="504"/>
      <c r="OE48" s="504"/>
      <c r="OF48" s="504"/>
      <c r="OG48" s="504"/>
      <c r="OH48" s="504"/>
      <c r="OI48" s="504"/>
      <c r="OJ48" s="504"/>
      <c r="OK48" s="504"/>
      <c r="OL48" s="504"/>
      <c r="OM48" s="504"/>
      <c r="ON48" s="504"/>
      <c r="OO48" s="504"/>
      <c r="OP48" s="504"/>
      <c r="OQ48" s="504"/>
      <c r="OR48" s="504"/>
      <c r="OS48" s="504"/>
      <c r="OT48" s="504"/>
      <c r="OU48" s="504"/>
      <c r="OV48" s="504"/>
      <c r="OW48" s="504"/>
      <c r="OX48" s="504"/>
      <c r="OY48" s="504"/>
      <c r="OZ48" s="504"/>
      <c r="PA48" s="504"/>
      <c r="PB48" s="504"/>
      <c r="PC48" s="504"/>
      <c r="PD48" s="504"/>
      <c r="PE48" s="504"/>
      <c r="PF48" s="504"/>
      <c r="PG48" s="504"/>
      <c r="PH48" s="504"/>
      <c r="PI48" s="504"/>
      <c r="PJ48" s="504"/>
      <c r="PK48" s="504"/>
      <c r="PL48" s="504"/>
      <c r="PM48" s="504"/>
      <c r="PN48" s="504"/>
      <c r="PO48" s="504"/>
      <c r="PP48" s="504"/>
      <c r="PQ48" s="504"/>
      <c r="PR48" s="504"/>
      <c r="PS48" s="504"/>
      <c r="PT48" s="504"/>
      <c r="PU48" s="504"/>
      <c r="PV48" s="504"/>
      <c r="PW48" s="504"/>
      <c r="PX48" s="504"/>
      <c r="PY48" s="504"/>
      <c r="PZ48" s="504"/>
      <c r="QA48" s="504"/>
      <c r="QB48" s="504"/>
      <c r="QC48" s="504"/>
      <c r="QD48" s="504"/>
      <c r="QE48" s="504"/>
      <c r="QF48" s="504"/>
      <c r="QG48" s="504"/>
      <c r="QH48" s="504"/>
      <c r="QI48" s="504"/>
      <c r="QJ48" s="504"/>
      <c r="QK48" s="504"/>
      <c r="QL48" s="504"/>
      <c r="QM48" s="504"/>
      <c r="QN48" s="504"/>
      <c r="QO48" s="504"/>
      <c r="QP48" s="504"/>
      <c r="QQ48" s="504"/>
      <c r="QR48" s="504"/>
      <c r="QS48" s="504"/>
      <c r="QT48" s="504"/>
      <c r="QU48" s="504"/>
      <c r="QV48" s="504"/>
      <c r="QW48" s="504"/>
      <c r="QX48" s="504"/>
      <c r="QY48" s="504"/>
      <c r="QZ48" s="504"/>
      <c r="RA48" s="504"/>
      <c r="RB48" s="504"/>
      <c r="RC48" s="504"/>
      <c r="RD48" s="504"/>
      <c r="RE48" s="504"/>
      <c r="RF48" s="504"/>
      <c r="RG48" s="504"/>
      <c r="RH48" s="504"/>
      <c r="RI48" s="504"/>
      <c r="RJ48" s="504"/>
      <c r="RK48" s="504"/>
      <c r="RL48" s="504"/>
      <c r="RM48" s="504"/>
      <c r="RN48" s="504"/>
      <c r="RO48" s="504"/>
      <c r="RP48" s="504"/>
      <c r="RQ48" s="504"/>
      <c r="RR48" s="504"/>
      <c r="RS48" s="504"/>
      <c r="RT48" s="504"/>
      <c r="RU48" s="504"/>
      <c r="RV48" s="504"/>
      <c r="RW48" s="504"/>
      <c r="RX48" s="504"/>
      <c r="RY48" s="504"/>
      <c r="RZ48" s="504"/>
      <c r="SA48" s="504"/>
      <c r="SB48" s="504"/>
      <c r="SC48" s="504"/>
      <c r="SD48" s="504"/>
      <c r="SE48" s="504"/>
      <c r="SF48" s="504"/>
      <c r="SG48" s="504"/>
      <c r="SH48" s="504"/>
      <c r="SI48" s="504"/>
      <c r="SJ48" s="504"/>
      <c r="SK48" s="504"/>
      <c r="SL48" s="504"/>
      <c r="SM48" s="504"/>
      <c r="SN48" s="504"/>
      <c r="SO48" s="504"/>
      <c r="SP48" s="504"/>
      <c r="SQ48" s="504"/>
      <c r="SR48" s="504"/>
      <c r="SS48" s="504"/>
      <c r="ST48" s="504"/>
      <c r="SU48" s="504"/>
      <c r="SV48" s="504"/>
      <c r="SW48" s="504"/>
      <c r="SX48" s="504"/>
      <c r="SY48" s="504"/>
      <c r="SZ48" s="504"/>
      <c r="TA48" s="504"/>
      <c r="TB48" s="504"/>
      <c r="TC48" s="504"/>
      <c r="TD48" s="504"/>
      <c r="TE48" s="504"/>
      <c r="TF48" s="504"/>
      <c r="TG48" s="504"/>
      <c r="TH48" s="504"/>
      <c r="TI48" s="504"/>
      <c r="TJ48" s="504"/>
      <c r="TK48" s="504"/>
      <c r="TL48" s="504"/>
      <c r="TM48" s="504"/>
      <c r="TN48" s="504"/>
      <c r="TO48" s="504"/>
      <c r="TP48" s="504"/>
      <c r="TQ48" s="504"/>
      <c r="TR48" s="504"/>
      <c r="TS48" s="504"/>
      <c r="TT48" s="504"/>
      <c r="TU48" s="504"/>
      <c r="TV48" s="504"/>
      <c r="TW48" s="504"/>
      <c r="TX48" s="504"/>
      <c r="TY48" s="504"/>
      <c r="TZ48" s="504"/>
      <c r="UA48" s="504"/>
      <c r="UB48" s="504"/>
      <c r="UC48" s="504"/>
      <c r="UD48" s="504"/>
      <c r="UE48" s="504"/>
      <c r="UF48" s="504"/>
      <c r="UG48" s="504"/>
      <c r="UH48" s="504"/>
      <c r="UI48" s="504"/>
      <c r="UJ48" s="504"/>
      <c r="UK48" s="504"/>
      <c r="UL48" s="504"/>
      <c r="UM48" s="504"/>
      <c r="UN48" s="504"/>
      <c r="UO48" s="504"/>
      <c r="UP48" s="504"/>
      <c r="UQ48" s="504"/>
      <c r="UR48" s="504"/>
      <c r="US48" s="504"/>
      <c r="UT48" s="504"/>
      <c r="UU48" s="504"/>
      <c r="UV48" s="504"/>
      <c r="UW48" s="504"/>
      <c r="UX48" s="504"/>
      <c r="UY48" s="504"/>
      <c r="UZ48" s="504"/>
      <c r="VA48" s="504"/>
      <c r="VB48" s="504"/>
      <c r="VC48" s="504"/>
      <c r="VD48" s="23">
        <v>0</v>
      </c>
    </row>
    <row r="49" spans="1:576" outlineLevel="2">
      <c r="A49" s="21">
        <f>ROW(A49)-5</f>
        <v>44</v>
      </c>
      <c r="B49" s="21"/>
      <c r="D49" s="504"/>
      <c r="E49" t="b">
        <v>0</v>
      </c>
      <c r="G49" s="29" t="s">
        <v>1758</v>
      </c>
      <c r="N49" s="574">
        <f>PRODUCT($P48:$P48)</f>
        <v>2</v>
      </c>
      <c r="O49" s="211"/>
      <c r="P49" s="570">
        <f>PRODUCT($U48:$U48)</f>
        <v>1</v>
      </c>
      <c r="Q49" s="211"/>
      <c r="R49" s="211"/>
      <c r="S49" s="211"/>
      <c r="T49" s="211"/>
      <c r="U49" s="571">
        <f>PRODUCT($V48:$V48)</f>
        <v>1</v>
      </c>
      <c r="V49" s="572">
        <f>PRODUCT($W48:$W48)</f>
        <v>1</v>
      </c>
      <c r="W49" s="573">
        <f>PRODUCT($X48:$X48)</f>
        <v>3</v>
      </c>
      <c r="X49" s="268">
        <v>1</v>
      </c>
      <c r="Y49" s="211"/>
      <c r="Z49" s="211"/>
      <c r="AA49" s="211"/>
      <c r="AB49" s="211"/>
      <c r="AD49" s="211"/>
      <c r="AE49" s="211"/>
      <c r="AF49" s="211"/>
      <c r="AG49" s="211"/>
      <c r="AH49" s="211"/>
      <c r="AI49" s="211"/>
      <c r="AJ49" s="211"/>
      <c r="AK49" s="211"/>
      <c r="AR49">
        <f>PRODUCT($H48:$AR48)</f>
        <v>12</v>
      </c>
      <c r="AS49" s="551" t="str">
        <f>AS48&amp;" "&amp;$AR49&amp;" trials (if complete)"</f>
        <v>Optimise_farm 12 trials (if complete)</v>
      </c>
      <c r="AT49" s="9" t="str">
        <f ca="1">IF(COUNTIF(AS$5:AS49,AS49)=1,"-","Dup")</f>
        <v>-</v>
      </c>
      <c r="AU49" s="9"/>
      <c r="AV49" s="504"/>
      <c r="AW49" s="504"/>
      <c r="AX49" s="504"/>
      <c r="AY49" s="504"/>
      <c r="AZ49" s="504"/>
      <c r="BA49" s="504"/>
      <c r="BB49" s="504"/>
      <c r="BC49" s="504"/>
      <c r="BD49" s="9"/>
      <c r="BE49" s="504"/>
      <c r="BF49" s="504"/>
      <c r="BG49" s="504"/>
      <c r="BH49" s="504"/>
      <c r="BI49" s="504"/>
      <c r="BJ49" s="504"/>
      <c r="BK49" s="504"/>
      <c r="BL49" s="9"/>
      <c r="BM49" s="504"/>
      <c r="BN49" s="504"/>
      <c r="BO49" s="504"/>
      <c r="BP49" s="504"/>
      <c r="BQ49" s="504"/>
      <c r="BR49" s="504"/>
      <c r="BS49" s="504"/>
      <c r="BT49" s="504"/>
      <c r="BU49" s="504"/>
      <c r="BV49" s="504"/>
      <c r="BW49" s="504"/>
      <c r="BX49" s="9"/>
      <c r="BY49" s="504"/>
      <c r="BZ49" s="504"/>
      <c r="CA49" s="504"/>
      <c r="CB49" s="504"/>
      <c r="CC49" s="504"/>
      <c r="CD49" s="504"/>
      <c r="CE49" s="504"/>
      <c r="CF49" s="504"/>
      <c r="CG49" s="504"/>
      <c r="CH49" s="504"/>
      <c r="CI49" s="9"/>
      <c r="CJ49" s="504"/>
      <c r="CK49" s="504"/>
      <c r="CL49" s="504"/>
      <c r="CM49" s="504"/>
      <c r="CN49" s="504"/>
      <c r="CO49" s="504"/>
      <c r="CP49" s="504"/>
      <c r="CQ49" s="504"/>
      <c r="CR49" s="504"/>
      <c r="CS49" s="504"/>
      <c r="CT49" s="504"/>
      <c r="CU49" s="504"/>
      <c r="CV49" s="504"/>
      <c r="CW49" s="504"/>
      <c r="CX49" s="504"/>
      <c r="CY49" s="504"/>
      <c r="CZ49" s="504"/>
      <c r="DA49" s="504"/>
      <c r="DB49" s="504"/>
      <c r="DC49" s="504"/>
      <c r="DD49" s="504"/>
      <c r="DE49" s="504"/>
      <c r="DF49" s="504"/>
      <c r="DG49" s="504"/>
      <c r="DH49" s="504"/>
      <c r="DI49" s="504"/>
      <c r="DJ49" s="504"/>
      <c r="DK49" s="504"/>
      <c r="DL49" s="504"/>
      <c r="DM49" s="504"/>
      <c r="DN49" s="504"/>
      <c r="DO49" s="504"/>
      <c r="DP49" s="504"/>
      <c r="DQ49" s="504"/>
      <c r="DR49" s="9"/>
      <c r="DS49" s="504"/>
      <c r="DT49" s="504"/>
      <c r="DU49" s="504"/>
      <c r="DV49" s="504"/>
      <c r="DW49" s="504"/>
      <c r="DX49" s="504"/>
      <c r="DY49" s="504"/>
      <c r="DZ49" s="504"/>
      <c r="EA49" s="504"/>
      <c r="EB49" s="504"/>
      <c r="EC49" s="504"/>
      <c r="ED49" s="504"/>
      <c r="EE49" s="505"/>
      <c r="EF49" s="504"/>
      <c r="EG49" s="504"/>
      <c r="EH49" s="504"/>
      <c r="EI49" s="504"/>
      <c r="EJ49" s="504"/>
      <c r="EK49" s="504"/>
      <c r="EL49" s="504"/>
      <c r="EM49" s="504"/>
      <c r="EN49" s="504"/>
      <c r="EO49" s="504"/>
      <c r="EP49" s="504"/>
      <c r="EQ49" s="504"/>
      <c r="ER49" s="504"/>
      <c r="ES49" s="504"/>
      <c r="ET49" s="504"/>
      <c r="EU49" s="504"/>
      <c r="EV49" s="504"/>
      <c r="EW49" s="504"/>
      <c r="EX49" s="504"/>
      <c r="EY49" s="504"/>
      <c r="EZ49" s="504"/>
      <c r="FA49" s="504"/>
      <c r="FB49" s="504"/>
      <c r="FC49" s="504"/>
      <c r="FD49" s="504"/>
      <c r="FE49" s="504"/>
      <c r="FF49" s="504"/>
      <c r="FG49" s="504"/>
      <c r="FH49" s="504"/>
      <c r="FI49" s="504"/>
      <c r="FJ49" s="504"/>
      <c r="FK49" s="504"/>
      <c r="FL49" s="504"/>
      <c r="FM49" s="504"/>
      <c r="FN49" s="504"/>
      <c r="FO49" s="504"/>
      <c r="FP49" s="504"/>
      <c r="FQ49" s="504"/>
      <c r="FR49" s="504"/>
      <c r="FS49" s="504"/>
      <c r="FT49" s="504"/>
      <c r="FU49" s="504"/>
      <c r="FV49" s="504"/>
      <c r="FW49" s="504"/>
      <c r="FX49" s="504"/>
      <c r="FY49" s="504"/>
      <c r="FZ49" s="504"/>
      <c r="GA49" s="504"/>
      <c r="GB49" s="504"/>
      <c r="GC49" s="504"/>
      <c r="GD49" s="504"/>
      <c r="GE49" s="504"/>
      <c r="GF49" s="504"/>
      <c r="GG49" s="504"/>
      <c r="GH49" s="504"/>
      <c r="GI49" s="504"/>
      <c r="GJ49" s="504"/>
      <c r="GK49" s="504"/>
      <c r="GL49" s="504"/>
      <c r="GM49" s="504"/>
      <c r="GN49" s="504"/>
      <c r="GO49" s="504"/>
      <c r="GP49" s="504"/>
      <c r="GQ49" s="504"/>
      <c r="GR49" s="504"/>
      <c r="GS49" s="504"/>
      <c r="GT49" s="504"/>
      <c r="GU49" s="504"/>
      <c r="GV49" s="504"/>
      <c r="GW49" s="504"/>
      <c r="GX49" s="504"/>
      <c r="GY49" s="504"/>
      <c r="GZ49" s="504"/>
      <c r="HA49" s="504"/>
      <c r="HB49" s="504"/>
      <c r="HC49" s="504"/>
      <c r="HD49" s="504"/>
      <c r="HE49" s="504"/>
      <c r="HF49" s="504"/>
      <c r="HG49" s="504"/>
      <c r="HH49" s="504"/>
      <c r="HI49" s="504"/>
      <c r="HJ49" s="504"/>
      <c r="HK49" s="504"/>
      <c r="HL49" s="504"/>
      <c r="HM49" s="504"/>
      <c r="HN49" s="504"/>
      <c r="HO49" s="504"/>
      <c r="HP49" s="504"/>
      <c r="HQ49" s="504"/>
      <c r="HR49" s="504"/>
      <c r="HS49" s="504"/>
      <c r="HT49" s="504"/>
      <c r="HU49" s="504"/>
      <c r="HV49" s="504"/>
      <c r="HW49" s="504"/>
      <c r="HX49" s="504"/>
      <c r="HY49" s="504"/>
      <c r="HZ49" s="504"/>
      <c r="IA49" s="504"/>
      <c r="IB49" s="504"/>
      <c r="IC49" s="504"/>
      <c r="ID49" s="504"/>
      <c r="IE49" s="504"/>
      <c r="IF49" s="504"/>
      <c r="IG49" s="504"/>
      <c r="IH49" s="504"/>
      <c r="II49" s="504"/>
      <c r="IJ49" s="504"/>
      <c r="IK49" s="504"/>
      <c r="IL49" s="504"/>
      <c r="IM49" s="504"/>
      <c r="IN49" s="504"/>
      <c r="IO49" s="504"/>
      <c r="IP49" s="504"/>
      <c r="IQ49" s="504"/>
      <c r="IR49" s="504"/>
      <c r="IS49" s="504"/>
      <c r="IT49" s="504"/>
      <c r="IU49" s="504"/>
      <c r="IV49" s="504"/>
      <c r="IW49" s="504"/>
      <c r="IX49" s="504"/>
      <c r="IY49" s="504"/>
      <c r="IZ49" s="504"/>
      <c r="JA49" s="9"/>
      <c r="JB49" s="504"/>
      <c r="JC49" s="504"/>
      <c r="JD49" s="504"/>
      <c r="JE49" s="504"/>
      <c r="JF49" s="504"/>
      <c r="JG49" s="504"/>
      <c r="JH49" s="504"/>
      <c r="JI49" s="504"/>
      <c r="JJ49" s="504"/>
      <c r="JK49" s="504"/>
      <c r="JL49" s="504"/>
      <c r="JM49" s="504"/>
      <c r="JN49" s="504"/>
      <c r="JO49" s="504"/>
      <c r="JP49" s="504"/>
      <c r="JQ49" s="504"/>
      <c r="JR49" s="504"/>
      <c r="JS49" s="504"/>
      <c r="JT49" s="504"/>
      <c r="JU49" s="504"/>
      <c r="JV49" s="504"/>
      <c r="JW49" s="504"/>
      <c r="JX49" s="504"/>
      <c r="JY49" s="504"/>
      <c r="JZ49" s="504"/>
      <c r="KA49" s="504"/>
      <c r="KB49" s="504"/>
      <c r="KC49" s="504"/>
      <c r="KD49" s="504"/>
      <c r="KE49" s="504"/>
      <c r="KF49" s="504"/>
      <c r="KG49" s="504"/>
      <c r="KH49" s="504"/>
      <c r="KI49" s="504"/>
      <c r="KJ49" s="504"/>
      <c r="KK49" s="504"/>
      <c r="KL49" s="504"/>
      <c r="KM49" s="504"/>
      <c r="KN49" s="504"/>
      <c r="KO49" s="504"/>
      <c r="KP49" s="504"/>
      <c r="KQ49" s="9"/>
      <c r="KR49" s="504"/>
      <c r="KS49" s="504"/>
      <c r="KT49" s="504"/>
      <c r="KU49" s="504"/>
      <c r="KV49" s="504"/>
      <c r="KW49" s="504"/>
      <c r="KX49" s="504"/>
      <c r="KY49" s="504"/>
      <c r="KZ49" s="504"/>
      <c r="LA49" s="504"/>
      <c r="LB49" s="504"/>
      <c r="LC49" s="504"/>
      <c r="LD49" s="504"/>
      <c r="LE49" s="504"/>
      <c r="LF49" s="504"/>
      <c r="LG49" s="504"/>
      <c r="LH49" s="504"/>
      <c r="LI49" s="504"/>
      <c r="LJ49" s="504"/>
      <c r="LK49" s="504"/>
      <c r="LL49" s="504"/>
      <c r="LM49" s="504"/>
      <c r="LN49" s="504"/>
      <c r="LO49" s="504"/>
      <c r="LP49" s="504"/>
      <c r="LQ49" s="504"/>
      <c r="LR49" s="504"/>
      <c r="LS49" s="504"/>
      <c r="LT49" s="504"/>
      <c r="LU49" s="504"/>
      <c r="LV49" s="504"/>
      <c r="LW49" s="504"/>
      <c r="LX49" s="504"/>
      <c r="LY49" s="504"/>
      <c r="LZ49" s="504"/>
      <c r="MA49" s="504"/>
      <c r="MB49" s="504"/>
      <c r="MC49" s="504"/>
      <c r="MD49" s="504"/>
      <c r="ME49" s="504"/>
      <c r="MF49" s="504"/>
      <c r="MG49" s="504"/>
      <c r="MH49" s="504"/>
      <c r="MI49" s="504"/>
      <c r="MJ49" s="504"/>
      <c r="MK49" s="504"/>
      <c r="ML49" s="504"/>
      <c r="MM49" s="504"/>
      <c r="MN49" s="504"/>
      <c r="MO49" s="504"/>
      <c r="MP49" s="504"/>
      <c r="MQ49" s="504"/>
      <c r="MR49" s="504"/>
      <c r="MS49" s="504"/>
      <c r="MT49" s="9"/>
      <c r="MU49" s="504"/>
      <c r="MV49" s="504"/>
      <c r="MW49" s="504"/>
      <c r="MX49" s="504"/>
      <c r="MY49" s="504"/>
      <c r="MZ49" s="504"/>
      <c r="NA49" s="504"/>
      <c r="NB49" s="9"/>
      <c r="NC49" s="504"/>
      <c r="ND49" s="504"/>
      <c r="NE49" s="504"/>
      <c r="NF49" s="504"/>
      <c r="NG49" s="504"/>
      <c r="NH49" s="504"/>
      <c r="NI49" s="504"/>
      <c r="NJ49" s="504"/>
      <c r="NK49" s="504"/>
      <c r="NL49" s="504"/>
      <c r="NM49" s="504"/>
      <c r="NN49" s="504"/>
      <c r="NO49" s="504"/>
      <c r="NP49" s="504"/>
      <c r="NQ49" s="504"/>
      <c r="NR49" s="504"/>
      <c r="NS49" s="504"/>
      <c r="NT49" s="504"/>
      <c r="NU49" s="504"/>
      <c r="NV49" s="504"/>
      <c r="NW49" s="504"/>
      <c r="NX49" s="9"/>
      <c r="NY49" s="504"/>
      <c r="NZ49" s="504"/>
      <c r="OA49" s="504"/>
      <c r="OB49" s="504"/>
      <c r="OC49" s="504"/>
      <c r="OD49" s="504"/>
      <c r="OE49" s="504"/>
      <c r="OF49" s="504"/>
      <c r="OG49" s="504"/>
      <c r="OH49" s="504"/>
      <c r="OI49" s="504"/>
      <c r="OJ49" s="504"/>
      <c r="OK49" s="504"/>
      <c r="OL49" s="504"/>
      <c r="OM49" s="504"/>
      <c r="ON49" s="504"/>
      <c r="OO49" s="504"/>
      <c r="OP49" s="504"/>
      <c r="OQ49" s="504"/>
      <c r="OR49" s="504"/>
      <c r="OS49" s="504"/>
      <c r="OT49" s="504"/>
      <c r="OU49" s="504"/>
      <c r="OV49" s="504"/>
      <c r="OW49" s="504"/>
      <c r="OX49" s="504"/>
      <c r="OY49" s="504"/>
      <c r="OZ49" s="504"/>
      <c r="PA49" s="504"/>
      <c r="PB49" s="504"/>
      <c r="PC49" s="504"/>
      <c r="PD49" s="504"/>
      <c r="PE49" s="504"/>
      <c r="PF49" s="504"/>
      <c r="PG49" s="504"/>
      <c r="PH49" s="504"/>
      <c r="PI49" s="504"/>
      <c r="PJ49" s="504"/>
      <c r="PK49" s="504"/>
      <c r="PL49" s="504"/>
      <c r="PM49" s="504"/>
      <c r="PN49" s="504"/>
      <c r="PO49" s="504"/>
      <c r="PP49" s="504"/>
      <c r="PQ49" s="504"/>
      <c r="PR49" s="504"/>
      <c r="PS49" s="504"/>
      <c r="PT49" s="504"/>
      <c r="PU49" s="504"/>
      <c r="PV49" s="504"/>
      <c r="PW49" s="504"/>
      <c r="PX49" s="504"/>
      <c r="PY49" s="504"/>
      <c r="PZ49" s="504"/>
      <c r="QA49" s="504"/>
      <c r="QB49" s="504"/>
      <c r="QC49" s="504"/>
      <c r="QD49" s="504"/>
      <c r="QE49" s="504"/>
      <c r="QF49" s="504"/>
      <c r="QG49" s="504"/>
      <c r="QH49" s="504"/>
      <c r="QI49" s="504"/>
      <c r="QJ49" s="504"/>
      <c r="QK49" s="504"/>
      <c r="QL49" s="504"/>
      <c r="QM49" s="504"/>
      <c r="QN49" s="504"/>
      <c r="QO49" s="504"/>
      <c r="QP49" s="504"/>
      <c r="QQ49" s="504"/>
      <c r="QR49" s="504"/>
      <c r="QS49" s="504"/>
      <c r="QT49" s="504"/>
      <c r="QU49" s="504"/>
      <c r="QV49" s="504"/>
      <c r="QW49" s="504"/>
      <c r="QX49" s="504"/>
      <c r="QY49" s="504"/>
      <c r="QZ49" s="504"/>
      <c r="RA49" s="504"/>
      <c r="RB49" s="504"/>
      <c r="RC49" s="504"/>
      <c r="RD49" s="504"/>
      <c r="RE49" s="504"/>
      <c r="RF49" s="504"/>
      <c r="RG49" s="504"/>
      <c r="RH49" s="504"/>
      <c r="RI49" s="504"/>
      <c r="RJ49" s="504"/>
      <c r="RK49" s="504"/>
      <c r="RL49" s="504"/>
      <c r="RM49" s="504"/>
      <c r="RN49" s="504"/>
      <c r="RO49" s="504"/>
      <c r="RP49" s="504"/>
      <c r="RQ49" s="504"/>
      <c r="RR49" s="504"/>
      <c r="RS49" s="504"/>
      <c r="RT49" s="504"/>
      <c r="RU49" s="504"/>
      <c r="RV49" s="504"/>
      <c r="RW49" s="504"/>
      <c r="RX49" s="504"/>
      <c r="RY49" s="504"/>
      <c r="RZ49" s="504"/>
      <c r="SA49" s="504"/>
      <c r="SB49" s="504"/>
      <c r="SC49" s="504"/>
      <c r="SD49" s="504"/>
      <c r="SE49" s="504"/>
      <c r="SF49" s="504"/>
      <c r="SG49" s="504"/>
      <c r="SH49" s="504"/>
      <c r="SI49" s="504"/>
      <c r="SJ49" s="504"/>
      <c r="SK49" s="504"/>
      <c r="SL49" s="504"/>
      <c r="SM49" s="504"/>
      <c r="SN49" s="504"/>
      <c r="SO49" s="504"/>
      <c r="SP49" s="504"/>
      <c r="SQ49" s="504"/>
      <c r="SR49" s="504"/>
      <c r="SS49" s="504"/>
      <c r="ST49" s="504"/>
      <c r="SU49" s="504"/>
      <c r="SV49" s="504"/>
      <c r="SW49" s="504"/>
      <c r="SX49" s="504"/>
      <c r="SY49" s="504"/>
      <c r="SZ49" s="504"/>
      <c r="TA49" s="504"/>
      <c r="TB49" s="504"/>
      <c r="TC49" s="504"/>
      <c r="TD49" s="504"/>
      <c r="TE49" s="504"/>
      <c r="TF49" s="504"/>
      <c r="TG49" s="504"/>
      <c r="TH49" s="504"/>
      <c r="TI49" s="504"/>
      <c r="TJ49" s="504"/>
      <c r="TK49" s="504"/>
      <c r="TL49" s="504"/>
      <c r="TM49" s="504"/>
      <c r="TN49" s="504"/>
      <c r="TO49" s="504"/>
      <c r="TP49" s="504"/>
      <c r="TQ49" s="504"/>
      <c r="TR49" s="504"/>
      <c r="TS49" s="504"/>
      <c r="TT49" s="504"/>
      <c r="TU49" s="504"/>
      <c r="TV49" s="504"/>
      <c r="TW49" s="504"/>
      <c r="TX49" s="504"/>
      <c r="TY49" s="504"/>
      <c r="TZ49" s="504"/>
      <c r="UA49" s="504"/>
      <c r="UB49" s="504"/>
      <c r="UC49" s="504"/>
      <c r="UD49" s="504"/>
      <c r="UE49" s="504"/>
      <c r="UF49" s="504"/>
      <c r="UG49" s="504"/>
      <c r="UH49" s="504"/>
      <c r="UI49" s="504"/>
      <c r="UJ49" s="504"/>
      <c r="UK49" s="504"/>
      <c r="UL49" s="504"/>
      <c r="UM49" s="504"/>
      <c r="UN49" s="504"/>
      <c r="UO49" s="504"/>
      <c r="UP49" s="504"/>
      <c r="UQ49" s="504"/>
      <c r="UR49" s="504"/>
      <c r="US49" s="504"/>
      <c r="UT49" s="504"/>
      <c r="UU49" s="504"/>
      <c r="UV49" s="504"/>
      <c r="UW49" s="504"/>
      <c r="UX49" s="504"/>
      <c r="UY49" s="504"/>
      <c r="UZ49" s="504"/>
      <c r="VA49" s="504"/>
      <c r="VB49" s="504"/>
      <c r="VC49" s="504"/>
      <c r="VD49" s="23">
        <v>0</v>
      </c>
    </row>
    <row r="50" spans="1:576" outlineLevel="1">
      <c r="A50" s="21">
        <f t="shared" si="93"/>
        <v>45</v>
      </c>
      <c r="B50" s="21">
        <f>$A$23</f>
        <v>18</v>
      </c>
      <c r="C50">
        <v>108</v>
      </c>
      <c r="D50" s="19" t="str">
        <f t="shared" ref="D50" ca="1" si="494">OFFSET(D$5,$B50,0)</f>
        <v>SNSW</v>
      </c>
      <c r="E50" t="b">
        <v>0</v>
      </c>
      <c r="F50" t="b">
        <v>0</v>
      </c>
      <c r="G50" t="b">
        <f t="shared" ref="G50" si="495">E50</f>
        <v>0</v>
      </c>
      <c r="H50" s="26">
        <v>0</v>
      </c>
      <c r="I50" s="26">
        <v>2</v>
      </c>
      <c r="J50" s="26">
        <v>1</v>
      </c>
      <c r="K50" s="26" t="str">
        <f>""</f>
        <v/>
      </c>
      <c r="L50" s="26">
        <v>0</v>
      </c>
      <c r="M50" s="26">
        <f>d.Region</f>
        <v>2</v>
      </c>
      <c r="N50" s="26">
        <v>2</v>
      </c>
      <c r="O50" s="26">
        <v>3</v>
      </c>
      <c r="P50" s="26">
        <v>2</v>
      </c>
      <c r="Q50" s="26">
        <v>0</v>
      </c>
      <c r="R50" s="26">
        <v>0</v>
      </c>
      <c r="S50" s="26">
        <v>0</v>
      </c>
      <c r="T50" s="26">
        <v>0</v>
      </c>
      <c r="U50" s="26">
        <v>1</v>
      </c>
      <c r="V50" s="116">
        <f t="shared" ref="V50:X50" si="496">INDEX(V$7:V$14,MOD(INT($H50/V$31),V$30)+1,1)</f>
        <v>1</v>
      </c>
      <c r="W50" s="116">
        <f t="shared" si="496"/>
        <v>1</v>
      </c>
      <c r="X50" s="116">
        <f t="shared" si="496"/>
        <v>1</v>
      </c>
      <c r="Y50" s="211"/>
      <c r="Z50" s="211"/>
      <c r="AA50" s="211"/>
      <c r="AB50" s="211"/>
      <c r="AC50" s="26">
        <v>0</v>
      </c>
      <c r="AD50" s="211"/>
      <c r="AE50" s="211"/>
      <c r="AF50" s="211"/>
      <c r="AG50" s="211"/>
      <c r="AH50" s="211"/>
      <c r="AI50" s="211"/>
      <c r="AJ50" s="211"/>
      <c r="AK50" s="211"/>
      <c r="AL50" s="136">
        <f t="shared" ref="AL50" si="497">INDEX(i.StdELMan,($M50-1)*12+($N50-1)*3+$O50,AL$16)</f>
        <v>2</v>
      </c>
      <c r="AM50" s="136">
        <f>INDEX(CHOOSE($O50,DataAutumn!i.AdultDrys,DataWinter!i.AdultDrys,DataSpring!i.AdultDrys),1,$N50)</f>
        <v>3</v>
      </c>
      <c r="AN50" s="5">
        <f t="shared" ref="AN50:AO50" si="498">INDEX(i.FlkStrctr,$N50,AN$15)</f>
        <v>2</v>
      </c>
      <c r="AO50" s="5">
        <f t="shared" si="498"/>
        <v>0</v>
      </c>
      <c r="AP50" s="5">
        <f t="shared" ref="AP50" si="499">INDEX(i.StdELMan,($M50-1)*12+($N50-1)*3+$O50,AP$15)</f>
        <v>1</v>
      </c>
      <c r="AQ50" s="211"/>
      <c r="AR50" s="211"/>
      <c r="AS50" s="356" t="str">
        <f t="shared" ref="AS50" ca="1" si="500">LEFT(OFFSET(AS50,-1,0),FIND(" ",OFFSET(AS50,-1,0)))        &amp; TEXT($H50,"00000 ")
&amp; $D50        &amp; IF($JB50=0," FWM","")&amp;IF($JB50=1," MWM","")&amp;IF($JB50=5," Mat","")&amp;IF($JC50=TRUE,"&amp;BBT","    ")        &amp; " Day"&amp;INDEX(i.DOY,$O50,1)
&amp; " Scan"&amp;$P50&amp;"-"&amp;$Q50&amp;$R50&amp;$S50&amp;$T50        &amp; " RR"&amp;TEXT($JV50*100,"000p;-00p;000p;@")
&amp; " GP"&amp;TEXT($NA50*100,"000p")        &amp; " WP"&amp;TEXT($MY50*100,"000p")        &amp; " MP"&amp;TEXT($MZ50*100,"000p")
&amp; " T_" &amp; IF(AND($CJ50,$CL50),"TRUE")        &amp; " (F"&amp;3+COUNTIF($CY50:$DB50,TRUE)&amp;3&amp;"N"&amp;$DD50&amp;$DE50&amp;")"</f>
        <v>Optimise_farm 00000 SNSW MWM     Day204 Scan2-0000 RR000p GP100p WP100p MP100p T_TRUE (F33N11)</v>
      </c>
      <c r="AT50" s="9" t="str">
        <f ca="1">IF(COUNTIF(AS$5:AS50,AS50)=1,"-","Dup")</f>
        <v>-</v>
      </c>
      <c r="AU50" s="9"/>
      <c r="AV50" s="19" t="str">
        <f t="shared" ref="AV50:BC50" ca="1" si="501">OFFSET(AV$5,$B50,0)</f>
        <v>-</v>
      </c>
      <c r="AW50" s="19" t="str">
        <f t="shared" ca="1" si="501"/>
        <v>-</v>
      </c>
      <c r="AX50" s="19" t="str">
        <f t="shared" ca="1" si="501"/>
        <v>-</v>
      </c>
      <c r="AY50" s="19" t="str">
        <f t="shared" ca="1" si="501"/>
        <v>-</v>
      </c>
      <c r="AZ50" s="19" t="str">
        <f t="shared" ca="1" si="501"/>
        <v>-</v>
      </c>
      <c r="BA50" s="19" t="str">
        <f t="shared" ca="1" si="501"/>
        <v>-</v>
      </c>
      <c r="BB50" s="19" t="str">
        <f t="shared" ca="1" si="501"/>
        <v>-</v>
      </c>
      <c r="BC50" s="19" t="str">
        <f t="shared" ca="1" si="501"/>
        <v>-</v>
      </c>
      <c r="BD50" s="9"/>
      <c r="BE50" s="5" t="b">
        <f t="shared" ref="BE50:BJ50" si="502">INDEX(i.model_structure,$I50,BE$15)</f>
        <v>0</v>
      </c>
      <c r="BF50" s="5" t="str">
        <f t="shared" si="502"/>
        <v>-</v>
      </c>
      <c r="BG50" s="5" t="b">
        <f t="shared" si="502"/>
        <v>0</v>
      </c>
      <c r="BH50" s="5" t="b">
        <f t="shared" si="502"/>
        <v>1</v>
      </c>
      <c r="BI50" s="5" t="b">
        <f t="shared" si="502"/>
        <v>1</v>
      </c>
      <c r="BJ50" s="136">
        <f t="shared" si="502"/>
        <v>0</v>
      </c>
      <c r="BK50" s="19" t="b">
        <f t="shared" ref="BK50" ca="1" si="503">OFFSET(BK$5,$B50,0)</f>
        <v>0</v>
      </c>
      <c r="BL50" s="9"/>
      <c r="BM50" s="5" t="str">
        <f t="shared" ref="BM50" ca="1" si="504">IF($N50&lt;&gt;4,OFFSET(BM$5,$B50,0),1)</f>
        <v>-</v>
      </c>
      <c r="BN50" s="19" t="str">
        <f t="shared" ref="BN50:BP50" ca="1" si="505">OFFSET(BN$5,$B50,0)</f>
        <v>-</v>
      </c>
      <c r="BO50" s="19" t="str">
        <f t="shared" ca="1" si="505"/>
        <v>-</v>
      </c>
      <c r="BP50" s="19" t="str">
        <f t="shared" ca="1" si="505"/>
        <v>-</v>
      </c>
      <c r="BQ50" s="5" t="str">
        <f t="shared" ref="BQ50" ca="1" si="506">IF($N50&lt;&gt;4,OFFSET(BQ$5,$B50,0),1)</f>
        <v>-</v>
      </c>
      <c r="BR50" s="19" t="str">
        <f t="shared" ref="BR50" ca="1" si="507">OFFSET(BR$5,$B50,0)</f>
        <v>-</v>
      </c>
      <c r="BS50" s="5" t="str">
        <f t="shared" ref="BS50" ca="1" si="508">IF($N50&lt;&gt;4,OFFSET(BS$5,$B50,0),1)</f>
        <v>-</v>
      </c>
      <c r="BT50" s="19" t="str">
        <f t="shared" ref="BT50:BV50" ca="1" si="509">OFFSET(BT$5,$B50,0)</f>
        <v>-</v>
      </c>
      <c r="BU50" s="19" t="str">
        <f t="shared" ca="1" si="509"/>
        <v>-</v>
      </c>
      <c r="BV50" s="19" t="str">
        <f t="shared" ca="1" si="509"/>
        <v>-</v>
      </c>
      <c r="BW50" s="5" t="str">
        <f t="shared" ref="BW50" ca="1" si="510">IF($N50&lt;&gt;4,OFFSET(BW$5,$B50,0),1)</f>
        <v>-</v>
      </c>
      <c r="BX50" s="9"/>
      <c r="BY50" s="5" t="b">
        <f t="shared" ref="BY50" si="511">$K50&lt;0</f>
        <v>0</v>
      </c>
      <c r="BZ50" s="5" t="str">
        <f t="shared" ref="BZ50" ca="1" si="512">IF($K50="",BZ$23,ABS($K50))</f>
        <v>-</v>
      </c>
      <c r="CA50" s="5" t="str">
        <f t="shared" ref="CA50:CH50" ca="1" si="513">IF($K50="",CA$23,ABS($K50)=CA$15)</f>
        <v>-</v>
      </c>
      <c r="CB50" s="5" t="str">
        <f t="shared" ca="1" si="513"/>
        <v>-</v>
      </c>
      <c r="CC50" s="5" t="str">
        <f t="shared" ca="1" si="513"/>
        <v>-</v>
      </c>
      <c r="CD50" s="5" t="str">
        <f t="shared" ca="1" si="513"/>
        <v>-</v>
      </c>
      <c r="CE50" s="5" t="str">
        <f t="shared" ca="1" si="513"/>
        <v>-</v>
      </c>
      <c r="CF50" s="5" t="str">
        <f t="shared" ca="1" si="513"/>
        <v>-</v>
      </c>
      <c r="CG50" s="5" t="str">
        <f t="shared" ca="1" si="513"/>
        <v>-</v>
      </c>
      <c r="CH50" s="5" t="str">
        <f t="shared" ca="1" si="513"/>
        <v>-</v>
      </c>
      <c r="CI50" s="9"/>
      <c r="CJ50" s="12" t="b">
        <v>1</v>
      </c>
      <c r="CK50" s="12" t="b">
        <v>1</v>
      </c>
      <c r="CL50" s="12" t="b">
        <v>1</v>
      </c>
      <c r="CM50" s="12">
        <f>VALUE($M50&amp;$N50&amp;$O50&amp;$X50&amp;$P50&amp;$Q50&amp;$R50&amp;$S50&amp;$T50&amp;"05")</f>
        <v>22312000005</v>
      </c>
      <c r="CN50" s="12" t="b">
        <v>0</v>
      </c>
      <c r="CO50" s="19" t="str">
        <f t="shared" ref="CO50:DQ50" ca="1" si="514">OFFSET(CO$5,$B50,0)</f>
        <v>-</v>
      </c>
      <c r="CP50" s="19" t="str">
        <f t="shared" ca="1" si="514"/>
        <v>-</v>
      </c>
      <c r="CQ50" s="19" t="str">
        <f t="shared" ca="1" si="514"/>
        <v>-</v>
      </c>
      <c r="CR50" s="433">
        <f t="shared" ref="CR50:CT50" si="515">INDEX(i.UserPeriod0,$AP50,CR$15)</f>
        <v>652</v>
      </c>
      <c r="CS50" s="433">
        <f t="shared" si="515"/>
        <v>686</v>
      </c>
      <c r="CT50" s="433">
        <f t="shared" si="515"/>
        <v>721</v>
      </c>
      <c r="CU50" s="144">
        <f t="shared" ref="CU50:CW50" si="516">7*INDEX(i.end_joining,1,CU$15+($AP50-1)*3)</f>
        <v>378</v>
      </c>
      <c r="CV50" s="144">
        <f t="shared" si="516"/>
        <v>413</v>
      </c>
      <c r="CW50" s="144">
        <f t="shared" si="516"/>
        <v>448</v>
      </c>
      <c r="CX50" s="19" t="str">
        <f t="shared" ref="CX50:DN50" ca="1" si="517">OFFSET(CX$5,$B50,0)</f>
        <v>-</v>
      </c>
      <c r="CY50" s="19" t="str">
        <f t="shared" ca="1" si="517"/>
        <v>-</v>
      </c>
      <c r="CZ50" s="19" t="str">
        <f t="shared" ca="1" si="517"/>
        <v>-</v>
      </c>
      <c r="DA50" s="19" t="str">
        <f t="shared" ca="1" si="517"/>
        <v>-</v>
      </c>
      <c r="DB50" s="19" t="str">
        <f t="shared" ca="1" si="517"/>
        <v>-</v>
      </c>
      <c r="DC50" s="19" t="str">
        <f t="shared" ca="1" si="517"/>
        <v>-</v>
      </c>
      <c r="DD50" s="19">
        <f t="shared" ca="1" si="517"/>
        <v>1</v>
      </c>
      <c r="DE50" s="19">
        <f t="shared" ca="1" si="517"/>
        <v>1</v>
      </c>
      <c r="DF50" s="19">
        <f t="shared" ca="1" si="517"/>
        <v>0</v>
      </c>
      <c r="DG50" s="19" t="str">
        <f t="shared" ca="1" si="517"/>
        <v>-</v>
      </c>
      <c r="DH50" s="19" t="str">
        <f t="shared" ca="1" si="517"/>
        <v>-</v>
      </c>
      <c r="DI50" s="19" t="str">
        <f t="shared" ca="1" si="517"/>
        <v>-</v>
      </c>
      <c r="DJ50" s="19" t="str">
        <f t="shared" ca="1" si="517"/>
        <v>-</v>
      </c>
      <c r="DK50" s="19" t="str">
        <f t="shared" ca="1" si="517"/>
        <v>-</v>
      </c>
      <c r="DL50" s="19">
        <f t="shared" ca="1" si="517"/>
        <v>0</v>
      </c>
      <c r="DM50" s="19" t="str">
        <f t="shared" ca="1" si="517"/>
        <v>-</v>
      </c>
      <c r="DN50" s="19" t="str">
        <f t="shared" ca="1" si="517"/>
        <v>-</v>
      </c>
      <c r="DO50" s="19" t="str">
        <f t="shared" ca="1" si="514"/>
        <v>-</v>
      </c>
      <c r="DP50" s="19">
        <f t="shared" ca="1" si="514"/>
        <v>0</v>
      </c>
      <c r="DQ50" s="19">
        <f t="shared" ca="1" si="514"/>
        <v>0</v>
      </c>
      <c r="DR50" s="9"/>
      <c r="DS50" s="19">
        <f t="shared" ref="DS50:EE50" ca="1" si="518">OFFSET(DS$5,$B50,0)</f>
        <v>0</v>
      </c>
      <c r="DT50" s="19">
        <f t="shared" ca="1" si="518"/>
        <v>0</v>
      </c>
      <c r="DU50" s="19">
        <f t="shared" ca="1" si="518"/>
        <v>0</v>
      </c>
      <c r="DV50" s="19">
        <f t="shared" ca="1" si="518"/>
        <v>0</v>
      </c>
      <c r="DW50" s="19">
        <f t="shared" ca="1" si="518"/>
        <v>0</v>
      </c>
      <c r="DX50" s="19">
        <f t="shared" ca="1" si="518"/>
        <v>0</v>
      </c>
      <c r="DY50" s="19">
        <f t="shared" ca="1" si="518"/>
        <v>0</v>
      </c>
      <c r="DZ50" s="19">
        <f t="shared" ca="1" si="518"/>
        <v>0</v>
      </c>
      <c r="EA50" s="19">
        <f t="shared" ca="1" si="518"/>
        <v>0</v>
      </c>
      <c r="EB50" s="19">
        <f t="shared" ca="1" si="518"/>
        <v>0</v>
      </c>
      <c r="EC50" s="19">
        <f t="shared" ca="1" si="518"/>
        <v>0</v>
      </c>
      <c r="ED50" s="19">
        <f t="shared" ca="1" si="518"/>
        <v>0</v>
      </c>
      <c r="EE50" s="19">
        <f t="shared" ca="1" si="518"/>
        <v>0</v>
      </c>
      <c r="EF50" s="433">
        <f t="shared" ref="EF50:EG50" si="519">IF(AND($O50=EF$19,$AE50&lt;&gt;0,$AP50=EF$21),INDEX(i.LTWFeedLevels,$AE50,MOD(EF$15-1,7)+1),0)</f>
        <v>0</v>
      </c>
      <c r="EG50" s="433">
        <f t="shared" si="519"/>
        <v>0</v>
      </c>
      <c r="EH50" s="116">
        <f t="shared" ref="EH50:EL50" si="520">IF(AND($M50=EH$17,$O50=EH$19,$AH50=EH$16,OR($P50=EH$20,EH$20=1),$AP50=EH$21),INDEX(i.FS_Strategy,$AI50+1,$AH50),0)</f>
        <v>0</v>
      </c>
      <c r="EI50" s="116">
        <f t="shared" ca="1" si="520"/>
        <v>0</v>
      </c>
      <c r="EJ50" s="116">
        <f t="shared" ca="1" si="520"/>
        <v>0</v>
      </c>
      <c r="EK50" s="116">
        <f t="shared" ca="1" si="520"/>
        <v>0</v>
      </c>
      <c r="EL50" s="116">
        <f t="shared" ca="1" si="520"/>
        <v>0</v>
      </c>
      <c r="EM50" s="537">
        <f t="shared" ref="EM50" ca="1" si="521">IF(AND($M50=EM$17,$O50=EM$19,$AH50=EM$16,OR($P50=EM$20,EM$20=1),$AP50=EM$21),INDEX(i.FS_Strategy,$AJ50+1,$AH50),0)</f>
        <v>0</v>
      </c>
      <c r="EN50" s="116">
        <f t="shared" ref="EN50:ER50" ca="1" si="522">IF(AND($M50=EN$17,$O50=EN$19,$AH50=EN$16,OR($P50=EN$20,EN$20=1),$AP50=EN$21),INDEX(i.FS_Strategy,$AI50+1,$AH50),0)</f>
        <v>0</v>
      </c>
      <c r="EO50" s="116">
        <f t="shared" ca="1" si="522"/>
        <v>0</v>
      </c>
      <c r="EP50" s="116">
        <f t="shared" ca="1" si="522"/>
        <v>0</v>
      </c>
      <c r="EQ50" s="116">
        <f t="shared" ca="1" si="522"/>
        <v>0</v>
      </c>
      <c r="ER50" s="116">
        <f t="shared" ca="1" si="522"/>
        <v>0</v>
      </c>
      <c r="ES50" s="537">
        <f t="shared" ref="ES50" ca="1" si="523">IF(AND($M50=ES$17,$O50=ES$19,$AH50=ES$16,OR($P50=ES$20,ES$20=1),$AP50=ES$21),INDEX(i.FS_Strategy,$AJ50+1,$AH50),0)</f>
        <v>0</v>
      </c>
      <c r="ET50" s="116">
        <f t="shared" ref="ET50:EX50" ca="1" si="524">IF(AND($M50=ET$17,$O50=ET$19,$AH50=ET$16,OR($P50=ET$20,ET$20=1),$AP50=ET$21),INDEX(i.FS_Strategy,$AI50+1,$AH50),0)</f>
        <v>0</v>
      </c>
      <c r="EU50" s="116">
        <f t="shared" ca="1" si="524"/>
        <v>0</v>
      </c>
      <c r="EV50" s="116">
        <f t="shared" ca="1" si="524"/>
        <v>0</v>
      </c>
      <c r="EW50" s="116">
        <f t="shared" ca="1" si="524"/>
        <v>0</v>
      </c>
      <c r="EX50" s="116">
        <f t="shared" ca="1" si="524"/>
        <v>0</v>
      </c>
      <c r="EY50" s="537">
        <f t="shared" ref="EY50" ca="1" si="525">IF(AND($M50=EY$17,$O50=EY$19,$AH50=EY$16,OR($P50=EY$20,EY$20=1),$AP50=EY$21),INDEX(i.FS_Strategy,$AJ50+1,$AH50),0)</f>
        <v>0</v>
      </c>
      <c r="EZ50" s="116">
        <f t="shared" ref="EZ50:FD50" ca="1" si="526">IF(AND($M50=EZ$17,$O50=EZ$19,$AH50=EZ$16,OR($P50=EZ$20,EZ$20=1),$AP50=EZ$21),INDEX(i.FS_Strategy,$AI50+1,$AH50),0)</f>
        <v>0</v>
      </c>
      <c r="FA50" s="116">
        <f t="shared" ca="1" si="526"/>
        <v>0</v>
      </c>
      <c r="FB50" s="116">
        <f t="shared" ca="1" si="526"/>
        <v>0</v>
      </c>
      <c r="FC50" s="116">
        <f t="shared" ca="1" si="526"/>
        <v>0</v>
      </c>
      <c r="FD50" s="116">
        <f t="shared" ca="1" si="526"/>
        <v>0</v>
      </c>
      <c r="FE50" s="537">
        <f t="shared" ref="FE50" ca="1" si="527">IF(AND($M50=FE$17,$O50=FE$19,$AH50=FE$16,OR($P50=FE$20,FE$20=1),$AP50=FE$21),INDEX(i.FS_Strategy,$AJ50+1,$AH50),0)</f>
        <v>0</v>
      </c>
      <c r="FF50" s="116">
        <f t="shared" ref="FF50:FJ50" ca="1" si="528">IF(AND($M50=FF$17,$O50=FF$19,$AH50=FF$16,OR($P50=FF$20,FF$20=1),$AP50=FF$21),INDEX(i.FS_Strategy,$AI50+1,$AH50),0)</f>
        <v>0</v>
      </c>
      <c r="FG50" s="116">
        <f t="shared" ca="1" si="528"/>
        <v>0</v>
      </c>
      <c r="FH50" s="116">
        <f t="shared" ca="1" si="528"/>
        <v>0</v>
      </c>
      <c r="FI50" s="116">
        <f t="shared" ca="1" si="528"/>
        <v>0</v>
      </c>
      <c r="FJ50" s="116">
        <f t="shared" ca="1" si="528"/>
        <v>0</v>
      </c>
      <c r="FK50" s="537">
        <f t="shared" ref="FK50" ca="1" si="529">IF(AND($M50=FK$17,$O50=FK$19,$AH50=FK$16,OR($P50=FK$20,FK$20=1),$AP50=FK$21),INDEX(i.FS_Strategy,$AJ50+1,$AH50),0)</f>
        <v>0</v>
      </c>
      <c r="FL50" s="116">
        <f t="shared" ref="FL50:FP50" ca="1" si="530">IF(AND($M50=FL$17,$O50=FL$19,$AH50=FL$16,OR($P50=FL$20,FL$20=1),$AP50=FL$21),INDEX(i.FS_Strategy,$AI50+1,$AH50),0)</f>
        <v>0</v>
      </c>
      <c r="FM50" s="116">
        <f t="shared" ca="1" si="530"/>
        <v>0</v>
      </c>
      <c r="FN50" s="116">
        <f t="shared" ca="1" si="530"/>
        <v>0</v>
      </c>
      <c r="FO50" s="116">
        <f t="shared" ca="1" si="530"/>
        <v>0</v>
      </c>
      <c r="FP50" s="116">
        <f t="shared" ca="1" si="530"/>
        <v>0</v>
      </c>
      <c r="FQ50" s="537">
        <f t="shared" ref="FQ50" ca="1" si="531">IF(AND($M50=FQ$17,$O50=FQ$19,$AH50=FQ$16,OR($P50=FQ$20,FQ$20=1),$AP50=FQ$21),INDEX(i.FS_Strategy,$AJ50+1,$AH50),0)</f>
        <v>0</v>
      </c>
      <c r="FR50" s="117">
        <f t="shared" ref="FR50:FU50" ca="1" si="532">IF(AND($M50=FR$17,$O50=FR$19,$AH50=FR$16,OR($P50=FR$20,FR$20=1)),INDEX(i.FS_Strategy,$AJ50+1,$AH50),0)</f>
        <v>0</v>
      </c>
      <c r="FS50" s="117">
        <f t="shared" ca="1" si="532"/>
        <v>0</v>
      </c>
      <c r="FT50" s="117">
        <f t="shared" ca="1" si="532"/>
        <v>0</v>
      </c>
      <c r="FU50" s="117">
        <f t="shared" ca="1" si="532"/>
        <v>0</v>
      </c>
      <c r="FV50" s="556">
        <f t="shared" ref="FV50:GO50" ca="1" si="533">IF(AND($M50=FV$17,$O50=FV$19,$AH50=FV$16,OR($P50=FV$20,FV$20=1)),INDEX(i.FS_Strategy,$AK50+1,$AH50),0)</f>
        <v>0</v>
      </c>
      <c r="FW50" s="556">
        <f t="shared" ca="1" si="533"/>
        <v>0</v>
      </c>
      <c r="FX50" s="556">
        <f t="shared" ca="1" si="533"/>
        <v>0</v>
      </c>
      <c r="FY50" s="556">
        <f t="shared" ca="1" si="533"/>
        <v>0</v>
      </c>
      <c r="FZ50" s="556">
        <f t="shared" ca="1" si="533"/>
        <v>0</v>
      </c>
      <c r="GA50" s="556">
        <f t="shared" ca="1" si="533"/>
        <v>0</v>
      </c>
      <c r="GB50" s="556">
        <f t="shared" ca="1" si="533"/>
        <v>0</v>
      </c>
      <c r="GC50" s="556">
        <f t="shared" ca="1" si="533"/>
        <v>0</v>
      </c>
      <c r="GD50" s="556">
        <f t="shared" ca="1" si="533"/>
        <v>0</v>
      </c>
      <c r="GE50" s="556">
        <f t="shared" ca="1" si="533"/>
        <v>0</v>
      </c>
      <c r="GF50" s="556">
        <f t="shared" ca="1" si="533"/>
        <v>0</v>
      </c>
      <c r="GG50" s="556">
        <f t="shared" ca="1" si="533"/>
        <v>0</v>
      </c>
      <c r="GH50" s="556">
        <f t="shared" ca="1" si="533"/>
        <v>0</v>
      </c>
      <c r="GI50" s="556">
        <f t="shared" ca="1" si="533"/>
        <v>0</v>
      </c>
      <c r="GJ50" s="556">
        <f t="shared" ca="1" si="533"/>
        <v>0</v>
      </c>
      <c r="GK50" s="556">
        <f t="shared" ca="1" si="533"/>
        <v>0</v>
      </c>
      <c r="GL50" s="556">
        <f t="shared" ca="1" si="533"/>
        <v>0</v>
      </c>
      <c r="GM50" s="556">
        <f t="shared" ca="1" si="533"/>
        <v>0</v>
      </c>
      <c r="GN50" s="556">
        <f t="shared" ca="1" si="533"/>
        <v>0</v>
      </c>
      <c r="GO50" s="556">
        <f t="shared" ca="1" si="533"/>
        <v>0</v>
      </c>
      <c r="GP50" s="19">
        <f t="shared" ref="GP50" ca="1" si="534">OFFSET(GP$5,$B50,0)</f>
        <v>0</v>
      </c>
      <c r="GQ50" s="116">
        <f t="shared" ref="GQ50:GU50" ca="1" si="535">IF(AND($M50=GQ$17,$O50=GQ$19,$AH50=GQ$16,OR($P50=GQ$20,GQ$20=1),$AP50=GQ$21),INDEX(i.FS_Strategy,$AI50+1,$AH50),0)</f>
        <v>0</v>
      </c>
      <c r="GR50" s="116">
        <f t="shared" ca="1" si="535"/>
        <v>0</v>
      </c>
      <c r="GS50" s="116">
        <f t="shared" ca="1" si="535"/>
        <v>0</v>
      </c>
      <c r="GT50" s="116">
        <f t="shared" ca="1" si="535"/>
        <v>0</v>
      </c>
      <c r="GU50" s="116">
        <f t="shared" ca="1" si="535"/>
        <v>0</v>
      </c>
      <c r="GV50" s="537">
        <f t="shared" ref="GV50" ca="1" si="536">IF(AND($M50=GV$17,$O50=GV$19,$AH50=GV$16,OR($P50=GV$20,GV$20=1),$AP50=GV$21),INDEX(i.FS_Strategy,$AJ50+1,$AH50),0)</f>
        <v>0</v>
      </c>
      <c r="GW50" s="116">
        <f t="shared" ref="GW50:HA50" ca="1" si="537">IF(AND($M50=GW$17,$O50=GW$19,$AH50=GW$16,OR($P50=GW$20,GW$20=1),$AP50=GW$21),INDEX(i.FS_Strategy,$AI50+1,$AH50),0)</f>
        <v>0</v>
      </c>
      <c r="GX50" s="116">
        <f t="shared" ca="1" si="537"/>
        <v>0</v>
      </c>
      <c r="GY50" s="116">
        <f t="shared" ca="1" si="537"/>
        <v>0</v>
      </c>
      <c r="GZ50" s="116">
        <f t="shared" ca="1" si="537"/>
        <v>0</v>
      </c>
      <c r="HA50" s="116">
        <f t="shared" ca="1" si="537"/>
        <v>0</v>
      </c>
      <c r="HB50" s="537">
        <f t="shared" ref="HB50" ca="1" si="538">IF(AND($M50=HB$17,$O50=HB$19,$AH50=HB$16,OR($P50=HB$20,HB$20=1),$AP50=HB$21),INDEX(i.FS_Strategy,$AJ50+1,$AH50),0)</f>
        <v>0</v>
      </c>
      <c r="HC50" s="116">
        <f t="shared" ref="HC50:HG50" ca="1" si="539">IF(AND($M50=HC$17,$O50=HC$19,$AH50=HC$16,OR($P50=HC$20,HC$20=1),$AP50=HC$21),INDEX(i.FS_Strategy,$AI50+1,$AH50),0)</f>
        <v>0</v>
      </c>
      <c r="HD50" s="116">
        <f t="shared" ca="1" si="539"/>
        <v>0</v>
      </c>
      <c r="HE50" s="116">
        <f t="shared" ca="1" si="539"/>
        <v>0</v>
      </c>
      <c r="HF50" s="116">
        <f t="shared" ca="1" si="539"/>
        <v>0</v>
      </c>
      <c r="HG50" s="116">
        <f t="shared" ca="1" si="539"/>
        <v>0</v>
      </c>
      <c r="HH50" s="537">
        <f t="shared" ref="HH50" ca="1" si="540">IF(AND($M50=HH$17,$O50=HH$19,$AH50=HH$16,OR($P50=HH$20,HH$20=1),$AP50=HH$21),INDEX(i.FS_Strategy,$AJ50+1,$AH50),0)</f>
        <v>0</v>
      </c>
      <c r="HI50" s="116">
        <f t="shared" ref="HI50:HM50" ca="1" si="541">IF(AND($M50=HI$17,$O50=HI$19,$AH50=HI$16,OR($P50=HI$20,HI$20=1),$AP50=HI$21),INDEX(i.FS_Strategy,$AI50+1,$AH50),0)</f>
        <v>0</v>
      </c>
      <c r="HJ50" s="116">
        <f t="shared" ca="1" si="541"/>
        <v>0</v>
      </c>
      <c r="HK50" s="116">
        <f t="shared" ca="1" si="541"/>
        <v>0</v>
      </c>
      <c r="HL50" s="116">
        <f t="shared" ca="1" si="541"/>
        <v>0</v>
      </c>
      <c r="HM50" s="116">
        <f t="shared" ca="1" si="541"/>
        <v>0</v>
      </c>
      <c r="HN50" s="537">
        <f t="shared" ref="HN50" ca="1" si="542">IF(AND($M50=HN$17,$O50=HN$19,$AH50=HN$16,OR($P50=HN$20,HN$20=1),$AP50=HN$21),INDEX(i.FS_Strategy,$AJ50+1,$AH50),0)</f>
        <v>0</v>
      </c>
      <c r="HO50" s="116">
        <f t="shared" ref="HO50:HS50" ca="1" si="543">IF(AND($M50=HO$17,$O50=HO$19,$AH50=HO$16,OR($P50=HO$20,HO$20=1),$AP50=HO$21),INDEX(i.FS_Strategy,$AI50+1,$AH50),0)</f>
        <v>0</v>
      </c>
      <c r="HP50" s="116">
        <f t="shared" ca="1" si="543"/>
        <v>0</v>
      </c>
      <c r="HQ50" s="116">
        <f t="shared" ca="1" si="543"/>
        <v>0</v>
      </c>
      <c r="HR50" s="116">
        <f t="shared" ca="1" si="543"/>
        <v>0</v>
      </c>
      <c r="HS50" s="116">
        <f t="shared" ca="1" si="543"/>
        <v>0</v>
      </c>
      <c r="HT50" s="537">
        <f t="shared" ref="HT50" ca="1" si="544">IF(AND($M50=HT$17,$O50=HT$19,$AH50=HT$16,OR($P50=HT$20,HT$20=1),$AP50=HT$21),INDEX(i.FS_Strategy,$AJ50+1,$AH50),0)</f>
        <v>0</v>
      </c>
      <c r="HU50" s="116">
        <f t="shared" ref="HU50:HY50" ca="1" si="545">IF(AND($M50=HU$17,$O50=HU$19,$AH50=HU$16,OR($P50=HU$20,HU$20=1),$AP50=HU$21),INDEX(i.FS_Strategy,$AI50+1,$AH50),0)</f>
        <v>0</v>
      </c>
      <c r="HV50" s="116">
        <f t="shared" ca="1" si="545"/>
        <v>0</v>
      </c>
      <c r="HW50" s="116">
        <f t="shared" ca="1" si="545"/>
        <v>0</v>
      </c>
      <c r="HX50" s="116">
        <f t="shared" ca="1" si="545"/>
        <v>0</v>
      </c>
      <c r="HY50" s="116">
        <f t="shared" ca="1" si="545"/>
        <v>0</v>
      </c>
      <c r="HZ50" s="537">
        <f t="shared" ref="HZ50" ca="1" si="546">IF(AND($M50=HZ$17,$O50=HZ$19,$AH50=HZ$16,OR($P50=HZ$20,HZ$20=1),$AP50=HZ$21),INDEX(i.FS_Strategy,$AJ50+1,$AH50),0)</f>
        <v>0</v>
      </c>
      <c r="IA50" s="117">
        <f t="shared" ref="IA50:ID50" ca="1" si="547">IF(AND($M50=IA$17,$O50=IA$19,$AH50=IA$16,OR($P50=IA$20,IA$20=1)),INDEX(i.FS_Strategy,$AJ50+1,$AH50),0)</f>
        <v>0</v>
      </c>
      <c r="IB50" s="117">
        <f t="shared" ca="1" si="547"/>
        <v>0</v>
      </c>
      <c r="IC50" s="117">
        <f t="shared" ca="1" si="547"/>
        <v>0</v>
      </c>
      <c r="ID50" s="117">
        <f t="shared" ca="1" si="547"/>
        <v>0</v>
      </c>
      <c r="IE50" s="556">
        <f t="shared" ref="IE50:IX50" ca="1" si="548">IF(AND($M50=IE$17,$O50=IE$19,$AH50=IE$16,OR($P50=IE$20,IE$20=1)),INDEX(i.FS_Strategy,$AK50+1,$AH50),0)</f>
        <v>0</v>
      </c>
      <c r="IF50" s="556">
        <f t="shared" ca="1" si="548"/>
        <v>0</v>
      </c>
      <c r="IG50" s="556">
        <f t="shared" ca="1" si="548"/>
        <v>0</v>
      </c>
      <c r="IH50" s="556">
        <f t="shared" ca="1" si="548"/>
        <v>0</v>
      </c>
      <c r="II50" s="556">
        <f t="shared" ca="1" si="548"/>
        <v>0</v>
      </c>
      <c r="IJ50" s="556">
        <f t="shared" ca="1" si="548"/>
        <v>0</v>
      </c>
      <c r="IK50" s="556">
        <f t="shared" ca="1" si="548"/>
        <v>0</v>
      </c>
      <c r="IL50" s="556">
        <f t="shared" ca="1" si="548"/>
        <v>0</v>
      </c>
      <c r="IM50" s="556">
        <f t="shared" ca="1" si="548"/>
        <v>0</v>
      </c>
      <c r="IN50" s="556">
        <f t="shared" ca="1" si="548"/>
        <v>0</v>
      </c>
      <c r="IO50" s="556">
        <f t="shared" ca="1" si="548"/>
        <v>0</v>
      </c>
      <c r="IP50" s="556">
        <f t="shared" ca="1" si="548"/>
        <v>0</v>
      </c>
      <c r="IQ50" s="556">
        <f t="shared" ca="1" si="548"/>
        <v>0</v>
      </c>
      <c r="IR50" s="556">
        <f t="shared" ca="1" si="548"/>
        <v>0</v>
      </c>
      <c r="IS50" s="556">
        <f t="shared" ca="1" si="548"/>
        <v>0</v>
      </c>
      <c r="IT50" s="556">
        <f t="shared" ca="1" si="548"/>
        <v>0</v>
      </c>
      <c r="IU50" s="556">
        <f t="shared" ca="1" si="548"/>
        <v>0</v>
      </c>
      <c r="IV50" s="556">
        <f t="shared" ca="1" si="548"/>
        <v>0</v>
      </c>
      <c r="IW50" s="556">
        <f t="shared" ca="1" si="548"/>
        <v>0</v>
      </c>
      <c r="IX50" s="556">
        <f t="shared" ca="1" si="548"/>
        <v>0</v>
      </c>
      <c r="IY50" s="19">
        <f t="shared" ref="IY50" ca="1" si="549">OFFSET(IY$5,$B50,0)</f>
        <v>0</v>
      </c>
      <c r="IZ50" s="5">
        <f t="shared" ref="IZ50" si="550">INDEX(i.TOL,$O50,IZ$15)</f>
        <v>67</v>
      </c>
      <c r="JA50" s="9"/>
      <c r="JB50" s="5">
        <f t="shared" ref="JB50:JC50" si="551">INDEX(i.FlkStrctr,$N50,JB$15)</f>
        <v>1</v>
      </c>
      <c r="JC50" s="5" t="b">
        <f t="shared" si="551"/>
        <v>0</v>
      </c>
      <c r="JD50" s="19">
        <f t="shared" ref="JD50:KP50" ca="1" si="552">OFFSET(JD$5,$B50,0)</f>
        <v>0</v>
      </c>
      <c r="JE50" s="5">
        <f t="shared" ref="JE50" si="553">INDEX(i.RR_scenario,$U50,$N50)</f>
        <v>0</v>
      </c>
      <c r="JF50" s="5">
        <f t="shared" ref="JF50" si="554">INDEX(i.dryman,($AM50-1)*4+$AL50,JF$15)</f>
        <v>1.2500000000000001E-2</v>
      </c>
      <c r="JG50" s="5">
        <f t="shared" ref="JG50" si="555">INDEX(i.Triplets_mortality,$AB50+1,JG$15)</f>
        <v>0</v>
      </c>
      <c r="JH50" s="19">
        <f t="shared" ca="1" si="552"/>
        <v>0</v>
      </c>
      <c r="JI50" s="5">
        <f t="shared" ref="JI50" si="556">INDEX(i.FlkStrctr,$N50,JI$15)</f>
        <v>60</v>
      </c>
      <c r="JJ50" s="5">
        <f t="shared" ref="JJ50" si="557">INDEX(i.Triplet_pi_yatf,$AD50+1,JJ$15)</f>
        <v>1</v>
      </c>
      <c r="JK50" s="19">
        <f t="shared" ca="1" si="552"/>
        <v>0</v>
      </c>
      <c r="JL50" s="19">
        <f t="shared" ca="1" si="552"/>
        <v>0</v>
      </c>
      <c r="JM50" s="19">
        <f t="shared" ca="1" si="552"/>
        <v>0</v>
      </c>
      <c r="JN50" s="19">
        <f t="shared" ca="1" si="552"/>
        <v>0</v>
      </c>
      <c r="JO50" s="19">
        <f t="shared" ca="1" si="552"/>
        <v>0</v>
      </c>
      <c r="JP50" s="19">
        <f t="shared" ca="1" si="552"/>
        <v>0</v>
      </c>
      <c r="JQ50" s="19">
        <f t="shared" ca="1" si="552"/>
        <v>0</v>
      </c>
      <c r="JR50" s="19">
        <f t="shared" ca="1" si="552"/>
        <v>0</v>
      </c>
      <c r="JS50" s="19">
        <f t="shared" ca="1" si="552"/>
        <v>0</v>
      </c>
      <c r="JT50" s="19">
        <f t="shared" ca="1" si="552"/>
        <v>0</v>
      </c>
      <c r="JU50" s="19">
        <f t="shared" ca="1" si="552"/>
        <v>0</v>
      </c>
      <c r="JV50" s="19">
        <f t="shared" ca="1" si="552"/>
        <v>0</v>
      </c>
      <c r="JW50" s="19">
        <f t="shared" ca="1" si="552"/>
        <v>0</v>
      </c>
      <c r="JX50" s="19">
        <f t="shared" ca="1" si="552"/>
        <v>0</v>
      </c>
      <c r="JY50" s="19">
        <f t="shared" ca="1" si="552"/>
        <v>0</v>
      </c>
      <c r="JZ50" s="19">
        <f t="shared" ca="1" si="552"/>
        <v>0</v>
      </c>
      <c r="KA50" s="19">
        <f t="shared" ca="1" si="552"/>
        <v>0</v>
      </c>
      <c r="KB50" s="19">
        <f t="shared" ca="1" si="552"/>
        <v>0</v>
      </c>
      <c r="KC50" s="19">
        <f t="shared" ca="1" si="552"/>
        <v>0</v>
      </c>
      <c r="KD50" s="19">
        <f t="shared" ca="1" si="552"/>
        <v>0</v>
      </c>
      <c r="KE50" s="19">
        <f t="shared" ca="1" si="552"/>
        <v>0</v>
      </c>
      <c r="KF50" s="5">
        <f t="shared" ref="KF50:KI50" si="558">INDEX(i.dryman,($AM50-1)*4+$AL50,KF$16)</f>
        <v>0</v>
      </c>
      <c r="KG50" s="5">
        <f t="shared" si="558"/>
        <v>6.25E-2</v>
      </c>
      <c r="KH50" s="5">
        <f t="shared" si="558"/>
        <v>6.25E-2</v>
      </c>
      <c r="KI50" s="5">
        <f t="shared" si="558"/>
        <v>6.25E-2</v>
      </c>
      <c r="KJ50" s="19">
        <f t="shared" ca="1" si="552"/>
        <v>0</v>
      </c>
      <c r="KK50" s="19">
        <f t="shared" ca="1" si="552"/>
        <v>0</v>
      </c>
      <c r="KL50" s="19">
        <f t="shared" ca="1" si="552"/>
        <v>0</v>
      </c>
      <c r="KM50" s="19">
        <f t="shared" ca="1" si="552"/>
        <v>0</v>
      </c>
      <c r="KN50" s="19">
        <f t="shared" ca="1" si="552"/>
        <v>1</v>
      </c>
      <c r="KO50" s="19">
        <f t="shared" ca="1" si="552"/>
        <v>0</v>
      </c>
      <c r="KP50" s="19">
        <f t="shared" ca="1" si="552"/>
        <v>1</v>
      </c>
      <c r="KQ50" s="9"/>
      <c r="KR50" s="5" t="b">
        <f t="shared" ref="KR50" ca="1" si="559">IF($L50&lt;&gt;0,INDEX(i.cropgraze_inc,$L50,KR$15),OFFSET(KR$5,$B50,0))</f>
        <v>1</v>
      </c>
      <c r="KS50" s="5" t="b">
        <f t="shared" ref="KS50:KU50" si="560">($O50=KS$19)</f>
        <v>0</v>
      </c>
      <c r="KT50" s="5" t="b">
        <f t="shared" si="560"/>
        <v>0</v>
      </c>
      <c r="KU50" s="5" t="b">
        <f t="shared" si="560"/>
        <v>1</v>
      </c>
      <c r="KV50" s="136">
        <f t="shared" ref="KV50:KW50" si="561">$P50</f>
        <v>2</v>
      </c>
      <c r="KW50" s="136">
        <f t="shared" si="561"/>
        <v>2</v>
      </c>
      <c r="KX50" s="5" t="b">
        <f t="shared" ref="KX50:LA50" si="562">INDEX(i.dryman,($AM50-1)*4+$AL50,KX$15)</f>
        <v>0</v>
      </c>
      <c r="KY50" s="5" t="b">
        <f t="shared" si="562"/>
        <v>1</v>
      </c>
      <c r="KZ50" s="5" t="b">
        <f t="shared" si="562"/>
        <v>1</v>
      </c>
      <c r="LA50" s="5" t="b">
        <f t="shared" si="562"/>
        <v>0</v>
      </c>
      <c r="LB50" s="5">
        <f t="shared" ref="LB50:LC50" si="563">INDEX(i.dryman,($AM50-1)*4+$AL50,LB$15+$N50-1)</f>
        <v>1</v>
      </c>
      <c r="LC50" s="5">
        <f t="shared" si="563"/>
        <v>0</v>
      </c>
      <c r="LD50" s="5" t="b">
        <f t="shared" ref="LD50" si="564">AND(INDEX(i.dryman,($AM50-1)*4+$AL50,LD$15),($KW50&gt;0))</f>
        <v>0</v>
      </c>
      <c r="LE50" s="5" t="str" cm="1">
        <f t="array" aca="1" ref="LE50" ca="1">IF(OR(LF50:LM50&lt;&gt;"-"),TRUE,"-")</f>
        <v>-</v>
      </c>
      <c r="LF50" s="19" t="str">
        <f t="shared" ref="LF50:LM50" ca="1" si="565">OFFSET(LF$5,$B50,0)</f>
        <v>-</v>
      </c>
      <c r="LG50" s="19" t="str">
        <f t="shared" ca="1" si="565"/>
        <v>-</v>
      </c>
      <c r="LH50" s="19" t="str">
        <f t="shared" ca="1" si="565"/>
        <v>-</v>
      </c>
      <c r="LI50" s="19" t="str">
        <f t="shared" ca="1" si="565"/>
        <v>-</v>
      </c>
      <c r="LJ50" s="19" t="str">
        <f t="shared" ca="1" si="565"/>
        <v>-</v>
      </c>
      <c r="LK50" s="19" t="str">
        <f t="shared" ca="1" si="565"/>
        <v>-</v>
      </c>
      <c r="LL50" s="19" t="str">
        <f t="shared" ca="1" si="565"/>
        <v>-</v>
      </c>
      <c r="LM50" s="19" t="str">
        <f t="shared" ca="1" si="565"/>
        <v>-</v>
      </c>
      <c r="LN50" s="19" t="s">
        <v>34</v>
      </c>
      <c r="LO50" s="5" t="b">
        <f t="array" aca="1" ref="LO50" ca="1">IF(OR(LP50:LV50&lt;&gt;"-"),TRUE,"-")</f>
        <v>1</v>
      </c>
      <c r="LP50" s="19">
        <f t="shared" ref="LP50:LW50" ca="1" si="566">OFFSET(LP$5,$B50,0)</f>
        <v>0</v>
      </c>
      <c r="LQ50" s="19" t="str">
        <f t="shared" ca="1" si="566"/>
        <v>-</v>
      </c>
      <c r="LR50" s="19">
        <f t="shared" ca="1" si="566"/>
        <v>999999</v>
      </c>
      <c r="LS50" s="19">
        <f t="shared" ca="1" si="566"/>
        <v>999999</v>
      </c>
      <c r="LT50" s="19">
        <f t="shared" ca="1" si="566"/>
        <v>999999</v>
      </c>
      <c r="LU50" s="19">
        <f t="shared" ca="1" si="566"/>
        <v>999999</v>
      </c>
      <c r="LV50" s="19">
        <f t="shared" ca="1" si="566"/>
        <v>999999</v>
      </c>
      <c r="LW50" s="19" t="str">
        <f t="shared" ca="1" si="566"/>
        <v>-</v>
      </c>
      <c r="LX50" s="19" t="str">
        <f ca="1">OFFSET(LX$5,$B50,0)</f>
        <v>-</v>
      </c>
      <c r="LY50" s="19" t="str">
        <f ca="1">OFFSET(LY$5,$B50,0)</f>
        <v>-</v>
      </c>
      <c r="LZ50" s="19" t="b">
        <f t="shared" ref="LZ50:MA50" ca="1" si="567">OFFSET(LZ$5,$B50,0)</f>
        <v>1</v>
      </c>
      <c r="MA50" s="19">
        <f t="shared" ca="1" si="567"/>
        <v>0</v>
      </c>
      <c r="MB50" s="5" t="str">
        <f t="shared" ref="MB50:ME50" si="568">INDEX(i.FlkStrctr,$N50,MB$15)</f>
        <v>-</v>
      </c>
      <c r="MC50" s="5" t="str">
        <f t="shared" si="568"/>
        <v>-</v>
      </c>
      <c r="MD50" s="5" t="str">
        <f t="shared" si="568"/>
        <v>-</v>
      </c>
      <c r="ME50" s="5" t="str">
        <f t="shared" si="568"/>
        <v>-</v>
      </c>
      <c r="MF50" s="19" t="str">
        <f t="shared" ref="MF50:NW50" ca="1" si="569">OFFSET(MF$5,$B50,0)</f>
        <v>-</v>
      </c>
      <c r="MG50" s="19" t="str">
        <f t="shared" ca="1" si="569"/>
        <v>-</v>
      </c>
      <c r="MH50" s="19" t="str">
        <f t="shared" ca="1" si="569"/>
        <v>-</v>
      </c>
      <c r="MI50" s="19" t="str">
        <f t="shared" ca="1" si="569"/>
        <v>-</v>
      </c>
      <c r="MJ50" s="19">
        <f t="shared" ca="1" si="569"/>
        <v>0.5</v>
      </c>
      <c r="MK50" s="19">
        <f t="shared" ca="1" si="569"/>
        <v>0.5</v>
      </c>
      <c r="ML50" s="19" t="str">
        <f t="shared" ca="1" si="569"/>
        <v>-</v>
      </c>
      <c r="MM50" s="5">
        <f t="shared" ref="MM50:MR50" si="570">INDEX(i.FlkStrctr,$N50,MM$15)</f>
        <v>0</v>
      </c>
      <c r="MN50" s="5">
        <f t="shared" si="570"/>
        <v>500</v>
      </c>
      <c r="MO50" s="5">
        <f t="shared" si="570"/>
        <v>500</v>
      </c>
      <c r="MP50" s="5">
        <f t="shared" si="570"/>
        <v>575</v>
      </c>
      <c r="MQ50" s="5">
        <f t="shared" si="570"/>
        <v>240</v>
      </c>
      <c r="MR50" s="5">
        <f t="shared" si="570"/>
        <v>364</v>
      </c>
      <c r="MS50" s="5">
        <f t="shared" ref="MS50" si="571">INDEX(i.conservation,$AC50+1,$O50)</f>
        <v>1</v>
      </c>
      <c r="MT50" s="9"/>
      <c r="MU50" s="19">
        <f t="shared" ca="1" si="569"/>
        <v>70</v>
      </c>
      <c r="MV50" s="19">
        <f t="shared" ca="1" si="569"/>
        <v>50</v>
      </c>
      <c r="MW50" s="19">
        <f t="shared" ca="1" si="569"/>
        <v>75</v>
      </c>
      <c r="MX50" s="19">
        <f t="shared" ca="1" si="569"/>
        <v>50</v>
      </c>
      <c r="MY50" s="5">
        <f t="shared" ref="MY50" si="572">INDEX(i.WoolPrices,$W50,MY$15)</f>
        <v>1</v>
      </c>
      <c r="MZ50" s="5">
        <f t="shared" ref="MZ50" si="573">INDEX(i.MeatPrices,$X50,MZ$15)</f>
        <v>1</v>
      </c>
      <c r="NA50" s="5">
        <f t="shared" ref="NA50" si="574">INDEX(i.GrainPrices,$V50,NA$15)</f>
        <v>1</v>
      </c>
      <c r="NB50" s="9"/>
      <c r="NC50" s="19" t="b">
        <f t="shared" ref="NC50:NN50" ca="1" si="575">OFFSET(NC$5,$B50,0)</f>
        <v>0</v>
      </c>
      <c r="ND50" s="19" t="b">
        <f t="shared" ca="1" si="575"/>
        <v>0</v>
      </c>
      <c r="NE50" s="19">
        <f t="shared" ca="1" si="575"/>
        <v>2</v>
      </c>
      <c r="NF50" s="19">
        <f t="shared" ca="1" si="575"/>
        <v>1</v>
      </c>
      <c r="NG50" s="19">
        <f t="shared" ca="1" si="575"/>
        <v>2</v>
      </c>
      <c r="NH50" s="19">
        <f t="shared" ca="1" si="575"/>
        <v>0</v>
      </c>
      <c r="NI50" s="19" t="str">
        <f t="shared" ca="1" si="575"/>
        <v>-</v>
      </c>
      <c r="NJ50" s="19" t="str">
        <f t="shared" ca="1" si="575"/>
        <v>-</v>
      </c>
      <c r="NK50" s="19" t="str">
        <f t="shared" ca="1" si="575"/>
        <v>-</v>
      </c>
      <c r="NL50" s="466" t="b">
        <v>0</v>
      </c>
      <c r="NM50" s="19">
        <f t="shared" ca="1" si="575"/>
        <v>636</v>
      </c>
      <c r="NN50" s="19" t="str">
        <f t="shared" ca="1" si="575"/>
        <v>-</v>
      </c>
      <c r="NO50" s="19">
        <f t="shared" ca="1" si="569"/>
        <v>1</v>
      </c>
      <c r="NP50" s="19">
        <f t="shared" ca="1" si="569"/>
        <v>1</v>
      </c>
      <c r="NQ50" s="19">
        <f t="shared" ca="1" si="569"/>
        <v>1</v>
      </c>
      <c r="NR50" s="19">
        <f t="shared" ca="1" si="569"/>
        <v>1</v>
      </c>
      <c r="NS50" s="19">
        <f t="shared" ca="1" si="569"/>
        <v>1</v>
      </c>
      <c r="NT50" s="19">
        <f t="shared" ca="1" si="569"/>
        <v>1</v>
      </c>
      <c r="NU50" s="19">
        <f t="shared" ca="1" si="569"/>
        <v>1</v>
      </c>
      <c r="NV50" s="19">
        <f t="shared" ca="1" si="569"/>
        <v>1</v>
      </c>
      <c r="NW50" s="19">
        <f t="shared" ca="1" si="569"/>
        <v>1</v>
      </c>
      <c r="NX50" s="9"/>
      <c r="NY50" s="539" t="str">
        <f t="shared" ref="NY50:PH50" si="576">IF(AND($O50=NY$19, $AP50=NY$21),TRUE,"-")</f>
        <v>-</v>
      </c>
      <c r="NZ50" s="539" t="str">
        <f t="shared" si="576"/>
        <v>-</v>
      </c>
      <c r="OA50" s="539" t="str">
        <f t="shared" si="576"/>
        <v>-</v>
      </c>
      <c r="OB50" s="539" t="str">
        <f t="shared" si="576"/>
        <v>-</v>
      </c>
      <c r="OC50" s="539" t="str">
        <f t="shared" si="576"/>
        <v>-</v>
      </c>
      <c r="OD50" s="539" t="str">
        <f t="shared" si="576"/>
        <v>-</v>
      </c>
      <c r="OE50" s="539" t="str">
        <f t="shared" ca="1" si="576"/>
        <v>-</v>
      </c>
      <c r="OF50" s="539" t="str">
        <f t="shared" ca="1" si="576"/>
        <v>-</v>
      </c>
      <c r="OG50" s="539" t="str">
        <f t="shared" ca="1" si="576"/>
        <v>-</v>
      </c>
      <c r="OH50" s="539" t="str">
        <f t="shared" ca="1" si="576"/>
        <v>-</v>
      </c>
      <c r="OI50" s="539" t="str">
        <f t="shared" ca="1" si="576"/>
        <v>-</v>
      </c>
      <c r="OJ50" s="539" t="str">
        <f t="shared" ca="1" si="576"/>
        <v>-</v>
      </c>
      <c r="OK50" s="539" t="str">
        <f t="shared" ca="1" si="576"/>
        <v>-</v>
      </c>
      <c r="OL50" s="539" t="str">
        <f t="shared" ca="1" si="576"/>
        <v>-</v>
      </c>
      <c r="OM50" s="539" t="str">
        <f t="shared" ca="1" si="576"/>
        <v>-</v>
      </c>
      <c r="ON50" s="539" t="str">
        <f t="shared" ca="1" si="576"/>
        <v>-</v>
      </c>
      <c r="OO50" s="539" t="str">
        <f t="shared" ca="1" si="576"/>
        <v>-</v>
      </c>
      <c r="OP50" s="539" t="str">
        <f t="shared" ca="1" si="576"/>
        <v>-</v>
      </c>
      <c r="OQ50" s="539" t="str">
        <f t="shared" ca="1" si="576"/>
        <v>-</v>
      </c>
      <c r="OR50" s="539" t="str">
        <f t="shared" ca="1" si="576"/>
        <v>-</v>
      </c>
      <c r="OS50" s="539" t="str">
        <f t="shared" ca="1" si="576"/>
        <v>-</v>
      </c>
      <c r="OT50" s="539" t="str">
        <f t="shared" ca="1" si="576"/>
        <v>-</v>
      </c>
      <c r="OU50" s="539" t="str">
        <f t="shared" ca="1" si="576"/>
        <v>-</v>
      </c>
      <c r="OV50" s="539" t="str">
        <f t="shared" ca="1" si="576"/>
        <v>-</v>
      </c>
      <c r="OW50" s="539" t="str">
        <f t="shared" ca="1" si="576"/>
        <v>-</v>
      </c>
      <c r="OX50" s="539" t="str">
        <f t="shared" ca="1" si="576"/>
        <v>-</v>
      </c>
      <c r="OY50" s="539" t="str">
        <f t="shared" ca="1" si="576"/>
        <v>-</v>
      </c>
      <c r="OZ50" s="539" t="str">
        <f t="shared" ca="1" si="576"/>
        <v>-</v>
      </c>
      <c r="PA50" s="539" t="str">
        <f t="shared" ca="1" si="576"/>
        <v>-</v>
      </c>
      <c r="PB50" s="539" t="str">
        <f t="shared" ca="1" si="576"/>
        <v>-</v>
      </c>
      <c r="PC50" s="539" t="str">
        <f t="shared" ca="1" si="576"/>
        <v>-</v>
      </c>
      <c r="PD50" s="539" t="str">
        <f t="shared" ca="1" si="576"/>
        <v>-</v>
      </c>
      <c r="PE50" s="539" t="str">
        <f t="shared" ca="1" si="576"/>
        <v>-</v>
      </c>
      <c r="PF50" s="539" t="str">
        <f t="shared" ca="1" si="576"/>
        <v>-</v>
      </c>
      <c r="PG50" s="539" t="str">
        <f t="shared" ca="1" si="576"/>
        <v>-</v>
      </c>
      <c r="PH50" s="539" t="str">
        <f t="shared" ca="1" si="576"/>
        <v>-</v>
      </c>
      <c r="PI50" s="549" t="str">
        <f t="shared" ref="PI50:QH50" si="577">IF($O50=PI$19,TRUE,"-")</f>
        <v>-</v>
      </c>
      <c r="PJ50" s="549" t="str">
        <f t="shared" si="577"/>
        <v>-</v>
      </c>
      <c r="PK50" s="549" t="str">
        <f t="shared" si="577"/>
        <v>-</v>
      </c>
      <c r="PL50" s="549" t="str">
        <f t="shared" si="577"/>
        <v>-</v>
      </c>
      <c r="PM50" s="549" t="str">
        <f t="shared" si="577"/>
        <v>-</v>
      </c>
      <c r="PN50" s="549" t="str">
        <f t="shared" si="577"/>
        <v>-</v>
      </c>
      <c r="PO50" s="549" t="str">
        <f t="shared" si="577"/>
        <v>-</v>
      </c>
      <c r="PP50" s="549" t="str">
        <f t="shared" si="577"/>
        <v>-</v>
      </c>
      <c r="PQ50" s="549" t="str">
        <f t="shared" si="577"/>
        <v>-</v>
      </c>
      <c r="PR50" s="549" t="str">
        <f t="shared" si="577"/>
        <v>-</v>
      </c>
      <c r="PS50" s="549" t="str">
        <f t="shared" si="577"/>
        <v>-</v>
      </c>
      <c r="PT50" s="549" t="str">
        <f t="shared" si="577"/>
        <v>-</v>
      </c>
      <c r="PU50" s="549" t="str">
        <f t="shared" si="577"/>
        <v>-</v>
      </c>
      <c r="PV50" s="549" t="str">
        <f t="shared" si="577"/>
        <v>-</v>
      </c>
      <c r="PW50" s="549" t="str">
        <f t="shared" si="577"/>
        <v>-</v>
      </c>
      <c r="PX50" s="549" t="str">
        <f t="shared" si="577"/>
        <v>-</v>
      </c>
      <c r="PY50" s="549" t="str">
        <f t="shared" si="577"/>
        <v>-</v>
      </c>
      <c r="PZ50" s="549" t="str">
        <f t="shared" si="577"/>
        <v>-</v>
      </c>
      <c r="QA50" s="549" t="str">
        <f t="shared" si="577"/>
        <v>-</v>
      </c>
      <c r="QB50" s="549" t="str">
        <f t="shared" si="577"/>
        <v>-</v>
      </c>
      <c r="QC50" s="549" t="str">
        <f t="shared" si="577"/>
        <v>-</v>
      </c>
      <c r="QD50" s="549" t="str">
        <f t="shared" si="577"/>
        <v>-</v>
      </c>
      <c r="QE50" s="549" t="str">
        <f t="shared" si="577"/>
        <v>-</v>
      </c>
      <c r="QF50" s="549" t="str">
        <f t="shared" si="577"/>
        <v>-</v>
      </c>
      <c r="QG50" s="549" t="str">
        <f t="shared" si="577"/>
        <v>-</v>
      </c>
      <c r="QH50" s="549" t="str">
        <f t="shared" si="577"/>
        <v>-</v>
      </c>
      <c r="QI50" s="539" t="str">
        <f t="shared" ref="QI50:RR50" si="578">IF(AND($O50=QI$19, $AP50=QI$21),TRUE,"-")</f>
        <v>-</v>
      </c>
      <c r="QJ50" s="539" t="str">
        <f t="shared" si="578"/>
        <v>-</v>
      </c>
      <c r="QK50" s="539" t="str">
        <f t="shared" si="578"/>
        <v>-</v>
      </c>
      <c r="QL50" s="539" t="str">
        <f t="shared" si="578"/>
        <v>-</v>
      </c>
      <c r="QM50" s="539" t="str">
        <f t="shared" si="578"/>
        <v>-</v>
      </c>
      <c r="QN50" s="539" t="str">
        <f t="shared" si="578"/>
        <v>-</v>
      </c>
      <c r="QO50" s="539" t="str">
        <f t="shared" ca="1" si="578"/>
        <v>-</v>
      </c>
      <c r="QP50" s="539" t="str">
        <f t="shared" ca="1" si="578"/>
        <v>-</v>
      </c>
      <c r="QQ50" s="539" t="str">
        <f t="shared" ca="1" si="578"/>
        <v>-</v>
      </c>
      <c r="QR50" s="539" t="str">
        <f t="shared" ca="1" si="578"/>
        <v>-</v>
      </c>
      <c r="QS50" s="539" t="str">
        <f t="shared" ca="1" si="578"/>
        <v>-</v>
      </c>
      <c r="QT50" s="539" t="str">
        <f t="shared" ca="1" si="578"/>
        <v>-</v>
      </c>
      <c r="QU50" s="539" t="str">
        <f t="shared" ca="1" si="578"/>
        <v>-</v>
      </c>
      <c r="QV50" s="539" t="str">
        <f t="shared" ca="1" si="578"/>
        <v>-</v>
      </c>
      <c r="QW50" s="539" t="str">
        <f t="shared" ca="1" si="578"/>
        <v>-</v>
      </c>
      <c r="QX50" s="539" t="str">
        <f t="shared" ca="1" si="578"/>
        <v>-</v>
      </c>
      <c r="QY50" s="539" t="str">
        <f t="shared" ca="1" si="578"/>
        <v>-</v>
      </c>
      <c r="QZ50" s="539" t="str">
        <f t="shared" ca="1" si="578"/>
        <v>-</v>
      </c>
      <c r="RA50" s="539" t="str">
        <f t="shared" ca="1" si="578"/>
        <v>-</v>
      </c>
      <c r="RB50" s="539" t="str">
        <f t="shared" ca="1" si="578"/>
        <v>-</v>
      </c>
      <c r="RC50" s="539" t="str">
        <f t="shared" ca="1" si="578"/>
        <v>-</v>
      </c>
      <c r="RD50" s="539" t="str">
        <f t="shared" ca="1" si="578"/>
        <v>-</v>
      </c>
      <c r="RE50" s="539" t="str">
        <f t="shared" ca="1" si="578"/>
        <v>-</v>
      </c>
      <c r="RF50" s="539" t="str">
        <f t="shared" ca="1" si="578"/>
        <v>-</v>
      </c>
      <c r="RG50" s="539" t="str">
        <f t="shared" ca="1" si="578"/>
        <v>-</v>
      </c>
      <c r="RH50" s="539" t="str">
        <f t="shared" ca="1" si="578"/>
        <v>-</v>
      </c>
      <c r="RI50" s="539" t="str">
        <f t="shared" ca="1" si="578"/>
        <v>-</v>
      </c>
      <c r="RJ50" s="539" t="str">
        <f t="shared" ca="1" si="578"/>
        <v>-</v>
      </c>
      <c r="RK50" s="539" t="str">
        <f t="shared" ca="1" si="578"/>
        <v>-</v>
      </c>
      <c r="RL50" s="539" t="str">
        <f t="shared" ca="1" si="578"/>
        <v>-</v>
      </c>
      <c r="RM50" s="539" t="str">
        <f t="shared" ca="1" si="578"/>
        <v>-</v>
      </c>
      <c r="RN50" s="539" t="str">
        <f t="shared" ca="1" si="578"/>
        <v>-</v>
      </c>
      <c r="RO50" s="539" t="str">
        <f t="shared" ca="1" si="578"/>
        <v>-</v>
      </c>
      <c r="RP50" s="539" t="str">
        <f t="shared" ca="1" si="578"/>
        <v>-</v>
      </c>
      <c r="RQ50" s="539" t="str">
        <f t="shared" ca="1" si="578"/>
        <v>-</v>
      </c>
      <c r="RR50" s="539" t="str">
        <f t="shared" ca="1" si="578"/>
        <v>-</v>
      </c>
      <c r="RS50" s="549" t="str">
        <f t="shared" ref="RS50:SR50" si="579">IF($O50=RS$19,TRUE,"-")</f>
        <v>-</v>
      </c>
      <c r="RT50" s="549" t="str">
        <f t="shared" si="579"/>
        <v>-</v>
      </c>
      <c r="RU50" s="549" t="str">
        <f t="shared" si="579"/>
        <v>-</v>
      </c>
      <c r="RV50" s="549" t="str">
        <f t="shared" si="579"/>
        <v>-</v>
      </c>
      <c r="RW50" s="549" t="str">
        <f t="shared" si="579"/>
        <v>-</v>
      </c>
      <c r="RX50" s="549" t="str">
        <f t="shared" si="579"/>
        <v>-</v>
      </c>
      <c r="RY50" s="549" t="str">
        <f t="shared" si="579"/>
        <v>-</v>
      </c>
      <c r="RZ50" s="549" t="str">
        <f t="shared" si="579"/>
        <v>-</v>
      </c>
      <c r="SA50" s="549" t="str">
        <f t="shared" si="579"/>
        <v>-</v>
      </c>
      <c r="SB50" s="549" t="str">
        <f t="shared" si="579"/>
        <v>-</v>
      </c>
      <c r="SC50" s="549" t="str">
        <f t="shared" si="579"/>
        <v>-</v>
      </c>
      <c r="SD50" s="549" t="str">
        <f t="shared" si="579"/>
        <v>-</v>
      </c>
      <c r="SE50" s="549" t="str">
        <f t="shared" si="579"/>
        <v>-</v>
      </c>
      <c r="SF50" s="549" t="str">
        <f t="shared" si="579"/>
        <v>-</v>
      </c>
      <c r="SG50" s="549" t="str">
        <f t="shared" si="579"/>
        <v>-</v>
      </c>
      <c r="SH50" s="549" t="str">
        <f t="shared" si="579"/>
        <v>-</v>
      </c>
      <c r="SI50" s="549" t="str">
        <f t="shared" si="579"/>
        <v>-</v>
      </c>
      <c r="SJ50" s="549" t="str">
        <f t="shared" si="579"/>
        <v>-</v>
      </c>
      <c r="SK50" s="549" t="str">
        <f t="shared" si="579"/>
        <v>-</v>
      </c>
      <c r="SL50" s="549" t="str">
        <f t="shared" si="579"/>
        <v>-</v>
      </c>
      <c r="SM50" s="549" t="str">
        <f t="shared" si="579"/>
        <v>-</v>
      </c>
      <c r="SN50" s="549" t="str">
        <f t="shared" si="579"/>
        <v>-</v>
      </c>
      <c r="SO50" s="549" t="str">
        <f t="shared" si="579"/>
        <v>-</v>
      </c>
      <c r="SP50" s="549" t="str">
        <f t="shared" si="579"/>
        <v>-</v>
      </c>
      <c r="SQ50" s="549" t="str">
        <f t="shared" si="579"/>
        <v>-</v>
      </c>
      <c r="SR50" s="549" t="str">
        <f t="shared" si="579"/>
        <v>-</v>
      </c>
      <c r="SS50" s="539" t="b">
        <f t="shared" ref="SS50:UB50" si="580">IF(AND($O50=SS$19, $AP50=SS$21),TRUE,"-")</f>
        <v>1</v>
      </c>
      <c r="ST50" s="539" t="b">
        <f t="shared" si="580"/>
        <v>1</v>
      </c>
      <c r="SU50" s="539" t="b">
        <f t="shared" si="580"/>
        <v>1</v>
      </c>
      <c r="SV50" s="539" t="b">
        <f t="shared" si="580"/>
        <v>1</v>
      </c>
      <c r="SW50" s="539" t="b">
        <f t="shared" si="580"/>
        <v>1</v>
      </c>
      <c r="SX50" s="539" t="b">
        <f t="shared" si="580"/>
        <v>1</v>
      </c>
      <c r="SY50" s="539" t="str">
        <f t="shared" ca="1" si="580"/>
        <v>-</v>
      </c>
      <c r="SZ50" s="539" t="str">
        <f t="shared" ca="1" si="580"/>
        <v>-</v>
      </c>
      <c r="TA50" s="539" t="str">
        <f t="shared" ca="1" si="580"/>
        <v>-</v>
      </c>
      <c r="TB50" s="539" t="str">
        <f t="shared" ca="1" si="580"/>
        <v>-</v>
      </c>
      <c r="TC50" s="539" t="str">
        <f t="shared" ca="1" si="580"/>
        <v>-</v>
      </c>
      <c r="TD50" s="539" t="str">
        <f t="shared" ca="1" si="580"/>
        <v>-</v>
      </c>
      <c r="TE50" s="539" t="str">
        <f t="shared" ca="1" si="580"/>
        <v>-</v>
      </c>
      <c r="TF50" s="539" t="str">
        <f t="shared" ca="1" si="580"/>
        <v>-</v>
      </c>
      <c r="TG50" s="539" t="str">
        <f t="shared" ca="1" si="580"/>
        <v>-</v>
      </c>
      <c r="TH50" s="539" t="str">
        <f t="shared" ca="1" si="580"/>
        <v>-</v>
      </c>
      <c r="TI50" s="539" t="str">
        <f t="shared" ca="1" si="580"/>
        <v>-</v>
      </c>
      <c r="TJ50" s="539" t="str">
        <f t="shared" ca="1" si="580"/>
        <v>-</v>
      </c>
      <c r="TK50" s="539" t="str">
        <f t="shared" ca="1" si="580"/>
        <v>-</v>
      </c>
      <c r="TL50" s="539" t="str">
        <f t="shared" ca="1" si="580"/>
        <v>-</v>
      </c>
      <c r="TM50" s="539" t="str">
        <f t="shared" ca="1" si="580"/>
        <v>-</v>
      </c>
      <c r="TN50" s="539" t="str">
        <f t="shared" ca="1" si="580"/>
        <v>-</v>
      </c>
      <c r="TO50" s="539" t="str">
        <f t="shared" ca="1" si="580"/>
        <v>-</v>
      </c>
      <c r="TP50" s="539" t="str">
        <f t="shared" ca="1" si="580"/>
        <v>-</v>
      </c>
      <c r="TQ50" s="539" t="str">
        <f t="shared" ca="1" si="580"/>
        <v>-</v>
      </c>
      <c r="TR50" s="539" t="str">
        <f t="shared" ca="1" si="580"/>
        <v>-</v>
      </c>
      <c r="TS50" s="539" t="str">
        <f t="shared" ca="1" si="580"/>
        <v>-</v>
      </c>
      <c r="TT50" s="539" t="str">
        <f t="shared" ca="1" si="580"/>
        <v>-</v>
      </c>
      <c r="TU50" s="539" t="str">
        <f t="shared" ca="1" si="580"/>
        <v>-</v>
      </c>
      <c r="TV50" s="539" t="str">
        <f t="shared" ca="1" si="580"/>
        <v>-</v>
      </c>
      <c r="TW50" s="539" t="str">
        <f t="shared" ca="1" si="580"/>
        <v>-</v>
      </c>
      <c r="TX50" s="539" t="str">
        <f t="shared" ca="1" si="580"/>
        <v>-</v>
      </c>
      <c r="TY50" s="539" t="str">
        <f t="shared" ca="1" si="580"/>
        <v>-</v>
      </c>
      <c r="TZ50" s="539" t="str">
        <f t="shared" ca="1" si="580"/>
        <v>-</v>
      </c>
      <c r="UA50" s="539" t="str">
        <f t="shared" ca="1" si="580"/>
        <v>-</v>
      </c>
      <c r="UB50" s="539" t="str">
        <f t="shared" ca="1" si="580"/>
        <v>-</v>
      </c>
      <c r="UC50" s="549" t="b">
        <f t="shared" ref="UC50:VB50" si="581">IF($O50=UC$19,TRUE,"-")</f>
        <v>1</v>
      </c>
      <c r="UD50" s="549" t="b">
        <f t="shared" si="581"/>
        <v>1</v>
      </c>
      <c r="UE50" s="549" t="b">
        <f t="shared" si="581"/>
        <v>1</v>
      </c>
      <c r="UF50" s="549" t="b">
        <f t="shared" si="581"/>
        <v>1</v>
      </c>
      <c r="UG50" s="549" t="b">
        <f t="shared" si="581"/>
        <v>1</v>
      </c>
      <c r="UH50" s="549" t="b">
        <f t="shared" si="581"/>
        <v>1</v>
      </c>
      <c r="UI50" s="549" t="b">
        <f t="shared" si="581"/>
        <v>1</v>
      </c>
      <c r="UJ50" s="549" t="b">
        <f t="shared" si="581"/>
        <v>1</v>
      </c>
      <c r="UK50" s="549" t="b">
        <f t="shared" si="581"/>
        <v>1</v>
      </c>
      <c r="UL50" s="549" t="b">
        <f t="shared" si="581"/>
        <v>1</v>
      </c>
      <c r="UM50" s="549" t="b">
        <f t="shared" si="581"/>
        <v>1</v>
      </c>
      <c r="UN50" s="549" t="b">
        <f t="shared" si="581"/>
        <v>1</v>
      </c>
      <c r="UO50" s="549" t="b">
        <f t="shared" si="581"/>
        <v>1</v>
      </c>
      <c r="UP50" s="549" t="b">
        <f t="shared" si="581"/>
        <v>1</v>
      </c>
      <c r="UQ50" s="549" t="b">
        <f t="shared" si="581"/>
        <v>1</v>
      </c>
      <c r="UR50" s="549" t="b">
        <f t="shared" si="581"/>
        <v>1</v>
      </c>
      <c r="US50" s="549" t="b">
        <f t="shared" si="581"/>
        <v>1</v>
      </c>
      <c r="UT50" s="549" t="b">
        <f t="shared" si="581"/>
        <v>1</v>
      </c>
      <c r="UU50" s="549" t="b">
        <f t="shared" si="581"/>
        <v>1</v>
      </c>
      <c r="UV50" s="549" t="b">
        <f t="shared" si="581"/>
        <v>1</v>
      </c>
      <c r="UW50" s="549" t="b">
        <f t="shared" si="581"/>
        <v>1</v>
      </c>
      <c r="UX50" s="549" t="b">
        <f t="shared" si="581"/>
        <v>1</v>
      </c>
      <c r="UY50" s="549" t="b">
        <f t="shared" si="581"/>
        <v>1</v>
      </c>
      <c r="UZ50" s="549" t="b">
        <f t="shared" si="581"/>
        <v>1</v>
      </c>
      <c r="VA50" s="549" t="b">
        <f t="shared" si="581"/>
        <v>1</v>
      </c>
      <c r="VB50" s="549" t="b">
        <f t="shared" si="581"/>
        <v>1</v>
      </c>
      <c r="VC50" s="19">
        <f t="shared" ref="VC50" ca="1" si="582">OFFSET(VC$5,$B50,0)</f>
        <v>0</v>
      </c>
      <c r="VD50" s="23">
        <v>0</v>
      </c>
    </row>
    <row r="51" spans="1:576" outlineLevel="2">
      <c r="A51" s="21">
        <f t="shared" si="93"/>
        <v>46</v>
      </c>
      <c r="B51" s="21"/>
      <c r="D51" s="14"/>
      <c r="E51" t="b">
        <v>0</v>
      </c>
      <c r="H51" s="211"/>
      <c r="I51" s="21"/>
      <c r="J51" s="21"/>
      <c r="K51" s="21"/>
      <c r="L51" s="21"/>
      <c r="M51" s="21"/>
      <c r="N51" s="21"/>
      <c r="O51" s="21"/>
      <c r="P51" s="21"/>
      <c r="Q51" s="21"/>
      <c r="R51" s="21"/>
      <c r="S51" s="21"/>
      <c r="T51" s="21"/>
      <c r="U51" s="21"/>
      <c r="V51" s="21"/>
      <c r="W51" s="21"/>
      <c r="X51" s="21"/>
      <c r="Y51" s="211"/>
      <c r="Z51" s="211"/>
      <c r="AA51" s="211"/>
      <c r="AB51" s="211"/>
      <c r="AC51" s="21"/>
      <c r="AD51" s="211"/>
      <c r="AE51" s="211"/>
      <c r="AF51" s="211"/>
      <c r="AG51" s="211"/>
      <c r="AH51" s="211"/>
      <c r="AI51" s="211"/>
      <c r="AJ51" s="211"/>
      <c r="AK51" s="211"/>
      <c r="AQ51" s="211"/>
      <c r="AR51" s="211"/>
      <c r="AS51" s="228" t="str">
        <f ca="1">"blank "&amp;TEXT(RAND(),"0.000")</f>
        <v>blank 0.968</v>
      </c>
      <c r="AT51" s="9" t="str">
        <f ca="1">IF(COUNTIF(AS$5:AS51,AS51)=1,"-","Dup")</f>
        <v>-</v>
      </c>
      <c r="AU51" s="9"/>
      <c r="AV51" s="14"/>
      <c r="AW51" s="14"/>
      <c r="AX51" s="14"/>
      <c r="AY51" s="14"/>
      <c r="AZ51" s="14"/>
      <c r="BA51" s="14"/>
      <c r="BB51" s="14"/>
      <c r="BC51" s="14"/>
      <c r="BD51" s="9"/>
      <c r="BE51" s="14"/>
      <c r="BF51" s="14"/>
      <c r="BG51" s="14"/>
      <c r="BH51" s="14"/>
      <c r="BI51" s="14"/>
      <c r="BJ51" s="14"/>
      <c r="BK51" s="14"/>
      <c r="BL51" s="9"/>
      <c r="BM51" s="14"/>
      <c r="BN51" s="14"/>
      <c r="BO51" s="14"/>
      <c r="BP51" s="14"/>
      <c r="BQ51" s="14"/>
      <c r="BR51" s="14"/>
      <c r="BS51" s="14"/>
      <c r="BT51" s="14"/>
      <c r="BU51" s="14"/>
      <c r="BV51" s="14"/>
      <c r="BW51" s="14"/>
      <c r="BX51" s="9"/>
      <c r="BY51" s="14"/>
      <c r="BZ51" s="14"/>
      <c r="CA51" s="14"/>
      <c r="CB51" s="14"/>
      <c r="CC51" s="14"/>
      <c r="CD51" s="14"/>
      <c r="CE51" s="14"/>
      <c r="CF51" s="14"/>
      <c r="CG51" s="14"/>
      <c r="CH51" s="14"/>
      <c r="CI51" s="9"/>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9"/>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9"/>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9"/>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9"/>
      <c r="MU51" s="14"/>
      <c r="MV51" s="14"/>
      <c r="MW51" s="14"/>
      <c r="MX51" s="14"/>
      <c r="MY51" s="14"/>
      <c r="MZ51" s="14"/>
      <c r="NA51" s="14"/>
      <c r="NB51" s="9"/>
      <c r="NC51" s="14"/>
      <c r="ND51" s="14"/>
      <c r="NE51" s="14"/>
      <c r="NF51" s="14"/>
      <c r="NG51" s="14"/>
      <c r="NH51" s="14"/>
      <c r="NI51" s="14"/>
      <c r="NJ51" s="14"/>
      <c r="NK51" s="14"/>
      <c r="NL51" s="14"/>
      <c r="NM51" s="14"/>
      <c r="NN51" s="14"/>
      <c r="NO51" s="14"/>
      <c r="NP51" s="14"/>
      <c r="NQ51" s="14"/>
      <c r="NR51" s="14"/>
      <c r="NS51" s="14"/>
      <c r="NT51" s="14"/>
      <c r="NU51" s="14"/>
      <c r="NV51" s="14"/>
      <c r="NW51" s="14"/>
      <c r="NX51" s="9"/>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14"/>
      <c r="VC51" s="14"/>
      <c r="VD51" s="23">
        <v>0</v>
      </c>
    </row>
    <row r="52" spans="1:576">
      <c r="A52" s="21">
        <f>ROW(A52)-5</f>
        <v>47</v>
      </c>
      <c r="B52" s="21"/>
      <c r="D52" s="504"/>
      <c r="E52" t="b">
        <v>0</v>
      </c>
      <c r="G52" s="29" t="s">
        <v>1876</v>
      </c>
      <c r="N52" s="268">
        <v>2</v>
      </c>
      <c r="O52" s="211"/>
      <c r="P52" s="268">
        <v>2</v>
      </c>
      <c r="Q52" s="211"/>
      <c r="R52" s="211"/>
      <c r="S52" s="211"/>
      <c r="T52" s="211"/>
      <c r="U52" s="268">
        <v>1</v>
      </c>
      <c r="V52" s="268">
        <v>1</v>
      </c>
      <c r="W52" s="268">
        <v>1</v>
      </c>
      <c r="X52" s="268">
        <v>3</v>
      </c>
      <c r="Y52" s="211"/>
      <c r="Z52" s="211"/>
      <c r="AA52" s="211"/>
      <c r="AB52" s="211"/>
      <c r="AD52" s="211"/>
      <c r="AE52" s="211"/>
      <c r="AF52" s="211"/>
      <c r="AG52" s="211"/>
      <c r="AH52" s="211"/>
      <c r="AI52" s="211"/>
      <c r="AJ52" s="211"/>
      <c r="AK52" s="211"/>
      <c r="AR52" s="211"/>
      <c r="AS52" s="26" t="s">
        <v>1886</v>
      </c>
      <c r="AT52" s="9" t="str">
        <f ca="1">IF(COUNTIF(AS$5:AS52,AS52)=1,"-","Dup")</f>
        <v>-</v>
      </c>
      <c r="AU52" s="9"/>
      <c r="AV52" s="504"/>
      <c r="AW52" s="504"/>
      <c r="AX52" s="504"/>
      <c r="AY52" s="504"/>
      <c r="AZ52" s="504"/>
      <c r="BA52" s="504"/>
      <c r="BB52" s="504"/>
      <c r="BC52" s="504"/>
      <c r="BD52" s="9"/>
      <c r="BE52" s="504"/>
      <c r="BF52" s="504"/>
      <c r="BG52" s="504"/>
      <c r="BH52" s="504"/>
      <c r="BI52" s="504"/>
      <c r="BJ52" s="504"/>
      <c r="BK52" s="504"/>
      <c r="BL52" s="9"/>
      <c r="BM52" s="504"/>
      <c r="BN52" s="504"/>
      <c r="BO52" s="504"/>
      <c r="BP52" s="504"/>
      <c r="BQ52" s="504"/>
      <c r="BR52" s="504"/>
      <c r="BS52" s="504"/>
      <c r="BT52" s="504"/>
      <c r="BU52" s="504"/>
      <c r="BV52" s="504"/>
      <c r="BW52" s="504"/>
      <c r="BX52" s="9"/>
      <c r="BY52" s="504"/>
      <c r="BZ52" s="504"/>
      <c r="CA52" s="504"/>
      <c r="CB52" s="504"/>
      <c r="CC52" s="504"/>
      <c r="CD52" s="504"/>
      <c r="CE52" s="504"/>
      <c r="CF52" s="504"/>
      <c r="CG52" s="504"/>
      <c r="CH52" s="504"/>
      <c r="CI52" s="9"/>
      <c r="CJ52" s="504"/>
      <c r="CK52" s="504"/>
      <c r="CL52" s="504"/>
      <c r="CM52" s="504"/>
      <c r="CN52" s="504"/>
      <c r="CO52" s="504"/>
      <c r="CP52" s="504"/>
      <c r="CQ52" s="504"/>
      <c r="CR52" s="504"/>
      <c r="CS52" s="504"/>
      <c r="CT52" s="504"/>
      <c r="CU52" s="504"/>
      <c r="CV52" s="504"/>
      <c r="CW52" s="504"/>
      <c r="CX52" s="504"/>
      <c r="CY52" s="504"/>
      <c r="CZ52" s="504"/>
      <c r="DA52" s="504"/>
      <c r="DB52" s="504"/>
      <c r="DC52" s="504"/>
      <c r="DD52" s="504"/>
      <c r="DE52" s="504"/>
      <c r="DF52" s="504"/>
      <c r="DG52" s="504"/>
      <c r="DH52" s="504"/>
      <c r="DI52" s="504"/>
      <c r="DJ52" s="504"/>
      <c r="DK52" s="504"/>
      <c r="DL52" s="504"/>
      <c r="DM52" s="504"/>
      <c r="DN52" s="504"/>
      <c r="DO52" s="504"/>
      <c r="DP52" s="504"/>
      <c r="DQ52" s="504"/>
      <c r="DR52" s="9"/>
      <c r="DS52" s="504"/>
      <c r="DT52" s="504"/>
      <c r="DU52" s="504"/>
      <c r="DV52" s="504"/>
      <c r="DW52" s="504"/>
      <c r="DX52" s="504"/>
      <c r="DY52" s="504"/>
      <c r="DZ52" s="504"/>
      <c r="EA52" s="504"/>
      <c r="EB52" s="504"/>
      <c r="EC52" s="504"/>
      <c r="ED52" s="504"/>
      <c r="EE52" s="505"/>
      <c r="EF52" s="504"/>
      <c r="EG52" s="504"/>
      <c r="EH52" s="504"/>
      <c r="EI52" s="504"/>
      <c r="EJ52" s="504"/>
      <c r="EK52" s="504"/>
      <c r="EL52" s="504"/>
      <c r="EM52" s="504"/>
      <c r="EN52" s="504"/>
      <c r="EO52" s="504"/>
      <c r="EP52" s="504"/>
      <c r="EQ52" s="504"/>
      <c r="ER52" s="504"/>
      <c r="ES52" s="504"/>
      <c r="ET52" s="504"/>
      <c r="EU52" s="504"/>
      <c r="EV52" s="504"/>
      <c r="EW52" s="504"/>
      <c r="EX52" s="504"/>
      <c r="EY52" s="504"/>
      <c r="EZ52" s="504"/>
      <c r="FA52" s="504"/>
      <c r="FB52" s="504"/>
      <c r="FC52" s="504"/>
      <c r="FD52" s="504"/>
      <c r="FE52" s="504"/>
      <c r="FF52" s="504"/>
      <c r="FG52" s="504"/>
      <c r="FH52" s="504"/>
      <c r="FI52" s="504"/>
      <c r="FJ52" s="504"/>
      <c r="FK52" s="504"/>
      <c r="FL52" s="504"/>
      <c r="FM52" s="504"/>
      <c r="FN52" s="504"/>
      <c r="FO52" s="504"/>
      <c r="FP52" s="504"/>
      <c r="FQ52" s="504"/>
      <c r="FR52" s="504"/>
      <c r="FS52" s="504"/>
      <c r="FT52" s="504"/>
      <c r="FU52" s="504"/>
      <c r="FV52" s="504"/>
      <c r="FW52" s="504"/>
      <c r="FX52" s="504"/>
      <c r="FY52" s="504"/>
      <c r="FZ52" s="504"/>
      <c r="GA52" s="504"/>
      <c r="GB52" s="504"/>
      <c r="GC52" s="504"/>
      <c r="GD52" s="504"/>
      <c r="GE52" s="504"/>
      <c r="GF52" s="504"/>
      <c r="GG52" s="504"/>
      <c r="GH52" s="504"/>
      <c r="GI52" s="504"/>
      <c r="GJ52" s="504"/>
      <c r="GK52" s="504"/>
      <c r="GL52" s="504"/>
      <c r="GM52" s="504"/>
      <c r="GN52" s="504"/>
      <c r="GO52" s="504"/>
      <c r="GP52" s="504"/>
      <c r="GQ52" s="504"/>
      <c r="GR52" s="504"/>
      <c r="GS52" s="504"/>
      <c r="GT52" s="504"/>
      <c r="GU52" s="504"/>
      <c r="GV52" s="504"/>
      <c r="GW52" s="504"/>
      <c r="GX52" s="504"/>
      <c r="GY52" s="504"/>
      <c r="GZ52" s="504"/>
      <c r="HA52" s="504"/>
      <c r="HB52" s="504"/>
      <c r="HC52" s="504"/>
      <c r="HD52" s="504"/>
      <c r="HE52" s="504"/>
      <c r="HF52" s="504"/>
      <c r="HG52" s="504"/>
      <c r="HH52" s="504"/>
      <c r="HI52" s="504"/>
      <c r="HJ52" s="504"/>
      <c r="HK52" s="504"/>
      <c r="HL52" s="504"/>
      <c r="HM52" s="504"/>
      <c r="HN52" s="504"/>
      <c r="HO52" s="504"/>
      <c r="HP52" s="504"/>
      <c r="HQ52" s="504"/>
      <c r="HR52" s="504"/>
      <c r="HS52" s="504"/>
      <c r="HT52" s="504"/>
      <c r="HU52" s="504"/>
      <c r="HV52" s="504"/>
      <c r="HW52" s="504"/>
      <c r="HX52" s="504"/>
      <c r="HY52" s="504"/>
      <c r="HZ52" s="504"/>
      <c r="IA52" s="504"/>
      <c r="IB52" s="504"/>
      <c r="IC52" s="504"/>
      <c r="ID52" s="504"/>
      <c r="IE52" s="504"/>
      <c r="IF52" s="504"/>
      <c r="IG52" s="504"/>
      <c r="IH52" s="504"/>
      <c r="II52" s="504"/>
      <c r="IJ52" s="504"/>
      <c r="IK52" s="504"/>
      <c r="IL52" s="504"/>
      <c r="IM52" s="504"/>
      <c r="IN52" s="504"/>
      <c r="IO52" s="504"/>
      <c r="IP52" s="504"/>
      <c r="IQ52" s="504"/>
      <c r="IR52" s="504"/>
      <c r="IS52" s="504"/>
      <c r="IT52" s="504"/>
      <c r="IU52" s="504"/>
      <c r="IV52" s="504"/>
      <c r="IW52" s="504"/>
      <c r="IX52" s="504"/>
      <c r="IY52" s="504"/>
      <c r="IZ52" s="504"/>
      <c r="JA52" s="9"/>
      <c r="JB52" s="504"/>
      <c r="JC52" s="504"/>
      <c r="JD52" s="504"/>
      <c r="JE52" s="504"/>
      <c r="JF52" s="504"/>
      <c r="JG52" s="504"/>
      <c r="JH52" s="504"/>
      <c r="JI52" s="504"/>
      <c r="JJ52" s="504"/>
      <c r="JK52" s="504"/>
      <c r="JL52" s="504"/>
      <c r="JM52" s="504"/>
      <c r="JN52" s="504"/>
      <c r="JO52" s="504"/>
      <c r="JP52" s="504"/>
      <c r="JQ52" s="504"/>
      <c r="JR52" s="504"/>
      <c r="JS52" s="504"/>
      <c r="JT52" s="504"/>
      <c r="JU52" s="504"/>
      <c r="JV52" s="504"/>
      <c r="JW52" s="504"/>
      <c r="JX52" s="504"/>
      <c r="JY52" s="504"/>
      <c r="JZ52" s="504"/>
      <c r="KA52" s="504"/>
      <c r="KB52" s="504"/>
      <c r="KC52" s="504"/>
      <c r="KD52" s="504"/>
      <c r="KE52" s="504"/>
      <c r="KF52" s="504"/>
      <c r="KG52" s="504"/>
      <c r="KH52" s="504"/>
      <c r="KI52" s="504"/>
      <c r="KJ52" s="504"/>
      <c r="KK52" s="504"/>
      <c r="KL52" s="504"/>
      <c r="KM52" s="504"/>
      <c r="KN52" s="504"/>
      <c r="KO52" s="504"/>
      <c r="KP52" s="504"/>
      <c r="KQ52" s="9"/>
      <c r="KR52" s="504"/>
      <c r="KS52" s="504"/>
      <c r="KT52" s="504"/>
      <c r="KU52" s="504"/>
      <c r="KV52" s="504"/>
      <c r="KW52" s="504"/>
      <c r="KX52" s="504"/>
      <c r="KY52" s="504"/>
      <c r="KZ52" s="504"/>
      <c r="LA52" s="504"/>
      <c r="LB52" s="504"/>
      <c r="LC52" s="504"/>
      <c r="LD52" s="504"/>
      <c r="LE52" s="504"/>
      <c r="LF52" s="504"/>
      <c r="LG52" s="504"/>
      <c r="LH52" s="504"/>
      <c r="LI52" s="504"/>
      <c r="LJ52" s="504"/>
      <c r="LK52" s="504"/>
      <c r="LL52" s="504"/>
      <c r="LM52" s="504"/>
      <c r="LN52" s="504"/>
      <c r="LO52" s="504"/>
      <c r="LP52" s="504"/>
      <c r="LQ52" s="504"/>
      <c r="LR52" s="504"/>
      <c r="LS52" s="504"/>
      <c r="LT52" s="504"/>
      <c r="LU52" s="504"/>
      <c r="LV52" s="504"/>
      <c r="LW52" s="504"/>
      <c r="LX52" s="504"/>
      <c r="LY52" s="504"/>
      <c r="LZ52" s="504"/>
      <c r="MA52" s="504"/>
      <c r="MB52" s="504"/>
      <c r="MC52" s="504"/>
      <c r="MD52" s="504"/>
      <c r="ME52" s="504"/>
      <c r="MF52" s="504"/>
      <c r="MG52" s="504"/>
      <c r="MH52" s="504"/>
      <c r="MI52" s="504"/>
      <c r="MJ52" s="504"/>
      <c r="MK52" s="504"/>
      <c r="ML52" s="504"/>
      <c r="MM52" s="504"/>
      <c r="MN52" s="504"/>
      <c r="MO52" s="504"/>
      <c r="MP52" s="504"/>
      <c r="MQ52" s="504"/>
      <c r="MR52" s="504"/>
      <c r="MS52" s="504"/>
      <c r="MT52" s="9"/>
      <c r="MU52" s="504"/>
      <c r="MV52" s="504"/>
      <c r="MW52" s="504"/>
      <c r="MX52" s="504"/>
      <c r="MY52" s="504"/>
      <c r="MZ52" s="504"/>
      <c r="NA52" s="504"/>
      <c r="NB52" s="9"/>
      <c r="NC52" s="504"/>
      <c r="ND52" s="504"/>
      <c r="NE52" s="504"/>
      <c r="NF52" s="504"/>
      <c r="NG52" s="504"/>
      <c r="NH52" s="504"/>
      <c r="NI52" s="504"/>
      <c r="NJ52" s="504"/>
      <c r="NK52" s="504"/>
      <c r="NL52" s="504"/>
      <c r="NM52" s="504"/>
      <c r="NN52" s="504"/>
      <c r="NO52" s="504"/>
      <c r="NP52" s="504"/>
      <c r="NQ52" s="504"/>
      <c r="NR52" s="504"/>
      <c r="NS52" s="504"/>
      <c r="NT52" s="504"/>
      <c r="NU52" s="504"/>
      <c r="NV52" s="504"/>
      <c r="NW52" s="504"/>
      <c r="NX52" s="9"/>
      <c r="NY52" s="504"/>
      <c r="NZ52" s="504"/>
      <c r="OA52" s="504"/>
      <c r="OB52" s="504"/>
      <c r="OC52" s="504"/>
      <c r="OD52" s="504"/>
      <c r="OE52" s="504"/>
      <c r="OF52" s="504"/>
      <c r="OG52" s="504"/>
      <c r="OH52" s="504"/>
      <c r="OI52" s="504"/>
      <c r="OJ52" s="504"/>
      <c r="OK52" s="504"/>
      <c r="OL52" s="504"/>
      <c r="OM52" s="504"/>
      <c r="ON52" s="504"/>
      <c r="OO52" s="504"/>
      <c r="OP52" s="504"/>
      <c r="OQ52" s="504"/>
      <c r="OR52" s="504"/>
      <c r="OS52" s="504"/>
      <c r="OT52" s="504"/>
      <c r="OU52" s="504"/>
      <c r="OV52" s="504"/>
      <c r="OW52" s="504"/>
      <c r="OX52" s="504"/>
      <c r="OY52" s="504"/>
      <c r="OZ52" s="504"/>
      <c r="PA52" s="504"/>
      <c r="PB52" s="504"/>
      <c r="PC52" s="504"/>
      <c r="PD52" s="504"/>
      <c r="PE52" s="504"/>
      <c r="PF52" s="504"/>
      <c r="PG52" s="504"/>
      <c r="PH52" s="504"/>
      <c r="PI52" s="504"/>
      <c r="PJ52" s="504"/>
      <c r="PK52" s="504"/>
      <c r="PL52" s="504"/>
      <c r="PM52" s="504"/>
      <c r="PN52" s="504"/>
      <c r="PO52" s="504"/>
      <c r="PP52" s="504"/>
      <c r="PQ52" s="504"/>
      <c r="PR52" s="504"/>
      <c r="PS52" s="504"/>
      <c r="PT52" s="504"/>
      <c r="PU52" s="504"/>
      <c r="PV52" s="504"/>
      <c r="PW52" s="504"/>
      <c r="PX52" s="504"/>
      <c r="PY52" s="504"/>
      <c r="PZ52" s="504"/>
      <c r="QA52" s="504"/>
      <c r="QB52" s="504"/>
      <c r="QC52" s="504"/>
      <c r="QD52" s="504"/>
      <c r="QE52" s="504"/>
      <c r="QF52" s="504"/>
      <c r="QG52" s="504"/>
      <c r="QH52" s="504"/>
      <c r="QI52" s="504"/>
      <c r="QJ52" s="504"/>
      <c r="QK52" s="504"/>
      <c r="QL52" s="504"/>
      <c r="QM52" s="504"/>
      <c r="QN52" s="504"/>
      <c r="QO52" s="504"/>
      <c r="QP52" s="504"/>
      <c r="QQ52" s="504"/>
      <c r="QR52" s="504"/>
      <c r="QS52" s="504"/>
      <c r="QT52" s="504"/>
      <c r="QU52" s="504"/>
      <c r="QV52" s="504"/>
      <c r="QW52" s="504"/>
      <c r="QX52" s="504"/>
      <c r="QY52" s="504"/>
      <c r="QZ52" s="504"/>
      <c r="RA52" s="504"/>
      <c r="RB52" s="504"/>
      <c r="RC52" s="504"/>
      <c r="RD52" s="504"/>
      <c r="RE52" s="504"/>
      <c r="RF52" s="504"/>
      <c r="RG52" s="504"/>
      <c r="RH52" s="504"/>
      <c r="RI52" s="504"/>
      <c r="RJ52" s="504"/>
      <c r="RK52" s="504"/>
      <c r="RL52" s="504"/>
      <c r="RM52" s="504"/>
      <c r="RN52" s="504"/>
      <c r="RO52" s="504"/>
      <c r="RP52" s="504"/>
      <c r="RQ52" s="504"/>
      <c r="RR52" s="504"/>
      <c r="RS52" s="504"/>
      <c r="RT52" s="504"/>
      <c r="RU52" s="504"/>
      <c r="RV52" s="504"/>
      <c r="RW52" s="504"/>
      <c r="RX52" s="504"/>
      <c r="RY52" s="504"/>
      <c r="RZ52" s="504"/>
      <c r="SA52" s="504"/>
      <c r="SB52" s="504"/>
      <c r="SC52" s="504"/>
      <c r="SD52" s="504"/>
      <c r="SE52" s="504"/>
      <c r="SF52" s="504"/>
      <c r="SG52" s="504"/>
      <c r="SH52" s="504"/>
      <c r="SI52" s="504"/>
      <c r="SJ52" s="504"/>
      <c r="SK52" s="504"/>
      <c r="SL52" s="504"/>
      <c r="SM52" s="504"/>
      <c r="SN52" s="504"/>
      <c r="SO52" s="504"/>
      <c r="SP52" s="504"/>
      <c r="SQ52" s="504"/>
      <c r="SR52" s="504"/>
      <c r="SS52" s="504"/>
      <c r="ST52" s="504"/>
      <c r="SU52" s="504"/>
      <c r="SV52" s="504"/>
      <c r="SW52" s="504"/>
      <c r="SX52" s="504"/>
      <c r="SY52" s="504"/>
      <c r="SZ52" s="504"/>
      <c r="TA52" s="504"/>
      <c r="TB52" s="504"/>
      <c r="TC52" s="504"/>
      <c r="TD52" s="504"/>
      <c r="TE52" s="504"/>
      <c r="TF52" s="504"/>
      <c r="TG52" s="504"/>
      <c r="TH52" s="504"/>
      <c r="TI52" s="504"/>
      <c r="TJ52" s="504"/>
      <c r="TK52" s="504"/>
      <c r="TL52" s="504"/>
      <c r="TM52" s="504"/>
      <c r="TN52" s="504"/>
      <c r="TO52" s="504"/>
      <c r="TP52" s="504"/>
      <c r="TQ52" s="504"/>
      <c r="TR52" s="504"/>
      <c r="TS52" s="504"/>
      <c r="TT52" s="504"/>
      <c r="TU52" s="504"/>
      <c r="TV52" s="504"/>
      <c r="TW52" s="504"/>
      <c r="TX52" s="504"/>
      <c r="TY52" s="504"/>
      <c r="TZ52" s="504"/>
      <c r="UA52" s="504"/>
      <c r="UB52" s="504"/>
      <c r="UC52" s="504"/>
      <c r="UD52" s="504"/>
      <c r="UE52" s="504"/>
      <c r="UF52" s="504"/>
      <c r="UG52" s="504"/>
      <c r="UH52" s="504"/>
      <c r="UI52" s="504"/>
      <c r="UJ52" s="504"/>
      <c r="UK52" s="504"/>
      <c r="UL52" s="504"/>
      <c r="UM52" s="504"/>
      <c r="UN52" s="504"/>
      <c r="UO52" s="504"/>
      <c r="UP52" s="504"/>
      <c r="UQ52" s="504"/>
      <c r="UR52" s="504"/>
      <c r="US52" s="504"/>
      <c r="UT52" s="504"/>
      <c r="UU52" s="504"/>
      <c r="UV52" s="504"/>
      <c r="UW52" s="504"/>
      <c r="UX52" s="504"/>
      <c r="UY52" s="504"/>
      <c r="UZ52" s="504"/>
      <c r="VA52" s="504"/>
      <c r="VB52" s="504"/>
      <c r="VC52" s="504"/>
      <c r="VD52" s="23">
        <v>0</v>
      </c>
    </row>
    <row r="53" spans="1:576" outlineLevel="2">
      <c r="A53" s="21">
        <f>ROW(A53)-5</f>
        <v>48</v>
      </c>
      <c r="B53" s="21"/>
      <c r="D53" s="504"/>
      <c r="E53" t="b">
        <v>0</v>
      </c>
      <c r="G53" s="29" t="s">
        <v>1758</v>
      </c>
      <c r="N53" s="574">
        <f>PRODUCT($P52:$P52)</f>
        <v>2</v>
      </c>
      <c r="O53" s="211"/>
      <c r="P53" s="570">
        <f>PRODUCT($U52:$U52)</f>
        <v>1</v>
      </c>
      <c r="Q53" s="211"/>
      <c r="R53" s="211"/>
      <c r="S53" s="211"/>
      <c r="T53" s="211"/>
      <c r="U53" s="571">
        <f>PRODUCT($V52:$V52)</f>
        <v>1</v>
      </c>
      <c r="V53" s="572">
        <f>PRODUCT($W52:$W52)</f>
        <v>1</v>
      </c>
      <c r="W53" s="573">
        <f>PRODUCT($X52:$X52)</f>
        <v>3</v>
      </c>
      <c r="X53" s="268">
        <v>1</v>
      </c>
      <c r="Y53" s="211"/>
      <c r="Z53" s="211"/>
      <c r="AA53" s="211"/>
      <c r="AB53" s="211"/>
      <c r="AD53" s="211"/>
      <c r="AE53" s="211"/>
      <c r="AF53" s="211"/>
      <c r="AG53" s="211"/>
      <c r="AH53" s="211"/>
      <c r="AI53" s="211"/>
      <c r="AJ53" s="211"/>
      <c r="AK53" s="211"/>
      <c r="AR53">
        <f>PRODUCT($H52:$AR52)</f>
        <v>12</v>
      </c>
      <c r="AS53" s="551" t="str">
        <f>AS52&amp;" "&amp;$AR53&amp;" trials (if complete)"</f>
        <v>optimum_carry  12 trials (if complete)</v>
      </c>
      <c r="AT53" s="9" t="str">
        <f ca="1">IF(COUNTIF(AS$5:AS53,AS53)=1,"-","Dup")</f>
        <v>-</v>
      </c>
      <c r="AU53" s="9"/>
      <c r="AV53" s="504"/>
      <c r="AW53" s="504"/>
      <c r="AX53" s="504"/>
      <c r="AY53" s="504"/>
      <c r="AZ53" s="504"/>
      <c r="BA53" s="504"/>
      <c r="BB53" s="504"/>
      <c r="BC53" s="504"/>
      <c r="BD53" s="9"/>
      <c r="BE53" s="504"/>
      <c r="BF53" s="504"/>
      <c r="BG53" s="504"/>
      <c r="BH53" s="504"/>
      <c r="BI53" s="504"/>
      <c r="BJ53" s="504"/>
      <c r="BK53" s="504"/>
      <c r="BL53" s="9"/>
      <c r="BM53" s="504"/>
      <c r="BN53" s="504"/>
      <c r="BO53" s="504"/>
      <c r="BP53" s="504"/>
      <c r="BQ53" s="504"/>
      <c r="BR53" s="504"/>
      <c r="BS53" s="504"/>
      <c r="BT53" s="504"/>
      <c r="BU53" s="504"/>
      <c r="BV53" s="504"/>
      <c r="BW53" s="504"/>
      <c r="BX53" s="9"/>
      <c r="BY53" s="504"/>
      <c r="BZ53" s="504"/>
      <c r="CA53" s="504"/>
      <c r="CB53" s="504"/>
      <c r="CC53" s="504"/>
      <c r="CD53" s="504"/>
      <c r="CE53" s="504"/>
      <c r="CF53" s="504"/>
      <c r="CG53" s="504"/>
      <c r="CH53" s="504"/>
      <c r="CI53" s="9"/>
      <c r="CJ53" s="504"/>
      <c r="CK53" s="504"/>
      <c r="CL53" s="504"/>
      <c r="CM53" s="504"/>
      <c r="CN53" s="504"/>
      <c r="CO53" s="504"/>
      <c r="CP53" s="504"/>
      <c r="CQ53" s="504"/>
      <c r="CR53" s="504"/>
      <c r="CS53" s="504"/>
      <c r="CT53" s="504"/>
      <c r="CU53" s="504"/>
      <c r="CV53" s="504"/>
      <c r="CW53" s="504"/>
      <c r="CX53" s="504"/>
      <c r="CY53" s="504"/>
      <c r="CZ53" s="504"/>
      <c r="DA53" s="504"/>
      <c r="DB53" s="504"/>
      <c r="DC53" s="504"/>
      <c r="DD53" s="504"/>
      <c r="DE53" s="504"/>
      <c r="DF53" s="504"/>
      <c r="DG53" s="504"/>
      <c r="DH53" s="504"/>
      <c r="DI53" s="504"/>
      <c r="DJ53" s="504"/>
      <c r="DK53" s="504"/>
      <c r="DL53" s="504"/>
      <c r="DM53" s="504"/>
      <c r="DN53" s="504"/>
      <c r="DO53" s="504"/>
      <c r="DP53" s="504"/>
      <c r="DQ53" s="504"/>
      <c r="DR53" s="9"/>
      <c r="DS53" s="504"/>
      <c r="DT53" s="504"/>
      <c r="DU53" s="504"/>
      <c r="DV53" s="504"/>
      <c r="DW53" s="504"/>
      <c r="DX53" s="504"/>
      <c r="DY53" s="504"/>
      <c r="DZ53" s="504"/>
      <c r="EA53" s="504"/>
      <c r="EB53" s="504"/>
      <c r="EC53" s="504"/>
      <c r="ED53" s="504"/>
      <c r="EE53" s="505"/>
      <c r="EF53" s="504"/>
      <c r="EG53" s="504"/>
      <c r="EH53" s="504"/>
      <c r="EI53" s="504"/>
      <c r="EJ53" s="504"/>
      <c r="EK53" s="504"/>
      <c r="EL53" s="504"/>
      <c r="EM53" s="504"/>
      <c r="EN53" s="504"/>
      <c r="EO53" s="504"/>
      <c r="EP53" s="504"/>
      <c r="EQ53" s="504"/>
      <c r="ER53" s="504"/>
      <c r="ES53" s="504"/>
      <c r="ET53" s="504"/>
      <c r="EU53" s="504"/>
      <c r="EV53" s="504"/>
      <c r="EW53" s="504"/>
      <c r="EX53" s="504"/>
      <c r="EY53" s="504"/>
      <c r="EZ53" s="504"/>
      <c r="FA53" s="504"/>
      <c r="FB53" s="504"/>
      <c r="FC53" s="504"/>
      <c r="FD53" s="504"/>
      <c r="FE53" s="504"/>
      <c r="FF53" s="504"/>
      <c r="FG53" s="504"/>
      <c r="FH53" s="504"/>
      <c r="FI53" s="504"/>
      <c r="FJ53" s="504"/>
      <c r="FK53" s="504"/>
      <c r="FL53" s="504"/>
      <c r="FM53" s="504"/>
      <c r="FN53" s="504"/>
      <c r="FO53" s="504"/>
      <c r="FP53" s="504"/>
      <c r="FQ53" s="504"/>
      <c r="FR53" s="504"/>
      <c r="FS53" s="504"/>
      <c r="FT53" s="504"/>
      <c r="FU53" s="504"/>
      <c r="FV53" s="504"/>
      <c r="FW53" s="504"/>
      <c r="FX53" s="504"/>
      <c r="FY53" s="504"/>
      <c r="FZ53" s="504"/>
      <c r="GA53" s="504"/>
      <c r="GB53" s="504"/>
      <c r="GC53" s="504"/>
      <c r="GD53" s="504"/>
      <c r="GE53" s="504"/>
      <c r="GF53" s="504"/>
      <c r="GG53" s="504"/>
      <c r="GH53" s="504"/>
      <c r="GI53" s="504"/>
      <c r="GJ53" s="504"/>
      <c r="GK53" s="504"/>
      <c r="GL53" s="504"/>
      <c r="GM53" s="504"/>
      <c r="GN53" s="504"/>
      <c r="GO53" s="504"/>
      <c r="GP53" s="504"/>
      <c r="GQ53" s="504"/>
      <c r="GR53" s="504"/>
      <c r="GS53" s="504"/>
      <c r="GT53" s="504"/>
      <c r="GU53" s="504"/>
      <c r="GV53" s="504"/>
      <c r="GW53" s="504"/>
      <c r="GX53" s="504"/>
      <c r="GY53" s="504"/>
      <c r="GZ53" s="504"/>
      <c r="HA53" s="504"/>
      <c r="HB53" s="504"/>
      <c r="HC53" s="504"/>
      <c r="HD53" s="504"/>
      <c r="HE53" s="504"/>
      <c r="HF53" s="504"/>
      <c r="HG53" s="504"/>
      <c r="HH53" s="504"/>
      <c r="HI53" s="504"/>
      <c r="HJ53" s="504"/>
      <c r="HK53" s="504"/>
      <c r="HL53" s="504"/>
      <c r="HM53" s="504"/>
      <c r="HN53" s="504"/>
      <c r="HO53" s="504"/>
      <c r="HP53" s="504"/>
      <c r="HQ53" s="504"/>
      <c r="HR53" s="504"/>
      <c r="HS53" s="504"/>
      <c r="HT53" s="504"/>
      <c r="HU53" s="504"/>
      <c r="HV53" s="504"/>
      <c r="HW53" s="504"/>
      <c r="HX53" s="504"/>
      <c r="HY53" s="504"/>
      <c r="HZ53" s="504"/>
      <c r="IA53" s="504"/>
      <c r="IB53" s="504"/>
      <c r="IC53" s="504"/>
      <c r="ID53" s="504"/>
      <c r="IE53" s="504"/>
      <c r="IF53" s="504"/>
      <c r="IG53" s="504"/>
      <c r="IH53" s="504"/>
      <c r="II53" s="504"/>
      <c r="IJ53" s="504"/>
      <c r="IK53" s="504"/>
      <c r="IL53" s="504"/>
      <c r="IM53" s="504"/>
      <c r="IN53" s="504"/>
      <c r="IO53" s="504"/>
      <c r="IP53" s="504"/>
      <c r="IQ53" s="504"/>
      <c r="IR53" s="504"/>
      <c r="IS53" s="504"/>
      <c r="IT53" s="504"/>
      <c r="IU53" s="504"/>
      <c r="IV53" s="504"/>
      <c r="IW53" s="504"/>
      <c r="IX53" s="504"/>
      <c r="IY53" s="504"/>
      <c r="IZ53" s="504"/>
      <c r="JA53" s="9"/>
      <c r="JB53" s="504"/>
      <c r="JC53" s="504"/>
      <c r="JD53" s="504"/>
      <c r="JE53" s="504"/>
      <c r="JF53" s="504"/>
      <c r="JG53" s="504"/>
      <c r="JH53" s="504"/>
      <c r="JI53" s="504"/>
      <c r="JJ53" s="504"/>
      <c r="JK53" s="504"/>
      <c r="JL53" s="504"/>
      <c r="JM53" s="504"/>
      <c r="JN53" s="504"/>
      <c r="JO53" s="504"/>
      <c r="JP53" s="504"/>
      <c r="JQ53" s="504"/>
      <c r="JR53" s="504"/>
      <c r="JS53" s="504"/>
      <c r="JT53" s="504"/>
      <c r="JU53" s="504"/>
      <c r="JV53" s="504"/>
      <c r="JW53" s="504"/>
      <c r="JX53" s="504"/>
      <c r="JY53" s="504"/>
      <c r="JZ53" s="504"/>
      <c r="KA53" s="504"/>
      <c r="KB53" s="504"/>
      <c r="KC53" s="504"/>
      <c r="KD53" s="504"/>
      <c r="KE53" s="504"/>
      <c r="KF53" s="504"/>
      <c r="KG53" s="504"/>
      <c r="KH53" s="504"/>
      <c r="KI53" s="504"/>
      <c r="KJ53" s="504"/>
      <c r="KK53" s="504"/>
      <c r="KL53" s="504"/>
      <c r="KM53" s="504"/>
      <c r="KN53" s="504"/>
      <c r="KO53" s="504"/>
      <c r="KP53" s="504"/>
      <c r="KQ53" s="9"/>
      <c r="KR53" s="504"/>
      <c r="KS53" s="504"/>
      <c r="KT53" s="504"/>
      <c r="KU53" s="504"/>
      <c r="KV53" s="504"/>
      <c r="KW53" s="504"/>
      <c r="KX53" s="504"/>
      <c r="KY53" s="504"/>
      <c r="KZ53" s="504"/>
      <c r="LA53" s="504"/>
      <c r="LB53" s="504"/>
      <c r="LC53" s="504"/>
      <c r="LD53" s="504"/>
      <c r="LE53" s="504"/>
      <c r="LF53" s="504"/>
      <c r="LG53" s="504"/>
      <c r="LH53" s="504"/>
      <c r="LI53" s="504"/>
      <c r="LJ53" s="504"/>
      <c r="LK53" s="504"/>
      <c r="LL53" s="504"/>
      <c r="LM53" s="504"/>
      <c r="LN53" s="504"/>
      <c r="LO53" s="504"/>
      <c r="LP53" s="504"/>
      <c r="LQ53" s="504"/>
      <c r="LR53" s="504"/>
      <c r="LS53" s="504"/>
      <c r="LT53" s="504"/>
      <c r="LU53" s="504"/>
      <c r="LV53" s="504"/>
      <c r="LW53" s="504"/>
      <c r="LX53" s="504"/>
      <c r="LY53" s="504"/>
      <c r="LZ53" s="504"/>
      <c r="MA53" s="504"/>
      <c r="MB53" s="504"/>
      <c r="MC53" s="504"/>
      <c r="MD53" s="504"/>
      <c r="ME53" s="504"/>
      <c r="MF53" s="504"/>
      <c r="MG53" s="504"/>
      <c r="MH53" s="504"/>
      <c r="MI53" s="504"/>
      <c r="MJ53" s="504"/>
      <c r="MK53" s="504"/>
      <c r="ML53" s="504"/>
      <c r="MM53" s="504"/>
      <c r="MN53" s="504"/>
      <c r="MO53" s="504"/>
      <c r="MP53" s="504"/>
      <c r="MQ53" s="504"/>
      <c r="MR53" s="504"/>
      <c r="MS53" s="504"/>
      <c r="MT53" s="9"/>
      <c r="MU53" s="504"/>
      <c r="MV53" s="504"/>
      <c r="MW53" s="504"/>
      <c r="MX53" s="504"/>
      <c r="MY53" s="504"/>
      <c r="MZ53" s="504"/>
      <c r="NA53" s="504"/>
      <c r="NB53" s="9"/>
      <c r="NC53" s="504"/>
      <c r="ND53" s="504"/>
      <c r="NE53" s="504"/>
      <c r="NF53" s="504"/>
      <c r="NG53" s="504"/>
      <c r="NH53" s="504"/>
      <c r="NI53" s="504"/>
      <c r="NJ53" s="504"/>
      <c r="NK53" s="504"/>
      <c r="NL53" s="504"/>
      <c r="NM53" s="504">
        <v>1000</v>
      </c>
      <c r="NN53" s="504"/>
      <c r="NO53" s="504"/>
      <c r="NP53" s="504"/>
      <c r="NQ53" s="504"/>
      <c r="NR53" s="504"/>
      <c r="NS53" s="504"/>
      <c r="NT53" s="504"/>
      <c r="NU53" s="504"/>
      <c r="NV53" s="504"/>
      <c r="NW53" s="504"/>
      <c r="NX53" s="9"/>
      <c r="NY53" s="504"/>
      <c r="NZ53" s="504"/>
      <c r="OA53" s="504"/>
      <c r="OB53" s="504"/>
      <c r="OC53" s="504"/>
      <c r="OD53" s="504"/>
      <c r="OE53" s="504"/>
      <c r="OF53" s="504"/>
      <c r="OG53" s="504"/>
      <c r="OH53" s="504"/>
      <c r="OI53" s="504"/>
      <c r="OJ53" s="504"/>
      <c r="OK53" s="504"/>
      <c r="OL53" s="504"/>
      <c r="OM53" s="504"/>
      <c r="ON53" s="504"/>
      <c r="OO53" s="504"/>
      <c r="OP53" s="504"/>
      <c r="OQ53" s="504"/>
      <c r="OR53" s="504"/>
      <c r="OS53" s="504"/>
      <c r="OT53" s="504"/>
      <c r="OU53" s="504"/>
      <c r="OV53" s="504"/>
      <c r="OW53" s="504"/>
      <c r="OX53" s="504"/>
      <c r="OY53" s="504"/>
      <c r="OZ53" s="504"/>
      <c r="PA53" s="504"/>
      <c r="PB53" s="504"/>
      <c r="PC53" s="504"/>
      <c r="PD53" s="504"/>
      <c r="PE53" s="504"/>
      <c r="PF53" s="504"/>
      <c r="PG53" s="504"/>
      <c r="PH53" s="504"/>
      <c r="PI53" s="504"/>
      <c r="PJ53" s="504"/>
      <c r="PK53" s="504"/>
      <c r="PL53" s="504"/>
      <c r="PM53" s="504"/>
      <c r="PN53" s="504"/>
      <c r="PO53" s="504"/>
      <c r="PP53" s="504"/>
      <c r="PQ53" s="504"/>
      <c r="PR53" s="504"/>
      <c r="PS53" s="504"/>
      <c r="PT53" s="504"/>
      <c r="PU53" s="504"/>
      <c r="PV53" s="504"/>
      <c r="PW53" s="504"/>
      <c r="PX53" s="504"/>
      <c r="PY53" s="504"/>
      <c r="PZ53" s="504"/>
      <c r="QA53" s="504"/>
      <c r="QB53" s="504"/>
      <c r="QC53" s="504"/>
      <c r="QD53" s="504"/>
      <c r="QE53" s="504"/>
      <c r="QF53" s="504"/>
      <c r="QG53" s="504"/>
      <c r="QH53" s="504"/>
      <c r="QI53" s="504"/>
      <c r="QJ53" s="504"/>
      <c r="QK53" s="504"/>
      <c r="QL53" s="504"/>
      <c r="QM53" s="504"/>
      <c r="QN53" s="504"/>
      <c r="QO53" s="504"/>
      <c r="QP53" s="504"/>
      <c r="QQ53" s="504"/>
      <c r="QR53" s="504"/>
      <c r="QS53" s="504"/>
      <c r="QT53" s="504"/>
      <c r="QU53" s="504"/>
      <c r="QV53" s="504"/>
      <c r="QW53" s="504"/>
      <c r="QX53" s="504"/>
      <c r="QY53" s="504"/>
      <c r="QZ53" s="504"/>
      <c r="RA53" s="504"/>
      <c r="RB53" s="504"/>
      <c r="RC53" s="504"/>
      <c r="RD53" s="504"/>
      <c r="RE53" s="504"/>
      <c r="RF53" s="504"/>
      <c r="RG53" s="504"/>
      <c r="RH53" s="504"/>
      <c r="RI53" s="504"/>
      <c r="RJ53" s="504"/>
      <c r="RK53" s="504"/>
      <c r="RL53" s="504"/>
      <c r="RM53" s="504"/>
      <c r="RN53" s="504"/>
      <c r="RO53" s="504"/>
      <c r="RP53" s="504"/>
      <c r="RQ53" s="504"/>
      <c r="RR53" s="504"/>
      <c r="RS53" s="504"/>
      <c r="RT53" s="504"/>
      <c r="RU53" s="504"/>
      <c r="RV53" s="504"/>
      <c r="RW53" s="504"/>
      <c r="RX53" s="504"/>
      <c r="RY53" s="504"/>
      <c r="RZ53" s="504"/>
      <c r="SA53" s="504"/>
      <c r="SB53" s="504"/>
      <c r="SC53" s="504"/>
      <c r="SD53" s="504"/>
      <c r="SE53" s="504"/>
      <c r="SF53" s="504"/>
      <c r="SG53" s="504"/>
      <c r="SH53" s="504"/>
      <c r="SI53" s="504"/>
      <c r="SJ53" s="504"/>
      <c r="SK53" s="504"/>
      <c r="SL53" s="504"/>
      <c r="SM53" s="504"/>
      <c r="SN53" s="504"/>
      <c r="SO53" s="504"/>
      <c r="SP53" s="504"/>
      <c r="SQ53" s="504"/>
      <c r="SR53" s="504"/>
      <c r="SS53" s="504"/>
      <c r="ST53" s="504"/>
      <c r="SU53" s="504"/>
      <c r="SV53" s="504"/>
      <c r="SW53" s="504"/>
      <c r="SX53" s="504"/>
      <c r="SY53" s="504"/>
      <c r="SZ53" s="504"/>
      <c r="TA53" s="504"/>
      <c r="TB53" s="504"/>
      <c r="TC53" s="504"/>
      <c r="TD53" s="504"/>
      <c r="TE53" s="504"/>
      <c r="TF53" s="504"/>
      <c r="TG53" s="504"/>
      <c r="TH53" s="504"/>
      <c r="TI53" s="504"/>
      <c r="TJ53" s="504"/>
      <c r="TK53" s="504"/>
      <c r="TL53" s="504"/>
      <c r="TM53" s="504"/>
      <c r="TN53" s="504"/>
      <c r="TO53" s="504"/>
      <c r="TP53" s="504"/>
      <c r="TQ53" s="504"/>
      <c r="TR53" s="504"/>
      <c r="TS53" s="504"/>
      <c r="TT53" s="504"/>
      <c r="TU53" s="504"/>
      <c r="TV53" s="504"/>
      <c r="TW53" s="504"/>
      <c r="TX53" s="504"/>
      <c r="TY53" s="504"/>
      <c r="TZ53" s="504"/>
      <c r="UA53" s="504"/>
      <c r="UB53" s="504"/>
      <c r="UC53" s="504"/>
      <c r="UD53" s="504"/>
      <c r="UE53" s="504"/>
      <c r="UF53" s="504"/>
      <c r="UG53" s="504"/>
      <c r="UH53" s="504"/>
      <c r="UI53" s="504"/>
      <c r="UJ53" s="504"/>
      <c r="UK53" s="504"/>
      <c r="UL53" s="504"/>
      <c r="UM53" s="504"/>
      <c r="UN53" s="504"/>
      <c r="UO53" s="504"/>
      <c r="UP53" s="504"/>
      <c r="UQ53" s="504"/>
      <c r="UR53" s="504"/>
      <c r="US53" s="504"/>
      <c r="UT53" s="504"/>
      <c r="UU53" s="504"/>
      <c r="UV53" s="504"/>
      <c r="UW53" s="504"/>
      <c r="UX53" s="504"/>
      <c r="UY53" s="504"/>
      <c r="UZ53" s="504"/>
      <c r="VA53" s="504"/>
      <c r="VB53" s="504"/>
      <c r="VC53" s="504"/>
      <c r="VD53" s="23">
        <v>0</v>
      </c>
    </row>
    <row r="54" spans="1:576" outlineLevel="1">
      <c r="A54" s="21">
        <f t="shared" si="93"/>
        <v>49</v>
      </c>
      <c r="B54" s="21">
        <f>$A$23</f>
        <v>18</v>
      </c>
      <c r="C54">
        <v>108</v>
      </c>
      <c r="D54" s="19" t="str">
        <f t="shared" ref="D54:D89" ca="1" si="583">OFFSET(D$5,$B54,0)</f>
        <v>SNSW</v>
      </c>
      <c r="E54" t="b">
        <v>1</v>
      </c>
      <c r="F54" t="b">
        <v>0</v>
      </c>
      <c r="G54" t="b">
        <f t="shared" ref="G54:G57" si="584">E54</f>
        <v>1</v>
      </c>
      <c r="H54" s="26">
        <v>0</v>
      </c>
      <c r="I54" s="26">
        <v>2</v>
      </c>
      <c r="J54" s="26">
        <v>1</v>
      </c>
      <c r="K54" s="26" t="str">
        <f>""</f>
        <v/>
      </c>
      <c r="L54" s="26">
        <v>0</v>
      </c>
      <c r="M54" s="26">
        <f t="shared" ref="M54:M89" si="585">d.Region</f>
        <v>2</v>
      </c>
      <c r="N54" s="26">
        <v>2</v>
      </c>
      <c r="O54" s="26">
        <v>3</v>
      </c>
      <c r="P54" s="26">
        <v>2</v>
      </c>
      <c r="Q54" s="26">
        <v>0</v>
      </c>
      <c r="R54" s="26">
        <v>0</v>
      </c>
      <c r="S54" s="26">
        <v>0</v>
      </c>
      <c r="T54" s="26">
        <v>0</v>
      </c>
      <c r="U54" s="26">
        <v>1</v>
      </c>
      <c r="V54" s="116">
        <v>1</v>
      </c>
      <c r="W54" s="116">
        <v>1</v>
      </c>
      <c r="X54" s="116">
        <v>1</v>
      </c>
      <c r="Y54" s="211"/>
      <c r="Z54" s="211"/>
      <c r="AA54" s="211"/>
      <c r="AB54" s="211"/>
      <c r="AC54" s="26">
        <v>0</v>
      </c>
      <c r="AD54" s="211"/>
      <c r="AE54" s="211"/>
      <c r="AF54" s="211"/>
      <c r="AG54" s="211"/>
      <c r="AH54" s="211"/>
      <c r="AI54" s="211"/>
      <c r="AJ54" s="211"/>
      <c r="AK54" s="211"/>
      <c r="AL54" s="136">
        <f t="shared" ref="AL54:AL89" si="586">INDEX(i.StdELMan,($M54-1)*12+($N54-1)*3+$O54,AL$16)</f>
        <v>2</v>
      </c>
      <c r="AM54" s="136">
        <f>INDEX(CHOOSE($O54,DataAutumn!i.AdultDrys,DataWinter!i.AdultDrys,DataSpring!i.AdultDrys),1,$N54)</f>
        <v>3</v>
      </c>
      <c r="AN54" s="5">
        <f t="shared" ref="AN54:AO89" si="587">INDEX(i.FlkStrctr,$N54,AN$15)</f>
        <v>2</v>
      </c>
      <c r="AO54" s="5">
        <f t="shared" si="587"/>
        <v>0</v>
      </c>
      <c r="AP54" s="5">
        <f t="shared" ref="AP54:AP89" si="588">INDEX(i.StdELMan,($M54-1)*12+($N54-1)*3+$O54,AP$15)</f>
        <v>1</v>
      </c>
      <c r="AQ54" s="211"/>
      <c r="AR54" s="211"/>
      <c r="AS54" s="356" t="str">
        <f t="shared" ref="AS54:AS89" ca="1" si="589">LEFT(OFFSET(AS54,-1,0),FIND(" ",OFFSET(AS54,-1,0)))        &amp; TEXT($H54,"00000 ")
&amp; $D54        &amp; IF($JB54=0," FWM","")&amp;IF($JB54=1," MWM","")&amp;IF($JB54=5," Mat","")&amp;IF($JC54=TRUE,"&amp;BBT","    ")
&amp;IF(NJ54, "EWEDSE"&amp;NK54,"")&amp;IF(NL54," pasture"&amp;ROUND(NM54,0),"") &amp;" Day"&amp;INDEX(i.DOY,$O54,1)
&amp; " Scan"&amp;$P54&amp;"-"&amp;$Q54&amp;$R54&amp;$S54&amp;$T54        &amp; " RR"&amp;TEXT($JV54*100,"000p;-00p;000p;@")
&amp; " GP"&amp;TEXT($NA54*100,"000p")        &amp; " WP"&amp;TEXT($MY54*100,"000p")        &amp; " MP"&amp;TEXT($MZ54*100,"000p")
&amp; " T_" &amp; IF(AND($CJ54,$CL54),"TRUE")        &amp; " (F"&amp;3+COUNTIF($CY54:$DB54,TRUE)&amp;3&amp;"N"&amp;$DD54&amp;$DE54&amp;")"</f>
        <v>optimum_carry 00000 SNSW MWM    EWEDSE8.85 pasture230 Day204 Scan2-0000 RR000p GP100p WP100p MP100p T_TRUE (F33N11)</v>
      </c>
      <c r="AT54" s="9" t="str">
        <f ca="1">IF(COUNTIF(AS$5:AS54,AS54)=1,"-","Dup")</f>
        <v>-</v>
      </c>
      <c r="AU54" s="9"/>
      <c r="AV54" s="19" t="str">
        <f t="shared" ref="AV54:BC80" ca="1" si="590">OFFSET(AV$5,$B54,0)</f>
        <v>-</v>
      </c>
      <c r="AW54" s="19" t="str">
        <f t="shared" ca="1" si="590"/>
        <v>-</v>
      </c>
      <c r="AX54" s="19" t="str">
        <f t="shared" ca="1" si="590"/>
        <v>-</v>
      </c>
      <c r="AY54" s="19" t="str">
        <f t="shared" ca="1" si="590"/>
        <v>-</v>
      </c>
      <c r="AZ54" s="19" t="str">
        <f t="shared" ca="1" si="590"/>
        <v>-</v>
      </c>
      <c r="BA54" s="19" t="str">
        <f t="shared" ca="1" si="590"/>
        <v>-</v>
      </c>
      <c r="BB54" s="19" t="str">
        <f t="shared" ca="1" si="590"/>
        <v>-</v>
      </c>
      <c r="BC54" s="19" t="str">
        <f t="shared" ca="1" si="590"/>
        <v>-</v>
      </c>
      <c r="BD54" s="9"/>
      <c r="BE54" s="5" t="b">
        <f t="shared" ref="BE54:BJ86" si="591">INDEX(i.model_structure,$I54,BE$15)</f>
        <v>0</v>
      </c>
      <c r="BF54" s="5" t="str">
        <f t="shared" si="591"/>
        <v>-</v>
      </c>
      <c r="BG54" s="5" t="b">
        <f t="shared" si="591"/>
        <v>0</v>
      </c>
      <c r="BH54" s="5" t="b">
        <f t="shared" si="591"/>
        <v>1</v>
      </c>
      <c r="BI54" s="5" t="b">
        <f t="shared" si="591"/>
        <v>1</v>
      </c>
      <c r="BJ54" s="136">
        <f t="shared" si="591"/>
        <v>0</v>
      </c>
      <c r="BK54" s="19" t="b">
        <f t="shared" ref="BK54:BK89" ca="1" si="592">OFFSET(BK$5,$B54,0)</f>
        <v>0</v>
      </c>
      <c r="BL54" s="9"/>
      <c r="BM54" s="5" t="str">
        <f t="shared" ref="BM54:BM89" ca="1" si="593">IF($N54&lt;&gt;4,OFFSET(BM$5,$B54,0),1)</f>
        <v>-</v>
      </c>
      <c r="BN54" s="19" t="str">
        <f t="shared" ref="BN54:BP89" ca="1" si="594">OFFSET(BN$5,$B54,0)</f>
        <v>-</v>
      </c>
      <c r="BO54" s="19" t="str">
        <f t="shared" ca="1" si="594"/>
        <v>-</v>
      </c>
      <c r="BP54" s="19" t="str">
        <f t="shared" ca="1" si="594"/>
        <v>-</v>
      </c>
      <c r="BQ54" s="5" t="str">
        <f t="shared" ref="BQ54:BQ89" ca="1" si="595">IF($N54&lt;&gt;4,OFFSET(BQ$5,$B54,0),1)</f>
        <v>-</v>
      </c>
      <c r="BR54" s="19" t="str">
        <f t="shared" ref="BR54:BR89" ca="1" si="596">OFFSET(BR$5,$B54,0)</f>
        <v>-</v>
      </c>
      <c r="BS54" s="5" t="str">
        <f t="shared" ref="BS54:BS89" ca="1" si="597">IF($N54&lt;&gt;4,OFFSET(BS$5,$B54,0),1)</f>
        <v>-</v>
      </c>
      <c r="BT54" s="19" t="str">
        <f t="shared" ref="BT54:BV89" ca="1" si="598">OFFSET(BT$5,$B54,0)</f>
        <v>-</v>
      </c>
      <c r="BU54" s="19" t="str">
        <f t="shared" ca="1" si="598"/>
        <v>-</v>
      </c>
      <c r="BV54" s="19" t="str">
        <f t="shared" ca="1" si="598"/>
        <v>-</v>
      </c>
      <c r="BW54" s="5" t="str">
        <f t="shared" ref="BW54:BW89" ca="1" si="599">IF($N54&lt;&gt;4,OFFSET(BW$5,$B54,0),1)</f>
        <v>-</v>
      </c>
      <c r="BX54" s="9"/>
      <c r="BY54" s="5" t="b">
        <f t="shared" ref="BY54:BY89" si="600">$K54&lt;0</f>
        <v>0</v>
      </c>
      <c r="BZ54" s="5" t="str">
        <f t="shared" ref="BZ54:BZ89" ca="1" si="601">IF($K54="",BZ$23,ABS($K54))</f>
        <v>-</v>
      </c>
      <c r="CA54" s="5" t="str">
        <f t="shared" ref="CA54:CH80" ca="1" si="602">IF($K54="",CA$23,ABS($K54)=CA$15)</f>
        <v>-</v>
      </c>
      <c r="CB54" s="5" t="str">
        <f t="shared" ca="1" si="602"/>
        <v>-</v>
      </c>
      <c r="CC54" s="5" t="str">
        <f t="shared" ca="1" si="602"/>
        <v>-</v>
      </c>
      <c r="CD54" s="5" t="str">
        <f t="shared" ca="1" si="602"/>
        <v>-</v>
      </c>
      <c r="CE54" s="5" t="str">
        <f t="shared" ca="1" si="602"/>
        <v>-</v>
      </c>
      <c r="CF54" s="5" t="str">
        <f t="shared" ca="1" si="602"/>
        <v>-</v>
      </c>
      <c r="CG54" s="5" t="str">
        <f t="shared" ca="1" si="602"/>
        <v>-</v>
      </c>
      <c r="CH54" s="5" t="str">
        <f t="shared" ca="1" si="602"/>
        <v>-</v>
      </c>
      <c r="CI54" s="9"/>
      <c r="CJ54" s="12" t="b">
        <v>1</v>
      </c>
      <c r="CK54" s="12" t="b">
        <v>1</v>
      </c>
      <c r="CL54" s="12" t="b">
        <v>1</v>
      </c>
      <c r="CM54" s="12">
        <f>VALUE($M54&amp;$N54&amp;$O54&amp;$X54&amp;$P54&amp;$Q54&amp;$R54&amp;$S54&amp;$T54&amp;"05")</f>
        <v>22312000005</v>
      </c>
      <c r="CN54" s="12" t="b">
        <v>0</v>
      </c>
      <c r="CO54" s="19" t="str">
        <f t="shared" ref="CO54:DQ86" ca="1" si="603">OFFSET(CO$5,$B54,0)</f>
        <v>-</v>
      </c>
      <c r="CP54" s="19" t="str">
        <f t="shared" ca="1" si="603"/>
        <v>-</v>
      </c>
      <c r="CQ54" s="19" t="str">
        <f t="shared" ca="1" si="603"/>
        <v>-</v>
      </c>
      <c r="CR54" s="433">
        <f t="shared" ref="CR54:CT89" si="604">INDEX(i.UserPeriod0,$AP54,CR$15)</f>
        <v>652</v>
      </c>
      <c r="CS54" s="433">
        <f t="shared" si="604"/>
        <v>686</v>
      </c>
      <c r="CT54" s="433">
        <f t="shared" si="604"/>
        <v>721</v>
      </c>
      <c r="CU54" s="144">
        <f t="shared" ref="CU54:CW89" si="605">7*INDEX(i.end_joining,1,CU$15+($AP54-1)*3)</f>
        <v>378</v>
      </c>
      <c r="CV54" s="144">
        <f t="shared" si="605"/>
        <v>413</v>
      </c>
      <c r="CW54" s="144">
        <f t="shared" si="605"/>
        <v>448</v>
      </c>
      <c r="CX54" s="19" t="str">
        <f t="shared" ref="CX54:DN58" ca="1" si="606">OFFSET(CX$5,$B54,0)</f>
        <v>-</v>
      </c>
      <c r="CY54" s="19" t="str">
        <f t="shared" ca="1" si="606"/>
        <v>-</v>
      </c>
      <c r="CZ54" s="19" t="str">
        <f t="shared" ca="1" si="606"/>
        <v>-</v>
      </c>
      <c r="DA54" s="19" t="str">
        <f t="shared" ca="1" si="606"/>
        <v>-</v>
      </c>
      <c r="DB54" s="19" t="str">
        <f t="shared" ca="1" si="606"/>
        <v>-</v>
      </c>
      <c r="DC54" s="19" t="str">
        <f t="shared" ca="1" si="606"/>
        <v>-</v>
      </c>
      <c r="DD54" s="19">
        <f t="shared" ca="1" si="606"/>
        <v>1</v>
      </c>
      <c r="DE54" s="19">
        <f t="shared" ca="1" si="606"/>
        <v>1</v>
      </c>
      <c r="DF54" s="19">
        <f t="shared" ca="1" si="606"/>
        <v>0</v>
      </c>
      <c r="DG54" s="19" t="str">
        <f t="shared" ca="1" si="606"/>
        <v>-</v>
      </c>
      <c r="DH54" s="19" t="str">
        <f t="shared" ca="1" si="606"/>
        <v>-</v>
      </c>
      <c r="DI54" s="19" t="str">
        <f t="shared" ca="1" si="606"/>
        <v>-</v>
      </c>
      <c r="DJ54" s="19" t="str">
        <f t="shared" ca="1" si="606"/>
        <v>-</v>
      </c>
      <c r="DK54" s="19" t="str">
        <f t="shared" ca="1" si="606"/>
        <v>-</v>
      </c>
      <c r="DL54" s="19">
        <f t="shared" ca="1" si="606"/>
        <v>0</v>
      </c>
      <c r="DM54" s="19" t="str">
        <f t="shared" ca="1" si="606"/>
        <v>-</v>
      </c>
      <c r="DN54" s="19" t="str">
        <f t="shared" ca="1" si="606"/>
        <v>-</v>
      </c>
      <c r="DO54" s="19" t="str">
        <f t="shared" ca="1" si="603"/>
        <v>-</v>
      </c>
      <c r="DP54" s="19">
        <f t="shared" ca="1" si="603"/>
        <v>0</v>
      </c>
      <c r="DQ54" s="19">
        <f t="shared" ca="1" si="603"/>
        <v>0</v>
      </c>
      <c r="DR54" s="9"/>
      <c r="DS54" s="19">
        <f t="shared" ref="DS54:EE61" ca="1" si="607">OFFSET(DS$5,$B54,0)</f>
        <v>0</v>
      </c>
      <c r="DT54" s="19">
        <f t="shared" ca="1" si="607"/>
        <v>0</v>
      </c>
      <c r="DU54" s="19">
        <f t="shared" ca="1" si="607"/>
        <v>0</v>
      </c>
      <c r="DV54" s="19">
        <f t="shared" ca="1" si="607"/>
        <v>0</v>
      </c>
      <c r="DW54" s="19">
        <f t="shared" ca="1" si="607"/>
        <v>0</v>
      </c>
      <c r="DX54" s="19">
        <f t="shared" ca="1" si="607"/>
        <v>0</v>
      </c>
      <c r="DY54" s="19">
        <f t="shared" ca="1" si="607"/>
        <v>0</v>
      </c>
      <c r="DZ54" s="19">
        <f t="shared" ca="1" si="607"/>
        <v>0</v>
      </c>
      <c r="EA54" s="19">
        <f t="shared" ca="1" si="607"/>
        <v>0</v>
      </c>
      <c r="EB54" s="19">
        <f t="shared" ca="1" si="607"/>
        <v>0</v>
      </c>
      <c r="EC54" s="19">
        <f t="shared" ca="1" si="607"/>
        <v>0</v>
      </c>
      <c r="ED54" s="19">
        <f t="shared" ca="1" si="607"/>
        <v>0</v>
      </c>
      <c r="EE54" s="19">
        <f t="shared" ca="1" si="607"/>
        <v>0</v>
      </c>
      <c r="EF54" s="433">
        <f t="shared" ref="EF54:EG89" si="608">IF(AND($O54=EF$19,$AE54&lt;&gt;0,$AP54=EF$21),INDEX(i.LTWFeedLevels,$AE54,MOD(EF$15-1,7)+1),0)</f>
        <v>0</v>
      </c>
      <c r="EG54" s="433">
        <f t="shared" si="608"/>
        <v>0</v>
      </c>
      <c r="EH54" s="116">
        <f t="shared" ref="EH54:EL89" si="609">IF(AND($M54=EH$17,$O54=EH$19,$AH54=EH$16,OR($P54=EH$20,EH$20=1),$AP54=EH$21),INDEX(i.FS_Strategy,$AI54+1,$AH54),0)</f>
        <v>0</v>
      </c>
      <c r="EI54" s="116">
        <f t="shared" ca="1" si="609"/>
        <v>0</v>
      </c>
      <c r="EJ54" s="116">
        <f t="shared" ca="1" si="609"/>
        <v>0</v>
      </c>
      <c r="EK54" s="116">
        <f t="shared" ca="1" si="609"/>
        <v>0</v>
      </c>
      <c r="EL54" s="116">
        <f t="shared" ca="1" si="609"/>
        <v>0</v>
      </c>
      <c r="EM54" s="537">
        <f t="shared" ref="EM54:EM89" ca="1" si="610">IF(AND($M54=EM$17,$O54=EM$19,$AH54=EM$16,OR($P54=EM$20,EM$20=1),$AP54=EM$21),INDEX(i.FS_Strategy,$AJ54+1,$AH54),0)</f>
        <v>0</v>
      </c>
      <c r="EN54" s="116">
        <f t="shared" ref="EN54:ER89" ca="1" si="611">IF(AND($M54=EN$17,$O54=EN$19,$AH54=EN$16,OR($P54=EN$20,EN$20=1),$AP54=EN$21),INDEX(i.FS_Strategy,$AI54+1,$AH54),0)</f>
        <v>0</v>
      </c>
      <c r="EO54" s="116">
        <f t="shared" ca="1" si="611"/>
        <v>0</v>
      </c>
      <c r="EP54" s="116">
        <f t="shared" ca="1" si="611"/>
        <v>0</v>
      </c>
      <c r="EQ54" s="116">
        <f t="shared" ca="1" si="611"/>
        <v>0</v>
      </c>
      <c r="ER54" s="116">
        <f t="shared" ca="1" si="611"/>
        <v>0</v>
      </c>
      <c r="ES54" s="537">
        <f t="shared" ref="ES54:ES89" ca="1" si="612">IF(AND($M54=ES$17,$O54=ES$19,$AH54=ES$16,OR($P54=ES$20,ES$20=1),$AP54=ES$21),INDEX(i.FS_Strategy,$AJ54+1,$AH54),0)</f>
        <v>0</v>
      </c>
      <c r="ET54" s="116">
        <f t="shared" ref="ET54:EX89" ca="1" si="613">IF(AND($M54=ET$17,$O54=ET$19,$AH54=ET$16,OR($P54=ET$20,ET$20=1),$AP54=ET$21),INDEX(i.FS_Strategy,$AI54+1,$AH54),0)</f>
        <v>0</v>
      </c>
      <c r="EU54" s="116">
        <f t="shared" ca="1" si="613"/>
        <v>0</v>
      </c>
      <c r="EV54" s="116">
        <f t="shared" ca="1" si="613"/>
        <v>0</v>
      </c>
      <c r="EW54" s="116">
        <f t="shared" ca="1" si="613"/>
        <v>0</v>
      </c>
      <c r="EX54" s="116">
        <f t="shared" ca="1" si="613"/>
        <v>0</v>
      </c>
      <c r="EY54" s="537">
        <f t="shared" ref="EY54:EY89" ca="1" si="614">IF(AND($M54=EY$17,$O54=EY$19,$AH54=EY$16,OR($P54=EY$20,EY$20=1),$AP54=EY$21),INDEX(i.FS_Strategy,$AJ54+1,$AH54),0)</f>
        <v>0</v>
      </c>
      <c r="EZ54" s="116">
        <f t="shared" ref="EZ54:FD89" ca="1" si="615">IF(AND($M54=EZ$17,$O54=EZ$19,$AH54=EZ$16,OR($P54=EZ$20,EZ$20=1),$AP54=EZ$21),INDEX(i.FS_Strategy,$AI54+1,$AH54),0)</f>
        <v>0</v>
      </c>
      <c r="FA54" s="116">
        <f t="shared" ca="1" si="615"/>
        <v>0</v>
      </c>
      <c r="FB54" s="116">
        <f t="shared" ca="1" si="615"/>
        <v>0</v>
      </c>
      <c r="FC54" s="116">
        <f t="shared" ca="1" si="615"/>
        <v>0</v>
      </c>
      <c r="FD54" s="116">
        <f t="shared" ca="1" si="615"/>
        <v>0</v>
      </c>
      <c r="FE54" s="537">
        <f t="shared" ref="FE54:FE89" ca="1" si="616">IF(AND($M54=FE$17,$O54=FE$19,$AH54=FE$16,OR($P54=FE$20,FE$20=1),$AP54=FE$21),INDEX(i.FS_Strategy,$AJ54+1,$AH54),0)</f>
        <v>0</v>
      </c>
      <c r="FF54" s="116">
        <f t="shared" ref="FF54:FJ89" ca="1" si="617">IF(AND($M54=FF$17,$O54=FF$19,$AH54=FF$16,OR($P54=FF$20,FF$20=1),$AP54=FF$21),INDEX(i.FS_Strategy,$AI54+1,$AH54),0)</f>
        <v>0</v>
      </c>
      <c r="FG54" s="116">
        <f t="shared" ca="1" si="617"/>
        <v>0</v>
      </c>
      <c r="FH54" s="116">
        <f t="shared" ca="1" si="617"/>
        <v>0</v>
      </c>
      <c r="FI54" s="116">
        <f t="shared" ca="1" si="617"/>
        <v>0</v>
      </c>
      <c r="FJ54" s="116">
        <f t="shared" ca="1" si="617"/>
        <v>0</v>
      </c>
      <c r="FK54" s="537">
        <f t="shared" ref="FK54:FK89" ca="1" si="618">IF(AND($M54=FK$17,$O54=FK$19,$AH54=FK$16,OR($P54=FK$20,FK$20=1),$AP54=FK$21),INDEX(i.FS_Strategy,$AJ54+1,$AH54),0)</f>
        <v>0</v>
      </c>
      <c r="FL54" s="116">
        <f t="shared" ref="FL54:FP89" ca="1" si="619">IF(AND($M54=FL$17,$O54=FL$19,$AH54=FL$16,OR($P54=FL$20,FL$20=1),$AP54=FL$21),INDEX(i.FS_Strategy,$AI54+1,$AH54),0)</f>
        <v>0</v>
      </c>
      <c r="FM54" s="116">
        <f t="shared" ca="1" si="619"/>
        <v>0</v>
      </c>
      <c r="FN54" s="116">
        <f t="shared" ca="1" si="619"/>
        <v>0</v>
      </c>
      <c r="FO54" s="116">
        <f t="shared" ca="1" si="619"/>
        <v>0</v>
      </c>
      <c r="FP54" s="116">
        <f t="shared" ca="1" si="619"/>
        <v>0</v>
      </c>
      <c r="FQ54" s="537">
        <f t="shared" ref="FQ54:FQ89" ca="1" si="620">IF(AND($M54=FQ$17,$O54=FQ$19,$AH54=FQ$16,OR($P54=FQ$20,FQ$20=1),$AP54=FQ$21),INDEX(i.FS_Strategy,$AJ54+1,$AH54),0)</f>
        <v>0</v>
      </c>
      <c r="FR54" s="117">
        <f t="shared" ref="FR54:FU89" ca="1" si="621">IF(AND($M54=FR$17,$O54=FR$19,$AH54=FR$16,OR($P54=FR$20,FR$20=1)),INDEX(i.FS_Strategy,$AJ54+1,$AH54),0)</f>
        <v>0</v>
      </c>
      <c r="FS54" s="117">
        <f t="shared" ca="1" si="621"/>
        <v>0</v>
      </c>
      <c r="FT54" s="117">
        <f t="shared" ca="1" si="621"/>
        <v>0</v>
      </c>
      <c r="FU54" s="117">
        <f t="shared" ca="1" si="621"/>
        <v>0</v>
      </c>
      <c r="FV54" s="556">
        <f t="shared" ref="FV54:GO58" ca="1" si="622">IF(AND($M54=FV$17,$O54=FV$19,$AH54=FV$16,OR($P54=FV$20,FV$20=1)),INDEX(i.FS_Strategy,$AK54+1,$AH54),0)</f>
        <v>0</v>
      </c>
      <c r="FW54" s="556">
        <f t="shared" ca="1" si="622"/>
        <v>0</v>
      </c>
      <c r="FX54" s="556">
        <f t="shared" ca="1" si="622"/>
        <v>0</v>
      </c>
      <c r="FY54" s="556">
        <f t="shared" ca="1" si="622"/>
        <v>0</v>
      </c>
      <c r="FZ54" s="556">
        <f t="shared" ca="1" si="622"/>
        <v>0</v>
      </c>
      <c r="GA54" s="556">
        <f t="shared" ca="1" si="622"/>
        <v>0</v>
      </c>
      <c r="GB54" s="556">
        <f t="shared" ca="1" si="622"/>
        <v>0</v>
      </c>
      <c r="GC54" s="556">
        <f t="shared" ca="1" si="622"/>
        <v>0</v>
      </c>
      <c r="GD54" s="556">
        <f t="shared" ca="1" si="622"/>
        <v>0</v>
      </c>
      <c r="GE54" s="556">
        <f t="shared" ca="1" si="622"/>
        <v>0</v>
      </c>
      <c r="GF54" s="556">
        <f t="shared" ca="1" si="622"/>
        <v>0</v>
      </c>
      <c r="GG54" s="556">
        <f t="shared" ca="1" si="622"/>
        <v>0</v>
      </c>
      <c r="GH54" s="556">
        <f t="shared" ca="1" si="622"/>
        <v>0</v>
      </c>
      <c r="GI54" s="556">
        <f t="shared" ca="1" si="622"/>
        <v>0</v>
      </c>
      <c r="GJ54" s="556">
        <f t="shared" ca="1" si="622"/>
        <v>0</v>
      </c>
      <c r="GK54" s="556">
        <f t="shared" ca="1" si="622"/>
        <v>0</v>
      </c>
      <c r="GL54" s="556">
        <f t="shared" ca="1" si="622"/>
        <v>0</v>
      </c>
      <c r="GM54" s="556">
        <f t="shared" ca="1" si="622"/>
        <v>0</v>
      </c>
      <c r="GN54" s="556">
        <f t="shared" ca="1" si="622"/>
        <v>0</v>
      </c>
      <c r="GO54" s="556">
        <f t="shared" ca="1" si="622"/>
        <v>0</v>
      </c>
      <c r="GP54" s="19">
        <f t="shared" ref="GP54:GP89" ca="1" si="623">OFFSET(GP$5,$B54,0)</f>
        <v>0</v>
      </c>
      <c r="GQ54" s="116">
        <f t="shared" ref="GQ54:GU89" ca="1" si="624">IF(AND($M54=GQ$17,$O54=GQ$19,$AH54=GQ$16,OR($P54=GQ$20,GQ$20=1),$AP54=GQ$21),INDEX(i.FS_Strategy,$AI54+1,$AH54),0)</f>
        <v>0</v>
      </c>
      <c r="GR54" s="116">
        <f t="shared" ca="1" si="624"/>
        <v>0</v>
      </c>
      <c r="GS54" s="116">
        <f t="shared" ca="1" si="624"/>
        <v>0</v>
      </c>
      <c r="GT54" s="116">
        <f t="shared" ca="1" si="624"/>
        <v>0</v>
      </c>
      <c r="GU54" s="116">
        <f t="shared" ca="1" si="624"/>
        <v>0</v>
      </c>
      <c r="GV54" s="537">
        <f t="shared" ref="GV54:GV89" ca="1" si="625">IF(AND($M54=GV$17,$O54=GV$19,$AH54=GV$16,OR($P54=GV$20,GV$20=1),$AP54=GV$21),INDEX(i.FS_Strategy,$AJ54+1,$AH54),0)</f>
        <v>0</v>
      </c>
      <c r="GW54" s="116">
        <f t="shared" ref="GW54:HA89" ca="1" si="626">IF(AND($M54=GW$17,$O54=GW$19,$AH54=GW$16,OR($P54=GW$20,GW$20=1),$AP54=GW$21),INDEX(i.FS_Strategy,$AI54+1,$AH54),0)</f>
        <v>0</v>
      </c>
      <c r="GX54" s="116">
        <f t="shared" ca="1" si="626"/>
        <v>0</v>
      </c>
      <c r="GY54" s="116">
        <f t="shared" ca="1" si="626"/>
        <v>0</v>
      </c>
      <c r="GZ54" s="116">
        <f t="shared" ca="1" si="626"/>
        <v>0</v>
      </c>
      <c r="HA54" s="116">
        <f t="shared" ca="1" si="626"/>
        <v>0</v>
      </c>
      <c r="HB54" s="537">
        <f t="shared" ref="HB54:HB89" ca="1" si="627">IF(AND($M54=HB$17,$O54=HB$19,$AH54=HB$16,OR($P54=HB$20,HB$20=1),$AP54=HB$21),INDEX(i.FS_Strategy,$AJ54+1,$AH54),0)</f>
        <v>0</v>
      </c>
      <c r="HC54" s="116">
        <f t="shared" ref="HC54:HG89" ca="1" si="628">IF(AND($M54=HC$17,$O54=HC$19,$AH54=HC$16,OR($P54=HC$20,HC$20=1),$AP54=HC$21),INDEX(i.FS_Strategy,$AI54+1,$AH54),0)</f>
        <v>0</v>
      </c>
      <c r="HD54" s="116">
        <f t="shared" ca="1" si="628"/>
        <v>0</v>
      </c>
      <c r="HE54" s="116">
        <f t="shared" ca="1" si="628"/>
        <v>0</v>
      </c>
      <c r="HF54" s="116">
        <f t="shared" ca="1" si="628"/>
        <v>0</v>
      </c>
      <c r="HG54" s="116">
        <f t="shared" ca="1" si="628"/>
        <v>0</v>
      </c>
      <c r="HH54" s="537">
        <f t="shared" ref="HH54:HH89" ca="1" si="629">IF(AND($M54=HH$17,$O54=HH$19,$AH54=HH$16,OR($P54=HH$20,HH$20=1),$AP54=HH$21),INDEX(i.FS_Strategy,$AJ54+1,$AH54),0)</f>
        <v>0</v>
      </c>
      <c r="HI54" s="116">
        <f t="shared" ref="HI54:HM89" ca="1" si="630">IF(AND($M54=HI$17,$O54=HI$19,$AH54=HI$16,OR($P54=HI$20,HI$20=1),$AP54=HI$21),INDEX(i.FS_Strategy,$AI54+1,$AH54),0)</f>
        <v>0</v>
      </c>
      <c r="HJ54" s="116">
        <f t="shared" ca="1" si="630"/>
        <v>0</v>
      </c>
      <c r="HK54" s="116">
        <f t="shared" ca="1" si="630"/>
        <v>0</v>
      </c>
      <c r="HL54" s="116">
        <f t="shared" ca="1" si="630"/>
        <v>0</v>
      </c>
      <c r="HM54" s="116">
        <f t="shared" ca="1" si="630"/>
        <v>0</v>
      </c>
      <c r="HN54" s="537">
        <f t="shared" ref="HN54:HN89" ca="1" si="631">IF(AND($M54=HN$17,$O54=HN$19,$AH54=HN$16,OR($P54=HN$20,HN$20=1),$AP54=HN$21),INDEX(i.FS_Strategy,$AJ54+1,$AH54),0)</f>
        <v>0</v>
      </c>
      <c r="HO54" s="116">
        <f t="shared" ref="HO54:HS89" ca="1" si="632">IF(AND($M54=HO$17,$O54=HO$19,$AH54=HO$16,OR($P54=HO$20,HO$20=1),$AP54=HO$21),INDEX(i.FS_Strategy,$AI54+1,$AH54),0)</f>
        <v>0</v>
      </c>
      <c r="HP54" s="116">
        <f t="shared" ca="1" si="632"/>
        <v>0</v>
      </c>
      <c r="HQ54" s="116">
        <f t="shared" ca="1" si="632"/>
        <v>0</v>
      </c>
      <c r="HR54" s="116">
        <f t="shared" ca="1" si="632"/>
        <v>0</v>
      </c>
      <c r="HS54" s="116">
        <f t="shared" ca="1" si="632"/>
        <v>0</v>
      </c>
      <c r="HT54" s="537">
        <f t="shared" ref="HT54:HT89" ca="1" si="633">IF(AND($M54=HT$17,$O54=HT$19,$AH54=HT$16,OR($P54=HT$20,HT$20=1),$AP54=HT$21),INDEX(i.FS_Strategy,$AJ54+1,$AH54),0)</f>
        <v>0</v>
      </c>
      <c r="HU54" s="116">
        <f t="shared" ref="HU54:HY89" ca="1" si="634">IF(AND($M54=HU$17,$O54=HU$19,$AH54=HU$16,OR($P54=HU$20,HU$20=1),$AP54=HU$21),INDEX(i.FS_Strategy,$AI54+1,$AH54),0)</f>
        <v>0</v>
      </c>
      <c r="HV54" s="116">
        <f t="shared" ca="1" si="634"/>
        <v>0</v>
      </c>
      <c r="HW54" s="116">
        <f t="shared" ca="1" si="634"/>
        <v>0</v>
      </c>
      <c r="HX54" s="116">
        <f t="shared" ca="1" si="634"/>
        <v>0</v>
      </c>
      <c r="HY54" s="116">
        <f t="shared" ca="1" si="634"/>
        <v>0</v>
      </c>
      <c r="HZ54" s="537">
        <f t="shared" ref="HZ54:HZ89" ca="1" si="635">IF(AND($M54=HZ$17,$O54=HZ$19,$AH54=HZ$16,OR($P54=HZ$20,HZ$20=1),$AP54=HZ$21),INDEX(i.FS_Strategy,$AJ54+1,$AH54),0)</f>
        <v>0</v>
      </c>
      <c r="IA54" s="117">
        <f t="shared" ref="IA54:ID89" ca="1" si="636">IF(AND($M54=IA$17,$O54=IA$19,$AH54=IA$16,OR($P54=IA$20,IA$20=1)),INDEX(i.FS_Strategy,$AJ54+1,$AH54),0)</f>
        <v>0</v>
      </c>
      <c r="IB54" s="117">
        <f t="shared" ca="1" si="636"/>
        <v>0</v>
      </c>
      <c r="IC54" s="117">
        <f t="shared" ca="1" si="636"/>
        <v>0</v>
      </c>
      <c r="ID54" s="117">
        <f t="shared" ca="1" si="636"/>
        <v>0</v>
      </c>
      <c r="IE54" s="556">
        <f t="shared" ref="IE54:IX58" ca="1" si="637">IF(AND($M54=IE$17,$O54=IE$19,$AH54=IE$16,OR($P54=IE$20,IE$20=1)),INDEX(i.FS_Strategy,$AK54+1,$AH54),0)</f>
        <v>0</v>
      </c>
      <c r="IF54" s="556">
        <f t="shared" ca="1" si="637"/>
        <v>0</v>
      </c>
      <c r="IG54" s="556">
        <f t="shared" ca="1" si="637"/>
        <v>0</v>
      </c>
      <c r="IH54" s="556">
        <f t="shared" ca="1" si="637"/>
        <v>0</v>
      </c>
      <c r="II54" s="556">
        <f t="shared" ca="1" si="637"/>
        <v>0</v>
      </c>
      <c r="IJ54" s="556">
        <f t="shared" ca="1" si="637"/>
        <v>0</v>
      </c>
      <c r="IK54" s="556">
        <f t="shared" ca="1" si="637"/>
        <v>0</v>
      </c>
      <c r="IL54" s="556">
        <f t="shared" ca="1" si="637"/>
        <v>0</v>
      </c>
      <c r="IM54" s="556">
        <f t="shared" ca="1" si="637"/>
        <v>0</v>
      </c>
      <c r="IN54" s="556">
        <f t="shared" ca="1" si="637"/>
        <v>0</v>
      </c>
      <c r="IO54" s="556">
        <f t="shared" ca="1" si="637"/>
        <v>0</v>
      </c>
      <c r="IP54" s="556">
        <f t="shared" ca="1" si="637"/>
        <v>0</v>
      </c>
      <c r="IQ54" s="556">
        <f t="shared" ca="1" si="637"/>
        <v>0</v>
      </c>
      <c r="IR54" s="556">
        <f t="shared" ca="1" si="637"/>
        <v>0</v>
      </c>
      <c r="IS54" s="556">
        <f t="shared" ca="1" si="637"/>
        <v>0</v>
      </c>
      <c r="IT54" s="556">
        <f t="shared" ca="1" si="637"/>
        <v>0</v>
      </c>
      <c r="IU54" s="556">
        <f t="shared" ca="1" si="637"/>
        <v>0</v>
      </c>
      <c r="IV54" s="556">
        <f t="shared" ca="1" si="637"/>
        <v>0</v>
      </c>
      <c r="IW54" s="556">
        <f t="shared" ca="1" si="637"/>
        <v>0</v>
      </c>
      <c r="IX54" s="556">
        <f t="shared" ca="1" si="637"/>
        <v>0</v>
      </c>
      <c r="IY54" s="19">
        <f t="shared" ref="IY54:IY89" ca="1" si="638">OFFSET(IY$5,$B54,0)</f>
        <v>0</v>
      </c>
      <c r="IZ54" s="5">
        <f t="shared" ref="IZ54:IZ89" si="639">INDEX(i.TOL,$O54,IZ$15)</f>
        <v>67</v>
      </c>
      <c r="JA54" s="9"/>
      <c r="JB54" s="5">
        <f t="shared" ref="JB54:JC89" si="640">INDEX(i.FlkStrctr,$N54,JB$15)</f>
        <v>1</v>
      </c>
      <c r="JC54" s="5" t="b">
        <f t="shared" si="640"/>
        <v>0</v>
      </c>
      <c r="JD54" s="19">
        <f t="shared" ref="JD54:KP58" ca="1" si="641">OFFSET(JD$5,$B54,0)</f>
        <v>0</v>
      </c>
      <c r="JE54" s="5">
        <f t="shared" ref="JE54:JE89" si="642">INDEX(i.RR_scenario,$U54,$N54)</f>
        <v>0</v>
      </c>
      <c r="JF54" s="5">
        <f t="shared" ref="JF54:JF89" si="643">INDEX(i.dryman,($AM54-1)*4+$AL54,JF$15)</f>
        <v>1.2500000000000001E-2</v>
      </c>
      <c r="JG54" s="5">
        <f t="shared" ref="JG54:JG89" si="644">INDEX(i.Triplets_mortality,$AB54+1,JG$15)</f>
        <v>0</v>
      </c>
      <c r="JH54" s="19">
        <f t="shared" ca="1" si="641"/>
        <v>0</v>
      </c>
      <c r="JI54" s="5">
        <f t="shared" ref="JI54:JI89" si="645">INDEX(i.FlkStrctr,$N54,JI$15)</f>
        <v>60</v>
      </c>
      <c r="JJ54" s="5">
        <f t="shared" ref="JJ54:JJ89" si="646">INDEX(i.Triplet_pi_yatf,$AD54+1,JJ$15)</f>
        <v>1</v>
      </c>
      <c r="JK54" s="19">
        <f t="shared" ca="1" si="641"/>
        <v>0</v>
      </c>
      <c r="JL54" s="19">
        <f t="shared" ca="1" si="641"/>
        <v>0</v>
      </c>
      <c r="JM54" s="19">
        <f t="shared" ca="1" si="641"/>
        <v>0</v>
      </c>
      <c r="JN54" s="19">
        <f t="shared" ca="1" si="641"/>
        <v>0</v>
      </c>
      <c r="JO54" s="19">
        <f t="shared" ca="1" si="641"/>
        <v>0</v>
      </c>
      <c r="JP54" s="19">
        <f t="shared" ca="1" si="641"/>
        <v>0</v>
      </c>
      <c r="JQ54" s="19">
        <f t="shared" ca="1" si="641"/>
        <v>0</v>
      </c>
      <c r="JR54" s="19">
        <f t="shared" ca="1" si="641"/>
        <v>0</v>
      </c>
      <c r="JS54" s="19">
        <f t="shared" ca="1" si="641"/>
        <v>0</v>
      </c>
      <c r="JT54" s="19">
        <f t="shared" ca="1" si="641"/>
        <v>0</v>
      </c>
      <c r="JU54" s="19">
        <f t="shared" ca="1" si="641"/>
        <v>0</v>
      </c>
      <c r="JV54" s="19">
        <f t="shared" ca="1" si="641"/>
        <v>0</v>
      </c>
      <c r="JW54" s="19">
        <f t="shared" ca="1" si="641"/>
        <v>0</v>
      </c>
      <c r="JX54" s="19">
        <f t="shared" ca="1" si="641"/>
        <v>0</v>
      </c>
      <c r="JY54" s="19">
        <f t="shared" ca="1" si="641"/>
        <v>0</v>
      </c>
      <c r="JZ54" s="19">
        <f t="shared" ca="1" si="641"/>
        <v>0</v>
      </c>
      <c r="KA54" s="19">
        <f t="shared" ca="1" si="641"/>
        <v>0</v>
      </c>
      <c r="KB54" s="19">
        <f t="shared" ca="1" si="641"/>
        <v>0</v>
      </c>
      <c r="KC54" s="19">
        <f t="shared" ca="1" si="641"/>
        <v>0</v>
      </c>
      <c r="KD54" s="19">
        <f t="shared" ca="1" si="641"/>
        <v>0</v>
      </c>
      <c r="KE54" s="19">
        <f t="shared" ca="1" si="641"/>
        <v>0</v>
      </c>
      <c r="KF54" s="5">
        <f t="shared" ref="KF54:KI89" si="647">INDEX(i.dryman,($AM54-1)*4+$AL54,KF$16)</f>
        <v>0</v>
      </c>
      <c r="KG54" s="5">
        <f t="shared" si="647"/>
        <v>6.25E-2</v>
      </c>
      <c r="KH54" s="5">
        <f t="shared" si="647"/>
        <v>6.25E-2</v>
      </c>
      <c r="KI54" s="5">
        <f t="shared" si="647"/>
        <v>6.25E-2</v>
      </c>
      <c r="KJ54" s="19">
        <f t="shared" ca="1" si="641"/>
        <v>0</v>
      </c>
      <c r="KK54" s="19">
        <f t="shared" ca="1" si="641"/>
        <v>0</v>
      </c>
      <c r="KL54" s="19">
        <f t="shared" ca="1" si="641"/>
        <v>0</v>
      </c>
      <c r="KM54" s="19">
        <f t="shared" ca="1" si="641"/>
        <v>0</v>
      </c>
      <c r="KN54" s="19">
        <f t="shared" ca="1" si="641"/>
        <v>1</v>
      </c>
      <c r="KO54" s="19">
        <f t="shared" ca="1" si="641"/>
        <v>0</v>
      </c>
      <c r="KP54" s="19">
        <f t="shared" ca="1" si="641"/>
        <v>1</v>
      </c>
      <c r="KQ54" s="9"/>
      <c r="KR54" s="5" t="b">
        <f t="shared" ref="KR54:KR89" ca="1" si="648">IF($L54&lt;&gt;0,INDEX(i.cropgraze_inc,$L54,KR$15),OFFSET(KR$5,$B54,0))</f>
        <v>1</v>
      </c>
      <c r="KS54" s="5" t="b">
        <f t="shared" ref="KS54:KU89" si="649">($O54=KS$19)</f>
        <v>0</v>
      </c>
      <c r="KT54" s="5" t="b">
        <f t="shared" si="649"/>
        <v>0</v>
      </c>
      <c r="KU54" s="5" t="b">
        <f t="shared" si="649"/>
        <v>1</v>
      </c>
      <c r="KV54" s="136">
        <f t="shared" ref="KV54:KW89" si="650">$P54</f>
        <v>2</v>
      </c>
      <c r="KW54" s="136">
        <f t="shared" si="650"/>
        <v>2</v>
      </c>
      <c r="KX54" s="5" t="b">
        <f t="shared" ref="KX54:LA89" si="651">INDEX(i.dryman,($AM54-1)*4+$AL54,KX$15)</f>
        <v>0</v>
      </c>
      <c r="KY54" s="5" t="b">
        <f t="shared" si="651"/>
        <v>1</v>
      </c>
      <c r="KZ54" s="5" t="b">
        <f t="shared" si="651"/>
        <v>1</v>
      </c>
      <c r="LA54" s="5" t="b">
        <f t="shared" si="651"/>
        <v>0</v>
      </c>
      <c r="LB54" s="5">
        <f t="shared" ref="LB54:LC89" si="652">INDEX(i.dryman,($AM54-1)*4+$AL54,LB$15+$N54-1)</f>
        <v>1</v>
      </c>
      <c r="LC54" s="5">
        <f t="shared" si="652"/>
        <v>0</v>
      </c>
      <c r="LD54" s="5" t="b">
        <f t="shared" ref="LD54:LD89" si="653">AND(INDEX(i.dryman,($AM54-1)*4+$AL54,LD$15),($KW54&gt;0))</f>
        <v>0</v>
      </c>
      <c r="LE54" s="5" t="str" cm="1">
        <f t="array" aca="1" ref="LE54" ca="1">IF(OR(LF54:LM54&lt;&gt;"-"),TRUE,"-")</f>
        <v>-</v>
      </c>
      <c r="LF54" s="19" t="str">
        <f t="shared" ref="LF54:LN77" ca="1" si="654">OFFSET(LF$5,$B54,0)</f>
        <v>-</v>
      </c>
      <c r="LG54" s="19" t="str">
        <f t="shared" ca="1" si="654"/>
        <v>-</v>
      </c>
      <c r="LH54" s="19" t="str">
        <f t="shared" ca="1" si="654"/>
        <v>-</v>
      </c>
      <c r="LI54" s="19" t="str">
        <f t="shared" ca="1" si="654"/>
        <v>-</v>
      </c>
      <c r="LJ54" s="19" t="str">
        <f t="shared" ca="1" si="654"/>
        <v>-</v>
      </c>
      <c r="LK54" s="19" t="str">
        <f t="shared" ca="1" si="654"/>
        <v>-</v>
      </c>
      <c r="LL54" s="19" t="str">
        <f t="shared" ca="1" si="654"/>
        <v>-</v>
      </c>
      <c r="LM54" s="19" t="str">
        <f t="shared" ca="1" si="654"/>
        <v>-</v>
      </c>
      <c r="LN54" s="466" t="str">
        <f t="shared" ca="1" si="654"/>
        <v>-</v>
      </c>
      <c r="LO54" s="5" t="b">
        <f t="array" aca="1" ref="LO54" ca="1">IF(OR(LP54:LV54&lt;&gt;"-"),TRUE,"-")</f>
        <v>1</v>
      </c>
      <c r="LP54" s="19">
        <f t="shared" ref="LP54:LY68" ca="1" si="655">OFFSET(LP$5,$B54,0)</f>
        <v>0</v>
      </c>
      <c r="LQ54" s="19" t="str">
        <f t="shared" ca="1" si="655"/>
        <v>-</v>
      </c>
      <c r="LR54" s="19">
        <f t="shared" ca="1" si="655"/>
        <v>999999</v>
      </c>
      <c r="LS54" s="19">
        <f t="shared" ca="1" si="655"/>
        <v>999999</v>
      </c>
      <c r="LT54" s="19">
        <f t="shared" ca="1" si="655"/>
        <v>999999</v>
      </c>
      <c r="LU54" s="19">
        <f t="shared" ca="1" si="655"/>
        <v>999999</v>
      </c>
      <c r="LV54" s="19">
        <f t="shared" ca="1" si="655"/>
        <v>999999</v>
      </c>
      <c r="LW54" s="19" t="str">
        <f t="shared" ca="1" si="655"/>
        <v>-</v>
      </c>
      <c r="LX54" s="19" t="str">
        <f ca="1">OFFSET(LX$5,$B54,0)</f>
        <v>-</v>
      </c>
      <c r="LY54" s="19" t="str">
        <f ca="1">OFFSET(LY$5,$B54,0)</f>
        <v>-</v>
      </c>
      <c r="LZ54" s="19" t="b">
        <f t="shared" ref="LZ54:MA89" ca="1" si="656">OFFSET(LZ$5,$B54,0)</f>
        <v>1</v>
      </c>
      <c r="MA54" s="19">
        <f t="shared" ca="1" si="656"/>
        <v>0</v>
      </c>
      <c r="MB54" s="5" t="str">
        <f t="shared" ref="MB54:ME89" si="657">INDEX(i.FlkStrctr,$N54,MB$15)</f>
        <v>-</v>
      </c>
      <c r="MC54" s="5" t="str">
        <f t="shared" si="657"/>
        <v>-</v>
      </c>
      <c r="MD54" s="5" t="str">
        <f t="shared" si="657"/>
        <v>-</v>
      </c>
      <c r="ME54" s="5" t="str">
        <f t="shared" si="657"/>
        <v>-</v>
      </c>
      <c r="MF54" s="19" t="str">
        <f t="shared" ref="MF54:NW58" ca="1" si="658">OFFSET(MF$5,$B54,0)</f>
        <v>-</v>
      </c>
      <c r="MG54" s="19" t="str">
        <f t="shared" ca="1" si="658"/>
        <v>-</v>
      </c>
      <c r="MH54" s="19" t="str">
        <f t="shared" ca="1" si="658"/>
        <v>-</v>
      </c>
      <c r="MI54" s="19" t="str">
        <f t="shared" ca="1" si="658"/>
        <v>-</v>
      </c>
      <c r="MJ54" s="19">
        <f t="shared" ca="1" si="658"/>
        <v>0.5</v>
      </c>
      <c r="MK54" s="19">
        <f t="shared" ca="1" si="658"/>
        <v>0.5</v>
      </c>
      <c r="ML54" s="19" t="str">
        <f t="shared" ca="1" si="658"/>
        <v>-</v>
      </c>
      <c r="MM54" s="5">
        <f t="shared" ref="MM54:MR85" si="659">INDEX(i.FlkStrctr,$N54,MM$15)</f>
        <v>0</v>
      </c>
      <c r="MN54" s="5">
        <f t="shared" si="659"/>
        <v>500</v>
      </c>
      <c r="MO54" s="5">
        <f t="shared" si="659"/>
        <v>500</v>
      </c>
      <c r="MP54" s="5">
        <f t="shared" si="659"/>
        <v>575</v>
      </c>
      <c r="MQ54" s="5">
        <f t="shared" si="659"/>
        <v>240</v>
      </c>
      <c r="MR54" s="5">
        <f t="shared" si="659"/>
        <v>364</v>
      </c>
      <c r="MS54" s="5">
        <f t="shared" ref="MS54:MS89" si="660">INDEX(i.conservation,$AC54+1,$O54)</f>
        <v>1</v>
      </c>
      <c r="MT54" s="9"/>
      <c r="MU54" s="19">
        <f t="shared" ca="1" si="658"/>
        <v>70</v>
      </c>
      <c r="MV54" s="19">
        <f t="shared" ca="1" si="658"/>
        <v>50</v>
      </c>
      <c r="MW54" s="19">
        <f t="shared" ca="1" si="658"/>
        <v>75</v>
      </c>
      <c r="MX54" s="19">
        <f t="shared" ca="1" si="658"/>
        <v>50</v>
      </c>
      <c r="MY54" s="5">
        <f t="shared" ref="MY54:MY89" si="661">INDEX(i.WoolPrices,$W54,MY$15)</f>
        <v>1</v>
      </c>
      <c r="MZ54" s="5">
        <f t="shared" ref="MZ54:MZ89" si="662">INDEX(i.MeatPrices,$X54,MZ$15)</f>
        <v>1</v>
      </c>
      <c r="NA54" s="5">
        <f t="shared" ref="NA54:NA89" si="663">INDEX(i.GrainPrices,$V54,NA$15)</f>
        <v>1</v>
      </c>
      <c r="NB54" s="9"/>
      <c r="NC54" s="19" t="b">
        <f t="shared" ref="NC54:NN77" ca="1" si="664">OFFSET(NC$5,$B54,0)</f>
        <v>0</v>
      </c>
      <c r="ND54" s="19" t="b">
        <f t="shared" ca="1" si="664"/>
        <v>0</v>
      </c>
      <c r="NE54" s="19">
        <f t="shared" ca="1" si="664"/>
        <v>2</v>
      </c>
      <c r="NF54" s="19">
        <f t="shared" ca="1" si="664"/>
        <v>1</v>
      </c>
      <c r="NG54" s="19">
        <f t="shared" ca="1" si="664"/>
        <v>2</v>
      </c>
      <c r="NH54" s="19">
        <f t="shared" ca="1" si="664"/>
        <v>0</v>
      </c>
      <c r="NI54" s="19" t="str">
        <f t="shared" ca="1" si="664"/>
        <v>-</v>
      </c>
      <c r="NJ54" s="466" t="b">
        <v>1</v>
      </c>
      <c r="NK54" s="466">
        <f>NK55*0.75</f>
        <v>8.8500000000000014</v>
      </c>
      <c r="NL54" s="466" t="b">
        <v>1</v>
      </c>
      <c r="NM54" s="466">
        <f>$NM$53*0.23</f>
        <v>230</v>
      </c>
      <c r="NN54" s="19" t="str">
        <f t="shared" ca="1" si="664"/>
        <v>-</v>
      </c>
      <c r="NO54" s="19">
        <f t="shared" ca="1" si="658"/>
        <v>1</v>
      </c>
      <c r="NP54" s="19">
        <f t="shared" ca="1" si="658"/>
        <v>1</v>
      </c>
      <c r="NQ54" s="19">
        <f t="shared" ca="1" si="658"/>
        <v>1</v>
      </c>
      <c r="NR54" s="19">
        <f t="shared" ca="1" si="658"/>
        <v>1</v>
      </c>
      <c r="NS54" s="19">
        <f t="shared" ca="1" si="658"/>
        <v>1</v>
      </c>
      <c r="NT54" s="19">
        <f t="shared" ca="1" si="658"/>
        <v>1</v>
      </c>
      <c r="NU54" s="19">
        <f t="shared" ca="1" si="658"/>
        <v>1</v>
      </c>
      <c r="NV54" s="19">
        <f t="shared" ca="1" si="658"/>
        <v>1</v>
      </c>
      <c r="NW54" s="19">
        <f t="shared" ca="1" si="658"/>
        <v>1</v>
      </c>
      <c r="NX54" s="9"/>
      <c r="NY54" s="539" t="str">
        <f t="shared" ref="NY54:PH58" si="665">IF(AND($O54=NY$19, $AP54=NY$21),TRUE,"-")</f>
        <v>-</v>
      </c>
      <c r="NZ54" s="539" t="str">
        <f t="shared" si="665"/>
        <v>-</v>
      </c>
      <c r="OA54" s="539" t="str">
        <f t="shared" si="665"/>
        <v>-</v>
      </c>
      <c r="OB54" s="539" t="str">
        <f t="shared" si="665"/>
        <v>-</v>
      </c>
      <c r="OC54" s="539" t="str">
        <f t="shared" si="665"/>
        <v>-</v>
      </c>
      <c r="OD54" s="539" t="str">
        <f t="shared" si="665"/>
        <v>-</v>
      </c>
      <c r="OE54" s="539" t="str">
        <f t="shared" ca="1" si="665"/>
        <v>-</v>
      </c>
      <c r="OF54" s="539" t="str">
        <f t="shared" ca="1" si="665"/>
        <v>-</v>
      </c>
      <c r="OG54" s="539" t="str">
        <f t="shared" ca="1" si="665"/>
        <v>-</v>
      </c>
      <c r="OH54" s="539" t="str">
        <f t="shared" ca="1" si="665"/>
        <v>-</v>
      </c>
      <c r="OI54" s="539" t="str">
        <f t="shared" ca="1" si="665"/>
        <v>-</v>
      </c>
      <c r="OJ54" s="539" t="str">
        <f t="shared" ca="1" si="665"/>
        <v>-</v>
      </c>
      <c r="OK54" s="539" t="str">
        <f t="shared" ca="1" si="665"/>
        <v>-</v>
      </c>
      <c r="OL54" s="539" t="str">
        <f t="shared" ca="1" si="665"/>
        <v>-</v>
      </c>
      <c r="OM54" s="539" t="str">
        <f t="shared" ca="1" si="665"/>
        <v>-</v>
      </c>
      <c r="ON54" s="539" t="str">
        <f t="shared" ca="1" si="665"/>
        <v>-</v>
      </c>
      <c r="OO54" s="539" t="str">
        <f t="shared" ca="1" si="665"/>
        <v>-</v>
      </c>
      <c r="OP54" s="539" t="str">
        <f t="shared" ca="1" si="665"/>
        <v>-</v>
      </c>
      <c r="OQ54" s="539" t="str">
        <f t="shared" ca="1" si="665"/>
        <v>-</v>
      </c>
      <c r="OR54" s="539" t="str">
        <f t="shared" ca="1" si="665"/>
        <v>-</v>
      </c>
      <c r="OS54" s="539" t="str">
        <f t="shared" ca="1" si="665"/>
        <v>-</v>
      </c>
      <c r="OT54" s="539" t="str">
        <f t="shared" ca="1" si="665"/>
        <v>-</v>
      </c>
      <c r="OU54" s="539" t="str">
        <f t="shared" ca="1" si="665"/>
        <v>-</v>
      </c>
      <c r="OV54" s="539" t="str">
        <f t="shared" ca="1" si="665"/>
        <v>-</v>
      </c>
      <c r="OW54" s="539" t="str">
        <f t="shared" ca="1" si="665"/>
        <v>-</v>
      </c>
      <c r="OX54" s="539" t="str">
        <f t="shared" ca="1" si="665"/>
        <v>-</v>
      </c>
      <c r="OY54" s="539" t="str">
        <f t="shared" ca="1" si="665"/>
        <v>-</v>
      </c>
      <c r="OZ54" s="539" t="str">
        <f t="shared" ca="1" si="665"/>
        <v>-</v>
      </c>
      <c r="PA54" s="539" t="str">
        <f t="shared" ca="1" si="665"/>
        <v>-</v>
      </c>
      <c r="PB54" s="539" t="str">
        <f t="shared" ca="1" si="665"/>
        <v>-</v>
      </c>
      <c r="PC54" s="539" t="str">
        <f t="shared" ca="1" si="665"/>
        <v>-</v>
      </c>
      <c r="PD54" s="539" t="str">
        <f t="shared" ca="1" si="665"/>
        <v>-</v>
      </c>
      <c r="PE54" s="539" t="str">
        <f t="shared" ca="1" si="665"/>
        <v>-</v>
      </c>
      <c r="PF54" s="539" t="str">
        <f t="shared" ca="1" si="665"/>
        <v>-</v>
      </c>
      <c r="PG54" s="539" t="str">
        <f t="shared" ca="1" si="665"/>
        <v>-</v>
      </c>
      <c r="PH54" s="539" t="str">
        <f t="shared" ca="1" si="665"/>
        <v>-</v>
      </c>
      <c r="PI54" s="549" t="str">
        <f t="shared" ref="PI54:QH58" si="666">IF($O54=PI$19,TRUE,"-")</f>
        <v>-</v>
      </c>
      <c r="PJ54" s="549" t="str">
        <f t="shared" si="666"/>
        <v>-</v>
      </c>
      <c r="PK54" s="549" t="str">
        <f t="shared" si="666"/>
        <v>-</v>
      </c>
      <c r="PL54" s="549" t="str">
        <f t="shared" si="666"/>
        <v>-</v>
      </c>
      <c r="PM54" s="549" t="str">
        <f t="shared" si="666"/>
        <v>-</v>
      </c>
      <c r="PN54" s="549" t="str">
        <f t="shared" si="666"/>
        <v>-</v>
      </c>
      <c r="PO54" s="549" t="str">
        <f t="shared" si="666"/>
        <v>-</v>
      </c>
      <c r="PP54" s="549" t="str">
        <f t="shared" si="666"/>
        <v>-</v>
      </c>
      <c r="PQ54" s="549" t="str">
        <f t="shared" si="666"/>
        <v>-</v>
      </c>
      <c r="PR54" s="549" t="str">
        <f t="shared" si="666"/>
        <v>-</v>
      </c>
      <c r="PS54" s="549" t="str">
        <f t="shared" si="666"/>
        <v>-</v>
      </c>
      <c r="PT54" s="549" t="str">
        <f t="shared" si="666"/>
        <v>-</v>
      </c>
      <c r="PU54" s="549" t="str">
        <f t="shared" si="666"/>
        <v>-</v>
      </c>
      <c r="PV54" s="549" t="str">
        <f t="shared" si="666"/>
        <v>-</v>
      </c>
      <c r="PW54" s="549" t="str">
        <f t="shared" si="666"/>
        <v>-</v>
      </c>
      <c r="PX54" s="549" t="str">
        <f t="shared" si="666"/>
        <v>-</v>
      </c>
      <c r="PY54" s="549" t="str">
        <f t="shared" si="666"/>
        <v>-</v>
      </c>
      <c r="PZ54" s="549" t="str">
        <f t="shared" si="666"/>
        <v>-</v>
      </c>
      <c r="QA54" s="549" t="str">
        <f t="shared" si="666"/>
        <v>-</v>
      </c>
      <c r="QB54" s="549" t="str">
        <f t="shared" si="666"/>
        <v>-</v>
      </c>
      <c r="QC54" s="549" t="str">
        <f t="shared" si="666"/>
        <v>-</v>
      </c>
      <c r="QD54" s="549" t="str">
        <f t="shared" si="666"/>
        <v>-</v>
      </c>
      <c r="QE54" s="549" t="str">
        <f t="shared" si="666"/>
        <v>-</v>
      </c>
      <c r="QF54" s="549" t="str">
        <f t="shared" si="666"/>
        <v>-</v>
      </c>
      <c r="QG54" s="549" t="str">
        <f t="shared" si="666"/>
        <v>-</v>
      </c>
      <c r="QH54" s="549" t="str">
        <f t="shared" si="666"/>
        <v>-</v>
      </c>
      <c r="QI54" s="539" t="str">
        <f t="shared" ref="QI54:RR58" si="667">IF(AND($O54=QI$19, $AP54=QI$21),TRUE,"-")</f>
        <v>-</v>
      </c>
      <c r="QJ54" s="539" t="str">
        <f t="shared" si="667"/>
        <v>-</v>
      </c>
      <c r="QK54" s="539" t="str">
        <f t="shared" si="667"/>
        <v>-</v>
      </c>
      <c r="QL54" s="539" t="str">
        <f t="shared" si="667"/>
        <v>-</v>
      </c>
      <c r="QM54" s="539" t="str">
        <f t="shared" si="667"/>
        <v>-</v>
      </c>
      <c r="QN54" s="539" t="str">
        <f t="shared" si="667"/>
        <v>-</v>
      </c>
      <c r="QO54" s="539" t="str">
        <f t="shared" ca="1" si="667"/>
        <v>-</v>
      </c>
      <c r="QP54" s="539" t="str">
        <f t="shared" ca="1" si="667"/>
        <v>-</v>
      </c>
      <c r="QQ54" s="539" t="str">
        <f t="shared" ca="1" si="667"/>
        <v>-</v>
      </c>
      <c r="QR54" s="539" t="str">
        <f t="shared" ca="1" si="667"/>
        <v>-</v>
      </c>
      <c r="QS54" s="539" t="str">
        <f t="shared" ca="1" si="667"/>
        <v>-</v>
      </c>
      <c r="QT54" s="539" t="str">
        <f t="shared" ca="1" si="667"/>
        <v>-</v>
      </c>
      <c r="QU54" s="539" t="str">
        <f t="shared" ca="1" si="667"/>
        <v>-</v>
      </c>
      <c r="QV54" s="539" t="str">
        <f t="shared" ca="1" si="667"/>
        <v>-</v>
      </c>
      <c r="QW54" s="539" t="str">
        <f t="shared" ca="1" si="667"/>
        <v>-</v>
      </c>
      <c r="QX54" s="539" t="str">
        <f t="shared" ca="1" si="667"/>
        <v>-</v>
      </c>
      <c r="QY54" s="539" t="str">
        <f t="shared" ca="1" si="667"/>
        <v>-</v>
      </c>
      <c r="QZ54" s="539" t="str">
        <f t="shared" ca="1" si="667"/>
        <v>-</v>
      </c>
      <c r="RA54" s="539" t="str">
        <f t="shared" ca="1" si="667"/>
        <v>-</v>
      </c>
      <c r="RB54" s="539" t="str">
        <f t="shared" ca="1" si="667"/>
        <v>-</v>
      </c>
      <c r="RC54" s="539" t="str">
        <f t="shared" ca="1" si="667"/>
        <v>-</v>
      </c>
      <c r="RD54" s="539" t="str">
        <f t="shared" ca="1" si="667"/>
        <v>-</v>
      </c>
      <c r="RE54" s="539" t="str">
        <f t="shared" ca="1" si="667"/>
        <v>-</v>
      </c>
      <c r="RF54" s="539" t="str">
        <f t="shared" ca="1" si="667"/>
        <v>-</v>
      </c>
      <c r="RG54" s="539" t="str">
        <f t="shared" ca="1" si="667"/>
        <v>-</v>
      </c>
      <c r="RH54" s="539" t="str">
        <f t="shared" ca="1" si="667"/>
        <v>-</v>
      </c>
      <c r="RI54" s="539" t="str">
        <f t="shared" ca="1" si="667"/>
        <v>-</v>
      </c>
      <c r="RJ54" s="539" t="str">
        <f t="shared" ca="1" si="667"/>
        <v>-</v>
      </c>
      <c r="RK54" s="539" t="str">
        <f t="shared" ca="1" si="667"/>
        <v>-</v>
      </c>
      <c r="RL54" s="539" t="str">
        <f t="shared" ca="1" si="667"/>
        <v>-</v>
      </c>
      <c r="RM54" s="539" t="str">
        <f t="shared" ca="1" si="667"/>
        <v>-</v>
      </c>
      <c r="RN54" s="539" t="str">
        <f t="shared" ca="1" si="667"/>
        <v>-</v>
      </c>
      <c r="RO54" s="539" t="str">
        <f t="shared" ca="1" si="667"/>
        <v>-</v>
      </c>
      <c r="RP54" s="539" t="str">
        <f t="shared" ca="1" si="667"/>
        <v>-</v>
      </c>
      <c r="RQ54" s="539" t="str">
        <f t="shared" ca="1" si="667"/>
        <v>-</v>
      </c>
      <c r="RR54" s="539" t="str">
        <f t="shared" ca="1" si="667"/>
        <v>-</v>
      </c>
      <c r="RS54" s="549" t="str">
        <f t="shared" ref="RS54:SR58" si="668">IF($O54=RS$19,TRUE,"-")</f>
        <v>-</v>
      </c>
      <c r="RT54" s="549" t="str">
        <f t="shared" si="668"/>
        <v>-</v>
      </c>
      <c r="RU54" s="549" t="str">
        <f t="shared" si="668"/>
        <v>-</v>
      </c>
      <c r="RV54" s="549" t="str">
        <f t="shared" si="668"/>
        <v>-</v>
      </c>
      <c r="RW54" s="549" t="str">
        <f t="shared" si="668"/>
        <v>-</v>
      </c>
      <c r="RX54" s="549" t="str">
        <f t="shared" si="668"/>
        <v>-</v>
      </c>
      <c r="RY54" s="549" t="str">
        <f t="shared" si="668"/>
        <v>-</v>
      </c>
      <c r="RZ54" s="549" t="str">
        <f t="shared" si="668"/>
        <v>-</v>
      </c>
      <c r="SA54" s="549" t="str">
        <f t="shared" si="668"/>
        <v>-</v>
      </c>
      <c r="SB54" s="549" t="str">
        <f t="shared" si="668"/>
        <v>-</v>
      </c>
      <c r="SC54" s="549" t="str">
        <f t="shared" si="668"/>
        <v>-</v>
      </c>
      <c r="SD54" s="549" t="str">
        <f t="shared" si="668"/>
        <v>-</v>
      </c>
      <c r="SE54" s="549" t="str">
        <f t="shared" si="668"/>
        <v>-</v>
      </c>
      <c r="SF54" s="549" t="str">
        <f t="shared" si="668"/>
        <v>-</v>
      </c>
      <c r="SG54" s="549" t="str">
        <f t="shared" si="668"/>
        <v>-</v>
      </c>
      <c r="SH54" s="549" t="str">
        <f t="shared" si="668"/>
        <v>-</v>
      </c>
      <c r="SI54" s="549" t="str">
        <f t="shared" si="668"/>
        <v>-</v>
      </c>
      <c r="SJ54" s="549" t="str">
        <f t="shared" si="668"/>
        <v>-</v>
      </c>
      <c r="SK54" s="549" t="str">
        <f t="shared" si="668"/>
        <v>-</v>
      </c>
      <c r="SL54" s="549" t="str">
        <f t="shared" si="668"/>
        <v>-</v>
      </c>
      <c r="SM54" s="549" t="str">
        <f t="shared" si="668"/>
        <v>-</v>
      </c>
      <c r="SN54" s="549" t="str">
        <f t="shared" si="668"/>
        <v>-</v>
      </c>
      <c r="SO54" s="549" t="str">
        <f t="shared" si="668"/>
        <v>-</v>
      </c>
      <c r="SP54" s="549" t="str">
        <f t="shared" si="668"/>
        <v>-</v>
      </c>
      <c r="SQ54" s="549" t="str">
        <f t="shared" si="668"/>
        <v>-</v>
      </c>
      <c r="SR54" s="549" t="str">
        <f t="shared" si="668"/>
        <v>-</v>
      </c>
      <c r="SS54" s="539" t="b">
        <f t="shared" ref="SS54:UB58" si="669">IF(AND($O54=SS$19, $AP54=SS$21),TRUE,"-")</f>
        <v>1</v>
      </c>
      <c r="ST54" s="539" t="b">
        <f t="shared" si="669"/>
        <v>1</v>
      </c>
      <c r="SU54" s="539" t="b">
        <f t="shared" si="669"/>
        <v>1</v>
      </c>
      <c r="SV54" s="539" t="b">
        <f t="shared" si="669"/>
        <v>1</v>
      </c>
      <c r="SW54" s="539" t="b">
        <f t="shared" si="669"/>
        <v>1</v>
      </c>
      <c r="SX54" s="539" t="b">
        <f t="shared" si="669"/>
        <v>1</v>
      </c>
      <c r="SY54" s="539" t="str">
        <f t="shared" ca="1" si="669"/>
        <v>-</v>
      </c>
      <c r="SZ54" s="539" t="str">
        <f t="shared" ca="1" si="669"/>
        <v>-</v>
      </c>
      <c r="TA54" s="539" t="str">
        <f t="shared" ca="1" si="669"/>
        <v>-</v>
      </c>
      <c r="TB54" s="539" t="str">
        <f t="shared" ca="1" si="669"/>
        <v>-</v>
      </c>
      <c r="TC54" s="539" t="str">
        <f t="shared" ca="1" si="669"/>
        <v>-</v>
      </c>
      <c r="TD54" s="539" t="str">
        <f t="shared" ca="1" si="669"/>
        <v>-</v>
      </c>
      <c r="TE54" s="539" t="str">
        <f t="shared" ca="1" si="669"/>
        <v>-</v>
      </c>
      <c r="TF54" s="539" t="str">
        <f t="shared" ca="1" si="669"/>
        <v>-</v>
      </c>
      <c r="TG54" s="539" t="str">
        <f t="shared" ca="1" si="669"/>
        <v>-</v>
      </c>
      <c r="TH54" s="539" t="str">
        <f t="shared" ca="1" si="669"/>
        <v>-</v>
      </c>
      <c r="TI54" s="539" t="str">
        <f t="shared" ca="1" si="669"/>
        <v>-</v>
      </c>
      <c r="TJ54" s="539" t="str">
        <f t="shared" ca="1" si="669"/>
        <v>-</v>
      </c>
      <c r="TK54" s="539" t="str">
        <f t="shared" ca="1" si="669"/>
        <v>-</v>
      </c>
      <c r="TL54" s="539" t="str">
        <f t="shared" ca="1" si="669"/>
        <v>-</v>
      </c>
      <c r="TM54" s="539" t="str">
        <f t="shared" ca="1" si="669"/>
        <v>-</v>
      </c>
      <c r="TN54" s="539" t="str">
        <f t="shared" ca="1" si="669"/>
        <v>-</v>
      </c>
      <c r="TO54" s="539" t="str">
        <f t="shared" ca="1" si="669"/>
        <v>-</v>
      </c>
      <c r="TP54" s="539" t="str">
        <f t="shared" ca="1" si="669"/>
        <v>-</v>
      </c>
      <c r="TQ54" s="539" t="str">
        <f t="shared" ca="1" si="669"/>
        <v>-</v>
      </c>
      <c r="TR54" s="539" t="str">
        <f t="shared" ca="1" si="669"/>
        <v>-</v>
      </c>
      <c r="TS54" s="539" t="str">
        <f t="shared" ca="1" si="669"/>
        <v>-</v>
      </c>
      <c r="TT54" s="539" t="str">
        <f t="shared" ca="1" si="669"/>
        <v>-</v>
      </c>
      <c r="TU54" s="539" t="str">
        <f t="shared" ca="1" si="669"/>
        <v>-</v>
      </c>
      <c r="TV54" s="539" t="str">
        <f t="shared" ca="1" si="669"/>
        <v>-</v>
      </c>
      <c r="TW54" s="539" t="str">
        <f t="shared" ca="1" si="669"/>
        <v>-</v>
      </c>
      <c r="TX54" s="539" t="str">
        <f t="shared" ca="1" si="669"/>
        <v>-</v>
      </c>
      <c r="TY54" s="539" t="str">
        <f t="shared" ca="1" si="669"/>
        <v>-</v>
      </c>
      <c r="TZ54" s="539" t="str">
        <f t="shared" ca="1" si="669"/>
        <v>-</v>
      </c>
      <c r="UA54" s="539" t="str">
        <f t="shared" ca="1" si="669"/>
        <v>-</v>
      </c>
      <c r="UB54" s="539" t="str">
        <f t="shared" ca="1" si="669"/>
        <v>-</v>
      </c>
      <c r="UC54" s="549" t="b">
        <f t="shared" ref="UC54:VB58" si="670">IF($O54=UC$19,TRUE,"-")</f>
        <v>1</v>
      </c>
      <c r="UD54" s="549" t="b">
        <f t="shared" si="670"/>
        <v>1</v>
      </c>
      <c r="UE54" s="549" t="b">
        <f t="shared" si="670"/>
        <v>1</v>
      </c>
      <c r="UF54" s="549" t="b">
        <f t="shared" si="670"/>
        <v>1</v>
      </c>
      <c r="UG54" s="549" t="b">
        <f t="shared" si="670"/>
        <v>1</v>
      </c>
      <c r="UH54" s="549" t="b">
        <f t="shared" si="670"/>
        <v>1</v>
      </c>
      <c r="UI54" s="549" t="b">
        <f t="shared" si="670"/>
        <v>1</v>
      </c>
      <c r="UJ54" s="549" t="b">
        <f t="shared" si="670"/>
        <v>1</v>
      </c>
      <c r="UK54" s="549" t="b">
        <f t="shared" si="670"/>
        <v>1</v>
      </c>
      <c r="UL54" s="549" t="b">
        <f t="shared" si="670"/>
        <v>1</v>
      </c>
      <c r="UM54" s="549" t="b">
        <f t="shared" si="670"/>
        <v>1</v>
      </c>
      <c r="UN54" s="549" t="b">
        <f t="shared" si="670"/>
        <v>1</v>
      </c>
      <c r="UO54" s="549" t="b">
        <f t="shared" si="670"/>
        <v>1</v>
      </c>
      <c r="UP54" s="549" t="b">
        <f t="shared" si="670"/>
        <v>1</v>
      </c>
      <c r="UQ54" s="549" t="b">
        <f t="shared" si="670"/>
        <v>1</v>
      </c>
      <c r="UR54" s="549" t="b">
        <f t="shared" si="670"/>
        <v>1</v>
      </c>
      <c r="US54" s="549" t="b">
        <f t="shared" si="670"/>
        <v>1</v>
      </c>
      <c r="UT54" s="549" t="b">
        <f t="shared" si="670"/>
        <v>1</v>
      </c>
      <c r="UU54" s="549" t="b">
        <f t="shared" si="670"/>
        <v>1</v>
      </c>
      <c r="UV54" s="549" t="b">
        <f t="shared" si="670"/>
        <v>1</v>
      </c>
      <c r="UW54" s="549" t="b">
        <f t="shared" si="670"/>
        <v>1</v>
      </c>
      <c r="UX54" s="549" t="b">
        <f t="shared" si="670"/>
        <v>1</v>
      </c>
      <c r="UY54" s="549" t="b">
        <f t="shared" si="670"/>
        <v>1</v>
      </c>
      <c r="UZ54" s="549" t="b">
        <f t="shared" si="670"/>
        <v>1</v>
      </c>
      <c r="VA54" s="549" t="b">
        <f t="shared" si="670"/>
        <v>1</v>
      </c>
      <c r="VB54" s="549" t="b">
        <f t="shared" si="670"/>
        <v>1</v>
      </c>
      <c r="VC54" s="19">
        <f t="shared" ref="VC54:VC89" ca="1" si="671">OFFSET(VC$5,$B54,0)</f>
        <v>0</v>
      </c>
      <c r="VD54" s="23">
        <v>0</v>
      </c>
    </row>
    <row r="55" spans="1:576" outlineLevel="1">
      <c r="A55" s="21">
        <f t="shared" si="93"/>
        <v>50</v>
      </c>
      <c r="B55" s="21">
        <f>$A$23</f>
        <v>18</v>
      </c>
      <c r="C55">
        <v>108</v>
      </c>
      <c r="D55" s="19" t="str">
        <f t="shared" ca="1" si="583"/>
        <v>SNSW</v>
      </c>
      <c r="E55" t="b">
        <v>1</v>
      </c>
      <c r="F55" t="b">
        <v>0</v>
      </c>
      <c r="G55" t="b">
        <f t="shared" ref="G55" si="672">E55</f>
        <v>1</v>
      </c>
      <c r="H55" s="215">
        <f ca="1">OFFSET(H55,-1,0)+1</f>
        <v>1</v>
      </c>
      <c r="I55" s="26">
        <v>2</v>
      </c>
      <c r="J55" s="26">
        <v>1</v>
      </c>
      <c r="K55" s="26" t="str">
        <f>""</f>
        <v/>
      </c>
      <c r="L55" s="26">
        <v>0</v>
      </c>
      <c r="M55" s="26">
        <f t="shared" si="585"/>
        <v>2</v>
      </c>
      <c r="N55" s="26">
        <v>2</v>
      </c>
      <c r="O55" s="26">
        <v>3</v>
      </c>
      <c r="P55" s="26">
        <v>2</v>
      </c>
      <c r="Q55" s="26">
        <v>0</v>
      </c>
      <c r="R55" s="26">
        <v>0</v>
      </c>
      <c r="S55" s="26">
        <v>0</v>
      </c>
      <c r="T55" s="26">
        <v>0</v>
      </c>
      <c r="U55" s="26">
        <v>1</v>
      </c>
      <c r="V55" s="116">
        <v>1</v>
      </c>
      <c r="W55" s="116">
        <v>1</v>
      </c>
      <c r="X55" s="116">
        <v>1</v>
      </c>
      <c r="Y55" s="211"/>
      <c r="Z55" s="211"/>
      <c r="AA55" s="211"/>
      <c r="AB55" s="211"/>
      <c r="AC55" s="26">
        <v>0</v>
      </c>
      <c r="AD55" s="211"/>
      <c r="AE55" s="211"/>
      <c r="AF55" s="211"/>
      <c r="AG55" s="211"/>
      <c r="AH55" s="211"/>
      <c r="AI55" s="211"/>
      <c r="AJ55" s="211"/>
      <c r="AK55" s="211"/>
      <c r="AL55" s="136">
        <f t="shared" si="586"/>
        <v>2</v>
      </c>
      <c r="AM55" s="136">
        <f>INDEX(CHOOSE($O55,DataAutumn!i.AdultDrys,DataWinter!i.AdultDrys,DataSpring!i.AdultDrys),1,$N55)</f>
        <v>3</v>
      </c>
      <c r="AN55" s="5">
        <f t="shared" si="587"/>
        <v>2</v>
      </c>
      <c r="AO55" s="5">
        <f t="shared" si="587"/>
        <v>0</v>
      </c>
      <c r="AP55" s="5">
        <f t="shared" si="588"/>
        <v>1</v>
      </c>
      <c r="AQ55" s="211"/>
      <c r="AR55" s="211"/>
      <c r="AS55" s="356" t="str">
        <f t="shared" ca="1" si="589"/>
        <v>optimum_carry 00001 SNSW MWM    EWEDSE11.8 pasture230 Day204 Scan2-0000 RR000p GP100p WP100p MP100p T_TRUE (F33N11)</v>
      </c>
      <c r="AT55" s="9" t="str">
        <f ca="1">IF(COUNTIF(AS$5:AS55,AS55)=1,"-","Dup")</f>
        <v>-</v>
      </c>
      <c r="AU55" s="9"/>
      <c r="AV55" s="19" t="str">
        <f t="shared" ca="1" si="590"/>
        <v>-</v>
      </c>
      <c r="AW55" s="19" t="str">
        <f t="shared" ca="1" si="590"/>
        <v>-</v>
      </c>
      <c r="AX55" s="19" t="str">
        <f t="shared" ca="1" si="590"/>
        <v>-</v>
      </c>
      <c r="AY55" s="19" t="str">
        <f t="shared" ca="1" si="590"/>
        <v>-</v>
      </c>
      <c r="AZ55" s="19" t="str">
        <f t="shared" ca="1" si="590"/>
        <v>-</v>
      </c>
      <c r="BA55" s="19" t="str">
        <f t="shared" ca="1" si="590"/>
        <v>-</v>
      </c>
      <c r="BB55" s="19" t="str">
        <f t="shared" ca="1" si="590"/>
        <v>-</v>
      </c>
      <c r="BC55" s="19" t="str">
        <f t="shared" ca="1" si="590"/>
        <v>-</v>
      </c>
      <c r="BD55" s="9"/>
      <c r="BE55" s="5" t="b">
        <f t="shared" si="591"/>
        <v>0</v>
      </c>
      <c r="BF55" s="5" t="str">
        <f t="shared" si="591"/>
        <v>-</v>
      </c>
      <c r="BG55" s="5" t="b">
        <f t="shared" si="591"/>
        <v>0</v>
      </c>
      <c r="BH55" s="5" t="b">
        <f t="shared" si="591"/>
        <v>1</v>
      </c>
      <c r="BI55" s="5" t="b">
        <f t="shared" si="591"/>
        <v>1</v>
      </c>
      <c r="BJ55" s="136">
        <f t="shared" si="591"/>
        <v>0</v>
      </c>
      <c r="BK55" s="19" t="b">
        <f t="shared" ca="1" si="592"/>
        <v>0</v>
      </c>
      <c r="BL55" s="9"/>
      <c r="BM55" s="5" t="str">
        <f t="shared" ca="1" si="593"/>
        <v>-</v>
      </c>
      <c r="BN55" s="19" t="str">
        <f t="shared" ca="1" si="594"/>
        <v>-</v>
      </c>
      <c r="BO55" s="19" t="str">
        <f t="shared" ca="1" si="594"/>
        <v>-</v>
      </c>
      <c r="BP55" s="19" t="str">
        <f t="shared" ca="1" si="594"/>
        <v>-</v>
      </c>
      <c r="BQ55" s="5" t="str">
        <f t="shared" ca="1" si="595"/>
        <v>-</v>
      </c>
      <c r="BR55" s="19" t="str">
        <f t="shared" ca="1" si="596"/>
        <v>-</v>
      </c>
      <c r="BS55" s="5" t="str">
        <f t="shared" ca="1" si="597"/>
        <v>-</v>
      </c>
      <c r="BT55" s="19" t="str">
        <f t="shared" ca="1" si="598"/>
        <v>-</v>
      </c>
      <c r="BU55" s="19" t="str">
        <f t="shared" ca="1" si="598"/>
        <v>-</v>
      </c>
      <c r="BV55" s="19" t="str">
        <f t="shared" ca="1" si="598"/>
        <v>-</v>
      </c>
      <c r="BW55" s="5" t="str">
        <f t="shared" ca="1" si="599"/>
        <v>-</v>
      </c>
      <c r="BX55" s="9"/>
      <c r="BY55" s="5" t="b">
        <f t="shared" si="600"/>
        <v>0</v>
      </c>
      <c r="BZ55" s="5" t="str">
        <f t="shared" ca="1" si="601"/>
        <v>-</v>
      </c>
      <c r="CA55" s="5" t="str">
        <f t="shared" ca="1" si="602"/>
        <v>-</v>
      </c>
      <c r="CB55" s="5" t="str">
        <f t="shared" ca="1" si="602"/>
        <v>-</v>
      </c>
      <c r="CC55" s="5" t="str">
        <f t="shared" ca="1" si="602"/>
        <v>-</v>
      </c>
      <c r="CD55" s="5" t="str">
        <f t="shared" ca="1" si="602"/>
        <v>-</v>
      </c>
      <c r="CE55" s="5" t="str">
        <f t="shared" ca="1" si="602"/>
        <v>-</v>
      </c>
      <c r="CF55" s="5" t="str">
        <f t="shared" ca="1" si="602"/>
        <v>-</v>
      </c>
      <c r="CG55" s="5" t="str">
        <f t="shared" ca="1" si="602"/>
        <v>-</v>
      </c>
      <c r="CH55" s="5" t="str">
        <f t="shared" ca="1" si="602"/>
        <v>-</v>
      </c>
      <c r="CI55" s="9"/>
      <c r="CJ55" s="12" t="b">
        <v>1</v>
      </c>
      <c r="CK55" s="12" t="b">
        <v>1</v>
      </c>
      <c r="CL55" s="12" t="b">
        <v>1</v>
      </c>
      <c r="CM55" s="12">
        <f>VALUE($M55&amp;$N55&amp;$O55&amp;$X55&amp;$P55&amp;$Q55&amp;$R55&amp;$S55&amp;$T55&amp;"05")</f>
        <v>22312000005</v>
      </c>
      <c r="CN55" s="12" t="b">
        <v>0</v>
      </c>
      <c r="CO55" s="19" t="str">
        <f t="shared" ca="1" si="603"/>
        <v>-</v>
      </c>
      <c r="CP55" s="19" t="str">
        <f t="shared" ca="1" si="603"/>
        <v>-</v>
      </c>
      <c r="CQ55" s="19" t="str">
        <f t="shared" ca="1" si="603"/>
        <v>-</v>
      </c>
      <c r="CR55" s="433">
        <f t="shared" si="604"/>
        <v>652</v>
      </c>
      <c r="CS55" s="433">
        <f t="shared" si="604"/>
        <v>686</v>
      </c>
      <c r="CT55" s="433">
        <f t="shared" si="604"/>
        <v>721</v>
      </c>
      <c r="CU55" s="144">
        <f t="shared" si="605"/>
        <v>378</v>
      </c>
      <c r="CV55" s="144">
        <f t="shared" si="605"/>
        <v>413</v>
      </c>
      <c r="CW55" s="144">
        <f t="shared" si="605"/>
        <v>448</v>
      </c>
      <c r="CX55" s="19" t="str">
        <f t="shared" ca="1" si="606"/>
        <v>-</v>
      </c>
      <c r="CY55" s="19" t="str">
        <f t="shared" ca="1" si="606"/>
        <v>-</v>
      </c>
      <c r="CZ55" s="19" t="str">
        <f t="shared" ca="1" si="606"/>
        <v>-</v>
      </c>
      <c r="DA55" s="19" t="str">
        <f t="shared" ca="1" si="606"/>
        <v>-</v>
      </c>
      <c r="DB55" s="19" t="str">
        <f t="shared" ca="1" si="606"/>
        <v>-</v>
      </c>
      <c r="DC55" s="19" t="str">
        <f t="shared" ca="1" si="606"/>
        <v>-</v>
      </c>
      <c r="DD55" s="19">
        <f t="shared" ca="1" si="606"/>
        <v>1</v>
      </c>
      <c r="DE55" s="19">
        <f t="shared" ca="1" si="606"/>
        <v>1</v>
      </c>
      <c r="DF55" s="19">
        <f t="shared" ca="1" si="606"/>
        <v>0</v>
      </c>
      <c r="DG55" s="19" t="str">
        <f t="shared" ca="1" si="606"/>
        <v>-</v>
      </c>
      <c r="DH55" s="19" t="str">
        <f t="shared" ca="1" si="606"/>
        <v>-</v>
      </c>
      <c r="DI55" s="19" t="str">
        <f t="shared" ca="1" si="606"/>
        <v>-</v>
      </c>
      <c r="DJ55" s="19" t="str">
        <f t="shared" ca="1" si="606"/>
        <v>-</v>
      </c>
      <c r="DK55" s="19" t="str">
        <f t="shared" ca="1" si="606"/>
        <v>-</v>
      </c>
      <c r="DL55" s="19">
        <f t="shared" ca="1" si="606"/>
        <v>0</v>
      </c>
      <c r="DM55" s="19" t="str">
        <f t="shared" ca="1" si="606"/>
        <v>-</v>
      </c>
      <c r="DN55" s="19" t="str">
        <f t="shared" ca="1" si="606"/>
        <v>-</v>
      </c>
      <c r="DO55" s="19" t="str">
        <f t="shared" ca="1" si="603"/>
        <v>-</v>
      </c>
      <c r="DP55" s="19">
        <f t="shared" ca="1" si="603"/>
        <v>0</v>
      </c>
      <c r="DQ55" s="19">
        <f t="shared" ca="1" si="603"/>
        <v>0</v>
      </c>
      <c r="DR55" s="9"/>
      <c r="DS55" s="19">
        <f t="shared" ca="1" si="607"/>
        <v>0</v>
      </c>
      <c r="DT55" s="19">
        <f t="shared" ca="1" si="607"/>
        <v>0</v>
      </c>
      <c r="DU55" s="19">
        <f t="shared" ca="1" si="607"/>
        <v>0</v>
      </c>
      <c r="DV55" s="19">
        <f t="shared" ca="1" si="607"/>
        <v>0</v>
      </c>
      <c r="DW55" s="19">
        <f t="shared" ca="1" si="607"/>
        <v>0</v>
      </c>
      <c r="DX55" s="19">
        <f t="shared" ca="1" si="607"/>
        <v>0</v>
      </c>
      <c r="DY55" s="19">
        <f t="shared" ca="1" si="607"/>
        <v>0</v>
      </c>
      <c r="DZ55" s="19">
        <f t="shared" ca="1" si="607"/>
        <v>0</v>
      </c>
      <c r="EA55" s="19">
        <f t="shared" ca="1" si="607"/>
        <v>0</v>
      </c>
      <c r="EB55" s="19">
        <f t="shared" ca="1" si="607"/>
        <v>0</v>
      </c>
      <c r="EC55" s="19">
        <f t="shared" ca="1" si="607"/>
        <v>0</v>
      </c>
      <c r="ED55" s="19">
        <f t="shared" ca="1" si="607"/>
        <v>0</v>
      </c>
      <c r="EE55" s="19">
        <f t="shared" ca="1" si="607"/>
        <v>0</v>
      </c>
      <c r="EF55" s="433">
        <f t="shared" si="608"/>
        <v>0</v>
      </c>
      <c r="EG55" s="433">
        <f t="shared" si="608"/>
        <v>0</v>
      </c>
      <c r="EH55" s="116">
        <f t="shared" si="609"/>
        <v>0</v>
      </c>
      <c r="EI55" s="116">
        <f t="shared" ca="1" si="609"/>
        <v>0</v>
      </c>
      <c r="EJ55" s="116">
        <f t="shared" ca="1" si="609"/>
        <v>0</v>
      </c>
      <c r="EK55" s="116">
        <f t="shared" ca="1" si="609"/>
        <v>0</v>
      </c>
      <c r="EL55" s="116">
        <f t="shared" ca="1" si="609"/>
        <v>0</v>
      </c>
      <c r="EM55" s="537">
        <f t="shared" ca="1" si="610"/>
        <v>0</v>
      </c>
      <c r="EN55" s="116">
        <f t="shared" ca="1" si="611"/>
        <v>0</v>
      </c>
      <c r="EO55" s="116">
        <f t="shared" ca="1" si="611"/>
        <v>0</v>
      </c>
      <c r="EP55" s="116">
        <f t="shared" ca="1" si="611"/>
        <v>0</v>
      </c>
      <c r="EQ55" s="116">
        <f t="shared" ca="1" si="611"/>
        <v>0</v>
      </c>
      <c r="ER55" s="116">
        <f t="shared" ca="1" si="611"/>
        <v>0</v>
      </c>
      <c r="ES55" s="537">
        <f t="shared" ca="1" si="612"/>
        <v>0</v>
      </c>
      <c r="ET55" s="116">
        <f t="shared" ca="1" si="613"/>
        <v>0</v>
      </c>
      <c r="EU55" s="116">
        <f t="shared" ca="1" si="613"/>
        <v>0</v>
      </c>
      <c r="EV55" s="116">
        <f t="shared" ca="1" si="613"/>
        <v>0</v>
      </c>
      <c r="EW55" s="116">
        <f t="shared" ca="1" si="613"/>
        <v>0</v>
      </c>
      <c r="EX55" s="116">
        <f t="shared" ca="1" si="613"/>
        <v>0</v>
      </c>
      <c r="EY55" s="537">
        <f t="shared" ca="1" si="614"/>
        <v>0</v>
      </c>
      <c r="EZ55" s="116">
        <f t="shared" ca="1" si="615"/>
        <v>0</v>
      </c>
      <c r="FA55" s="116">
        <f t="shared" ca="1" si="615"/>
        <v>0</v>
      </c>
      <c r="FB55" s="116">
        <f t="shared" ca="1" si="615"/>
        <v>0</v>
      </c>
      <c r="FC55" s="116">
        <f t="shared" ca="1" si="615"/>
        <v>0</v>
      </c>
      <c r="FD55" s="116">
        <f t="shared" ca="1" si="615"/>
        <v>0</v>
      </c>
      <c r="FE55" s="537">
        <f t="shared" ca="1" si="616"/>
        <v>0</v>
      </c>
      <c r="FF55" s="116">
        <f t="shared" ca="1" si="617"/>
        <v>0</v>
      </c>
      <c r="FG55" s="116">
        <f t="shared" ca="1" si="617"/>
        <v>0</v>
      </c>
      <c r="FH55" s="116">
        <f t="shared" ca="1" si="617"/>
        <v>0</v>
      </c>
      <c r="FI55" s="116">
        <f t="shared" ca="1" si="617"/>
        <v>0</v>
      </c>
      <c r="FJ55" s="116">
        <f t="shared" ca="1" si="617"/>
        <v>0</v>
      </c>
      <c r="FK55" s="537">
        <f t="shared" ca="1" si="618"/>
        <v>0</v>
      </c>
      <c r="FL55" s="116">
        <f t="shared" ca="1" si="619"/>
        <v>0</v>
      </c>
      <c r="FM55" s="116">
        <f t="shared" ca="1" si="619"/>
        <v>0</v>
      </c>
      <c r="FN55" s="116">
        <f t="shared" ca="1" si="619"/>
        <v>0</v>
      </c>
      <c r="FO55" s="116">
        <f t="shared" ca="1" si="619"/>
        <v>0</v>
      </c>
      <c r="FP55" s="116">
        <f t="shared" ca="1" si="619"/>
        <v>0</v>
      </c>
      <c r="FQ55" s="537">
        <f t="shared" ca="1" si="620"/>
        <v>0</v>
      </c>
      <c r="FR55" s="117">
        <f t="shared" ca="1" si="621"/>
        <v>0</v>
      </c>
      <c r="FS55" s="117">
        <f t="shared" ca="1" si="621"/>
        <v>0</v>
      </c>
      <c r="FT55" s="117">
        <f t="shared" ca="1" si="621"/>
        <v>0</v>
      </c>
      <c r="FU55" s="117">
        <f t="shared" ca="1" si="621"/>
        <v>0</v>
      </c>
      <c r="FV55" s="556">
        <f t="shared" ca="1" si="622"/>
        <v>0</v>
      </c>
      <c r="FW55" s="556">
        <f t="shared" ca="1" si="622"/>
        <v>0</v>
      </c>
      <c r="FX55" s="556">
        <f t="shared" ca="1" si="622"/>
        <v>0</v>
      </c>
      <c r="FY55" s="556">
        <f t="shared" ca="1" si="622"/>
        <v>0</v>
      </c>
      <c r="FZ55" s="556">
        <f t="shared" ca="1" si="622"/>
        <v>0</v>
      </c>
      <c r="GA55" s="556">
        <f t="shared" ca="1" si="622"/>
        <v>0</v>
      </c>
      <c r="GB55" s="556">
        <f t="shared" ca="1" si="622"/>
        <v>0</v>
      </c>
      <c r="GC55" s="556">
        <f t="shared" ca="1" si="622"/>
        <v>0</v>
      </c>
      <c r="GD55" s="556">
        <f t="shared" ca="1" si="622"/>
        <v>0</v>
      </c>
      <c r="GE55" s="556">
        <f t="shared" ca="1" si="622"/>
        <v>0</v>
      </c>
      <c r="GF55" s="556">
        <f t="shared" ca="1" si="622"/>
        <v>0</v>
      </c>
      <c r="GG55" s="556">
        <f t="shared" ca="1" si="622"/>
        <v>0</v>
      </c>
      <c r="GH55" s="556">
        <f t="shared" ca="1" si="622"/>
        <v>0</v>
      </c>
      <c r="GI55" s="556">
        <f t="shared" ca="1" si="622"/>
        <v>0</v>
      </c>
      <c r="GJ55" s="556">
        <f t="shared" ca="1" si="622"/>
        <v>0</v>
      </c>
      <c r="GK55" s="556">
        <f t="shared" ca="1" si="622"/>
        <v>0</v>
      </c>
      <c r="GL55" s="556">
        <f t="shared" ca="1" si="622"/>
        <v>0</v>
      </c>
      <c r="GM55" s="556">
        <f t="shared" ca="1" si="622"/>
        <v>0</v>
      </c>
      <c r="GN55" s="556">
        <f t="shared" ca="1" si="622"/>
        <v>0</v>
      </c>
      <c r="GO55" s="556">
        <f t="shared" ca="1" si="622"/>
        <v>0</v>
      </c>
      <c r="GP55" s="19">
        <f t="shared" ca="1" si="623"/>
        <v>0</v>
      </c>
      <c r="GQ55" s="116">
        <f t="shared" ca="1" si="624"/>
        <v>0</v>
      </c>
      <c r="GR55" s="116">
        <f t="shared" ca="1" si="624"/>
        <v>0</v>
      </c>
      <c r="GS55" s="116">
        <f t="shared" ca="1" si="624"/>
        <v>0</v>
      </c>
      <c r="GT55" s="116">
        <f t="shared" ca="1" si="624"/>
        <v>0</v>
      </c>
      <c r="GU55" s="116">
        <f t="shared" ca="1" si="624"/>
        <v>0</v>
      </c>
      <c r="GV55" s="537">
        <f t="shared" ca="1" si="625"/>
        <v>0</v>
      </c>
      <c r="GW55" s="116">
        <f t="shared" ca="1" si="626"/>
        <v>0</v>
      </c>
      <c r="GX55" s="116">
        <f t="shared" ca="1" si="626"/>
        <v>0</v>
      </c>
      <c r="GY55" s="116">
        <f t="shared" ca="1" si="626"/>
        <v>0</v>
      </c>
      <c r="GZ55" s="116">
        <f t="shared" ca="1" si="626"/>
        <v>0</v>
      </c>
      <c r="HA55" s="116">
        <f t="shared" ca="1" si="626"/>
        <v>0</v>
      </c>
      <c r="HB55" s="537">
        <f t="shared" ca="1" si="627"/>
        <v>0</v>
      </c>
      <c r="HC55" s="116">
        <f t="shared" ca="1" si="628"/>
        <v>0</v>
      </c>
      <c r="HD55" s="116">
        <f t="shared" ca="1" si="628"/>
        <v>0</v>
      </c>
      <c r="HE55" s="116">
        <f t="shared" ca="1" si="628"/>
        <v>0</v>
      </c>
      <c r="HF55" s="116">
        <f t="shared" ca="1" si="628"/>
        <v>0</v>
      </c>
      <c r="HG55" s="116">
        <f t="shared" ca="1" si="628"/>
        <v>0</v>
      </c>
      <c r="HH55" s="537">
        <f t="shared" ca="1" si="629"/>
        <v>0</v>
      </c>
      <c r="HI55" s="116">
        <f t="shared" ca="1" si="630"/>
        <v>0</v>
      </c>
      <c r="HJ55" s="116">
        <f t="shared" ca="1" si="630"/>
        <v>0</v>
      </c>
      <c r="HK55" s="116">
        <f t="shared" ca="1" si="630"/>
        <v>0</v>
      </c>
      <c r="HL55" s="116">
        <f t="shared" ca="1" si="630"/>
        <v>0</v>
      </c>
      <c r="HM55" s="116">
        <f t="shared" ca="1" si="630"/>
        <v>0</v>
      </c>
      <c r="HN55" s="537">
        <f t="shared" ca="1" si="631"/>
        <v>0</v>
      </c>
      <c r="HO55" s="116">
        <f t="shared" ca="1" si="632"/>
        <v>0</v>
      </c>
      <c r="HP55" s="116">
        <f t="shared" ca="1" si="632"/>
        <v>0</v>
      </c>
      <c r="HQ55" s="116">
        <f t="shared" ca="1" si="632"/>
        <v>0</v>
      </c>
      <c r="HR55" s="116">
        <f t="shared" ca="1" si="632"/>
        <v>0</v>
      </c>
      <c r="HS55" s="116">
        <f t="shared" ca="1" si="632"/>
        <v>0</v>
      </c>
      <c r="HT55" s="537">
        <f t="shared" ca="1" si="633"/>
        <v>0</v>
      </c>
      <c r="HU55" s="116">
        <f t="shared" ca="1" si="634"/>
        <v>0</v>
      </c>
      <c r="HV55" s="116">
        <f t="shared" ca="1" si="634"/>
        <v>0</v>
      </c>
      <c r="HW55" s="116">
        <f t="shared" ca="1" si="634"/>
        <v>0</v>
      </c>
      <c r="HX55" s="116">
        <f t="shared" ca="1" si="634"/>
        <v>0</v>
      </c>
      <c r="HY55" s="116">
        <f t="shared" ca="1" si="634"/>
        <v>0</v>
      </c>
      <c r="HZ55" s="537">
        <f t="shared" ca="1" si="635"/>
        <v>0</v>
      </c>
      <c r="IA55" s="117">
        <f t="shared" ca="1" si="636"/>
        <v>0</v>
      </c>
      <c r="IB55" s="117">
        <f t="shared" ca="1" si="636"/>
        <v>0</v>
      </c>
      <c r="IC55" s="117">
        <f t="shared" ca="1" si="636"/>
        <v>0</v>
      </c>
      <c r="ID55" s="117">
        <f t="shared" ca="1" si="636"/>
        <v>0</v>
      </c>
      <c r="IE55" s="556">
        <f t="shared" ca="1" si="637"/>
        <v>0</v>
      </c>
      <c r="IF55" s="556">
        <f t="shared" ca="1" si="637"/>
        <v>0</v>
      </c>
      <c r="IG55" s="556">
        <f t="shared" ca="1" si="637"/>
        <v>0</v>
      </c>
      <c r="IH55" s="556">
        <f t="shared" ca="1" si="637"/>
        <v>0</v>
      </c>
      <c r="II55" s="556">
        <f t="shared" ca="1" si="637"/>
        <v>0</v>
      </c>
      <c r="IJ55" s="556">
        <f t="shared" ca="1" si="637"/>
        <v>0</v>
      </c>
      <c r="IK55" s="556">
        <f t="shared" ca="1" si="637"/>
        <v>0</v>
      </c>
      <c r="IL55" s="556">
        <f t="shared" ca="1" si="637"/>
        <v>0</v>
      </c>
      <c r="IM55" s="556">
        <f t="shared" ca="1" si="637"/>
        <v>0</v>
      </c>
      <c r="IN55" s="556">
        <f t="shared" ca="1" si="637"/>
        <v>0</v>
      </c>
      <c r="IO55" s="556">
        <f t="shared" ca="1" si="637"/>
        <v>0</v>
      </c>
      <c r="IP55" s="556">
        <f t="shared" ca="1" si="637"/>
        <v>0</v>
      </c>
      <c r="IQ55" s="556">
        <f t="shared" ca="1" si="637"/>
        <v>0</v>
      </c>
      <c r="IR55" s="556">
        <f t="shared" ca="1" si="637"/>
        <v>0</v>
      </c>
      <c r="IS55" s="556">
        <f t="shared" ca="1" si="637"/>
        <v>0</v>
      </c>
      <c r="IT55" s="556">
        <f t="shared" ca="1" si="637"/>
        <v>0</v>
      </c>
      <c r="IU55" s="556">
        <f t="shared" ca="1" si="637"/>
        <v>0</v>
      </c>
      <c r="IV55" s="556">
        <f t="shared" ca="1" si="637"/>
        <v>0</v>
      </c>
      <c r="IW55" s="556">
        <f t="shared" ca="1" si="637"/>
        <v>0</v>
      </c>
      <c r="IX55" s="556">
        <f t="shared" ca="1" si="637"/>
        <v>0</v>
      </c>
      <c r="IY55" s="19">
        <f t="shared" ca="1" si="638"/>
        <v>0</v>
      </c>
      <c r="IZ55" s="5">
        <f t="shared" si="639"/>
        <v>67</v>
      </c>
      <c r="JA55" s="9"/>
      <c r="JB55" s="5">
        <f t="shared" si="640"/>
        <v>1</v>
      </c>
      <c r="JC55" s="5" t="b">
        <f t="shared" si="640"/>
        <v>0</v>
      </c>
      <c r="JD55" s="19">
        <f t="shared" ca="1" si="641"/>
        <v>0</v>
      </c>
      <c r="JE55" s="5">
        <f t="shared" si="642"/>
        <v>0</v>
      </c>
      <c r="JF55" s="5">
        <f t="shared" si="643"/>
        <v>1.2500000000000001E-2</v>
      </c>
      <c r="JG55" s="5">
        <f t="shared" si="644"/>
        <v>0</v>
      </c>
      <c r="JH55" s="19">
        <f t="shared" ca="1" si="641"/>
        <v>0</v>
      </c>
      <c r="JI55" s="5">
        <f t="shared" si="645"/>
        <v>60</v>
      </c>
      <c r="JJ55" s="5">
        <f t="shared" si="646"/>
        <v>1</v>
      </c>
      <c r="JK55" s="19">
        <f t="shared" ca="1" si="641"/>
        <v>0</v>
      </c>
      <c r="JL55" s="19">
        <f t="shared" ca="1" si="641"/>
        <v>0</v>
      </c>
      <c r="JM55" s="19">
        <f t="shared" ca="1" si="641"/>
        <v>0</v>
      </c>
      <c r="JN55" s="19">
        <f t="shared" ca="1" si="641"/>
        <v>0</v>
      </c>
      <c r="JO55" s="19">
        <f t="shared" ca="1" si="641"/>
        <v>0</v>
      </c>
      <c r="JP55" s="19">
        <f t="shared" ca="1" si="641"/>
        <v>0</v>
      </c>
      <c r="JQ55" s="19">
        <f t="shared" ca="1" si="641"/>
        <v>0</v>
      </c>
      <c r="JR55" s="19">
        <f t="shared" ca="1" si="641"/>
        <v>0</v>
      </c>
      <c r="JS55" s="19">
        <f t="shared" ca="1" si="641"/>
        <v>0</v>
      </c>
      <c r="JT55" s="19">
        <f t="shared" ca="1" si="641"/>
        <v>0</v>
      </c>
      <c r="JU55" s="19">
        <f t="shared" ca="1" si="641"/>
        <v>0</v>
      </c>
      <c r="JV55" s="19">
        <f t="shared" ca="1" si="641"/>
        <v>0</v>
      </c>
      <c r="JW55" s="19">
        <f t="shared" ca="1" si="641"/>
        <v>0</v>
      </c>
      <c r="JX55" s="19">
        <f t="shared" ca="1" si="641"/>
        <v>0</v>
      </c>
      <c r="JY55" s="19">
        <f t="shared" ca="1" si="641"/>
        <v>0</v>
      </c>
      <c r="JZ55" s="19">
        <f t="shared" ca="1" si="641"/>
        <v>0</v>
      </c>
      <c r="KA55" s="19">
        <f t="shared" ca="1" si="641"/>
        <v>0</v>
      </c>
      <c r="KB55" s="19">
        <f t="shared" ca="1" si="641"/>
        <v>0</v>
      </c>
      <c r="KC55" s="19">
        <f t="shared" ca="1" si="641"/>
        <v>0</v>
      </c>
      <c r="KD55" s="19">
        <f t="shared" ca="1" si="641"/>
        <v>0</v>
      </c>
      <c r="KE55" s="19">
        <f t="shared" ca="1" si="641"/>
        <v>0</v>
      </c>
      <c r="KF55" s="5">
        <f t="shared" si="647"/>
        <v>0</v>
      </c>
      <c r="KG55" s="5">
        <f t="shared" si="647"/>
        <v>6.25E-2</v>
      </c>
      <c r="KH55" s="5">
        <f t="shared" si="647"/>
        <v>6.25E-2</v>
      </c>
      <c r="KI55" s="5">
        <f t="shared" si="647"/>
        <v>6.25E-2</v>
      </c>
      <c r="KJ55" s="19">
        <f t="shared" ca="1" si="641"/>
        <v>0</v>
      </c>
      <c r="KK55" s="19">
        <f t="shared" ca="1" si="641"/>
        <v>0</v>
      </c>
      <c r="KL55" s="19">
        <f t="shared" ca="1" si="641"/>
        <v>0</v>
      </c>
      <c r="KM55" s="19">
        <f t="shared" ca="1" si="641"/>
        <v>0</v>
      </c>
      <c r="KN55" s="19">
        <f t="shared" ca="1" si="641"/>
        <v>1</v>
      </c>
      <c r="KO55" s="19">
        <f t="shared" ca="1" si="641"/>
        <v>0</v>
      </c>
      <c r="KP55" s="19">
        <f t="shared" ca="1" si="641"/>
        <v>1</v>
      </c>
      <c r="KQ55" s="9"/>
      <c r="KR55" s="5" t="b">
        <f t="shared" ca="1" si="648"/>
        <v>1</v>
      </c>
      <c r="KS55" s="5" t="b">
        <f t="shared" si="649"/>
        <v>0</v>
      </c>
      <c r="KT55" s="5" t="b">
        <f t="shared" si="649"/>
        <v>0</v>
      </c>
      <c r="KU55" s="5" t="b">
        <f t="shared" si="649"/>
        <v>1</v>
      </c>
      <c r="KV55" s="136">
        <f t="shared" si="650"/>
        <v>2</v>
      </c>
      <c r="KW55" s="136">
        <f t="shared" si="650"/>
        <v>2</v>
      </c>
      <c r="KX55" s="5" t="b">
        <f t="shared" si="651"/>
        <v>0</v>
      </c>
      <c r="KY55" s="5" t="b">
        <f t="shared" si="651"/>
        <v>1</v>
      </c>
      <c r="KZ55" s="5" t="b">
        <f t="shared" si="651"/>
        <v>1</v>
      </c>
      <c r="LA55" s="5" t="b">
        <f t="shared" si="651"/>
        <v>0</v>
      </c>
      <c r="LB55" s="5">
        <f t="shared" si="652"/>
        <v>1</v>
      </c>
      <c r="LC55" s="5">
        <f t="shared" si="652"/>
        <v>0</v>
      </c>
      <c r="LD55" s="5" t="b">
        <f t="shared" si="653"/>
        <v>0</v>
      </c>
      <c r="LE55" s="5" t="str" cm="1">
        <f t="array" aca="1" ref="LE55" ca="1">IF(OR(LF55:LM55&lt;&gt;"-"),TRUE,"-")</f>
        <v>-</v>
      </c>
      <c r="LF55" s="19" t="str">
        <f t="shared" ca="1" si="654"/>
        <v>-</v>
      </c>
      <c r="LG55" s="19" t="str">
        <f t="shared" ca="1" si="654"/>
        <v>-</v>
      </c>
      <c r="LH55" s="19" t="str">
        <f t="shared" ca="1" si="654"/>
        <v>-</v>
      </c>
      <c r="LI55" s="19" t="str">
        <f t="shared" ca="1" si="654"/>
        <v>-</v>
      </c>
      <c r="LJ55" s="19" t="str">
        <f t="shared" ca="1" si="654"/>
        <v>-</v>
      </c>
      <c r="LK55" s="19" t="str">
        <f t="shared" ca="1" si="654"/>
        <v>-</v>
      </c>
      <c r="LL55" s="19" t="str">
        <f t="shared" ca="1" si="654"/>
        <v>-</v>
      </c>
      <c r="LM55" s="19" t="str">
        <f t="shared" ca="1" si="654"/>
        <v>-</v>
      </c>
      <c r="LN55" s="466" t="str">
        <f t="shared" ca="1" si="654"/>
        <v>-</v>
      </c>
      <c r="LO55" s="5" t="b">
        <f t="array" aca="1" ref="LO55" ca="1">IF(OR(LP55:LV55&lt;&gt;"-"),TRUE,"-")</f>
        <v>1</v>
      </c>
      <c r="LP55" s="19">
        <f t="shared" ca="1" si="655"/>
        <v>0</v>
      </c>
      <c r="LQ55" s="19" t="str">
        <f t="shared" ca="1" si="655"/>
        <v>-</v>
      </c>
      <c r="LR55" s="19">
        <f t="shared" ca="1" si="655"/>
        <v>999999</v>
      </c>
      <c r="LS55" s="19">
        <f t="shared" ca="1" si="655"/>
        <v>999999</v>
      </c>
      <c r="LT55" s="19">
        <f t="shared" ca="1" si="655"/>
        <v>999999</v>
      </c>
      <c r="LU55" s="19">
        <f t="shared" ca="1" si="655"/>
        <v>999999</v>
      </c>
      <c r="LV55" s="19">
        <f t="shared" ca="1" si="655"/>
        <v>999999</v>
      </c>
      <c r="LW55" s="19" t="str">
        <f t="shared" ca="1" si="655"/>
        <v>-</v>
      </c>
      <c r="LX55" s="19" t="str">
        <f ca="1">OFFSET(LX$5,$B55,0)</f>
        <v>-</v>
      </c>
      <c r="LY55" s="19" t="str">
        <f ca="1">OFFSET(LY$5,$B55,0)</f>
        <v>-</v>
      </c>
      <c r="LZ55" s="19" t="b">
        <f t="shared" ca="1" si="656"/>
        <v>1</v>
      </c>
      <c r="MA55" s="19">
        <f t="shared" ca="1" si="656"/>
        <v>0</v>
      </c>
      <c r="MB55" s="5" t="str">
        <f t="shared" si="657"/>
        <v>-</v>
      </c>
      <c r="MC55" s="5" t="str">
        <f t="shared" si="657"/>
        <v>-</v>
      </c>
      <c r="MD55" s="5" t="str">
        <f t="shared" si="657"/>
        <v>-</v>
      </c>
      <c r="ME55" s="5" t="str">
        <f t="shared" si="657"/>
        <v>-</v>
      </c>
      <c r="MF55" s="19" t="str">
        <f t="shared" ca="1" si="658"/>
        <v>-</v>
      </c>
      <c r="MG55" s="19" t="str">
        <f t="shared" ca="1" si="658"/>
        <v>-</v>
      </c>
      <c r="MH55" s="19" t="str">
        <f t="shared" ca="1" si="658"/>
        <v>-</v>
      </c>
      <c r="MI55" s="19" t="str">
        <f t="shared" ca="1" si="658"/>
        <v>-</v>
      </c>
      <c r="MJ55" s="19">
        <f t="shared" ca="1" si="658"/>
        <v>0.5</v>
      </c>
      <c r="MK55" s="19">
        <f t="shared" ca="1" si="658"/>
        <v>0.5</v>
      </c>
      <c r="ML55" s="19" t="str">
        <f t="shared" ca="1" si="658"/>
        <v>-</v>
      </c>
      <c r="MM55" s="5">
        <f t="shared" si="659"/>
        <v>0</v>
      </c>
      <c r="MN55" s="5">
        <f t="shared" si="659"/>
        <v>500</v>
      </c>
      <c r="MO55" s="5">
        <f t="shared" si="659"/>
        <v>500</v>
      </c>
      <c r="MP55" s="5">
        <f t="shared" si="659"/>
        <v>575</v>
      </c>
      <c r="MQ55" s="5">
        <f t="shared" si="659"/>
        <v>240</v>
      </c>
      <c r="MR55" s="5">
        <f t="shared" si="659"/>
        <v>364</v>
      </c>
      <c r="MS55" s="5">
        <f t="shared" si="660"/>
        <v>1</v>
      </c>
      <c r="MT55" s="9"/>
      <c r="MU55" s="19">
        <f t="shared" ca="1" si="658"/>
        <v>70</v>
      </c>
      <c r="MV55" s="19">
        <f t="shared" ca="1" si="658"/>
        <v>50</v>
      </c>
      <c r="MW55" s="19">
        <f t="shared" ca="1" si="658"/>
        <v>75</v>
      </c>
      <c r="MX55" s="19">
        <f t="shared" ca="1" si="658"/>
        <v>50</v>
      </c>
      <c r="MY55" s="5">
        <f t="shared" si="661"/>
        <v>1</v>
      </c>
      <c r="MZ55" s="5">
        <f t="shared" si="662"/>
        <v>1</v>
      </c>
      <c r="NA55" s="5">
        <f t="shared" si="663"/>
        <v>1</v>
      </c>
      <c r="NB55" s="9"/>
      <c r="NC55" s="19" t="b">
        <f t="shared" ca="1" si="664"/>
        <v>0</v>
      </c>
      <c r="ND55" s="19" t="b">
        <f t="shared" ca="1" si="664"/>
        <v>0</v>
      </c>
      <c r="NE55" s="19">
        <f t="shared" ca="1" si="664"/>
        <v>2</v>
      </c>
      <c r="NF55" s="19">
        <f t="shared" ca="1" si="664"/>
        <v>1</v>
      </c>
      <c r="NG55" s="19">
        <f t="shared" ca="1" si="664"/>
        <v>2</v>
      </c>
      <c r="NH55" s="19">
        <f t="shared" ca="1" si="664"/>
        <v>0</v>
      </c>
      <c r="NI55" s="19" t="str">
        <f t="shared" ca="1" si="664"/>
        <v>-</v>
      </c>
      <c r="NJ55" s="466" t="b">
        <v>1</v>
      </c>
      <c r="NK55" s="312">
        <v>11.8</v>
      </c>
      <c r="NL55" s="466" t="b">
        <v>1</v>
      </c>
      <c r="NM55" s="466">
        <f t="shared" ref="NM55:NM58" si="673">$NM$53*0.23</f>
        <v>230</v>
      </c>
      <c r="NN55" s="19" t="str">
        <f t="shared" ca="1" si="664"/>
        <v>-</v>
      </c>
      <c r="NO55" s="19">
        <f t="shared" ca="1" si="658"/>
        <v>1</v>
      </c>
      <c r="NP55" s="19">
        <f t="shared" ca="1" si="658"/>
        <v>1</v>
      </c>
      <c r="NQ55" s="19">
        <f t="shared" ca="1" si="658"/>
        <v>1</v>
      </c>
      <c r="NR55" s="19">
        <f t="shared" ca="1" si="658"/>
        <v>1</v>
      </c>
      <c r="NS55" s="19">
        <f t="shared" ca="1" si="658"/>
        <v>1</v>
      </c>
      <c r="NT55" s="19">
        <f t="shared" ca="1" si="658"/>
        <v>1</v>
      </c>
      <c r="NU55" s="19">
        <f t="shared" ca="1" si="658"/>
        <v>1</v>
      </c>
      <c r="NV55" s="19">
        <f t="shared" ca="1" si="658"/>
        <v>1</v>
      </c>
      <c r="NW55" s="19">
        <f t="shared" ca="1" si="658"/>
        <v>1</v>
      </c>
      <c r="NX55" s="9"/>
      <c r="NY55" s="539" t="str">
        <f t="shared" si="665"/>
        <v>-</v>
      </c>
      <c r="NZ55" s="539" t="str">
        <f t="shared" si="665"/>
        <v>-</v>
      </c>
      <c r="OA55" s="539" t="str">
        <f t="shared" si="665"/>
        <v>-</v>
      </c>
      <c r="OB55" s="539" t="str">
        <f t="shared" si="665"/>
        <v>-</v>
      </c>
      <c r="OC55" s="539" t="str">
        <f t="shared" si="665"/>
        <v>-</v>
      </c>
      <c r="OD55" s="539" t="str">
        <f t="shared" si="665"/>
        <v>-</v>
      </c>
      <c r="OE55" s="539" t="str">
        <f t="shared" ca="1" si="665"/>
        <v>-</v>
      </c>
      <c r="OF55" s="539" t="str">
        <f t="shared" ca="1" si="665"/>
        <v>-</v>
      </c>
      <c r="OG55" s="539" t="str">
        <f t="shared" ca="1" si="665"/>
        <v>-</v>
      </c>
      <c r="OH55" s="539" t="str">
        <f t="shared" ca="1" si="665"/>
        <v>-</v>
      </c>
      <c r="OI55" s="539" t="str">
        <f t="shared" ca="1" si="665"/>
        <v>-</v>
      </c>
      <c r="OJ55" s="539" t="str">
        <f t="shared" ca="1" si="665"/>
        <v>-</v>
      </c>
      <c r="OK55" s="539" t="str">
        <f t="shared" ca="1" si="665"/>
        <v>-</v>
      </c>
      <c r="OL55" s="539" t="str">
        <f t="shared" ca="1" si="665"/>
        <v>-</v>
      </c>
      <c r="OM55" s="539" t="str">
        <f t="shared" ca="1" si="665"/>
        <v>-</v>
      </c>
      <c r="ON55" s="539" t="str">
        <f t="shared" ca="1" si="665"/>
        <v>-</v>
      </c>
      <c r="OO55" s="539" t="str">
        <f t="shared" ca="1" si="665"/>
        <v>-</v>
      </c>
      <c r="OP55" s="539" t="str">
        <f t="shared" ca="1" si="665"/>
        <v>-</v>
      </c>
      <c r="OQ55" s="539" t="str">
        <f t="shared" ca="1" si="665"/>
        <v>-</v>
      </c>
      <c r="OR55" s="539" t="str">
        <f t="shared" ca="1" si="665"/>
        <v>-</v>
      </c>
      <c r="OS55" s="539" t="str">
        <f t="shared" ca="1" si="665"/>
        <v>-</v>
      </c>
      <c r="OT55" s="539" t="str">
        <f t="shared" ca="1" si="665"/>
        <v>-</v>
      </c>
      <c r="OU55" s="539" t="str">
        <f t="shared" ca="1" si="665"/>
        <v>-</v>
      </c>
      <c r="OV55" s="539" t="str">
        <f t="shared" ca="1" si="665"/>
        <v>-</v>
      </c>
      <c r="OW55" s="539" t="str">
        <f t="shared" ca="1" si="665"/>
        <v>-</v>
      </c>
      <c r="OX55" s="539" t="str">
        <f t="shared" ca="1" si="665"/>
        <v>-</v>
      </c>
      <c r="OY55" s="539" t="str">
        <f t="shared" ca="1" si="665"/>
        <v>-</v>
      </c>
      <c r="OZ55" s="539" t="str">
        <f t="shared" ca="1" si="665"/>
        <v>-</v>
      </c>
      <c r="PA55" s="539" t="str">
        <f t="shared" ca="1" si="665"/>
        <v>-</v>
      </c>
      <c r="PB55" s="539" t="str">
        <f t="shared" ca="1" si="665"/>
        <v>-</v>
      </c>
      <c r="PC55" s="539" t="str">
        <f t="shared" ca="1" si="665"/>
        <v>-</v>
      </c>
      <c r="PD55" s="539" t="str">
        <f t="shared" ca="1" si="665"/>
        <v>-</v>
      </c>
      <c r="PE55" s="539" t="str">
        <f t="shared" ca="1" si="665"/>
        <v>-</v>
      </c>
      <c r="PF55" s="539" t="str">
        <f t="shared" ca="1" si="665"/>
        <v>-</v>
      </c>
      <c r="PG55" s="539" t="str">
        <f t="shared" ca="1" si="665"/>
        <v>-</v>
      </c>
      <c r="PH55" s="539" t="str">
        <f t="shared" ca="1" si="665"/>
        <v>-</v>
      </c>
      <c r="PI55" s="549" t="str">
        <f t="shared" si="666"/>
        <v>-</v>
      </c>
      <c r="PJ55" s="549" t="str">
        <f t="shared" si="666"/>
        <v>-</v>
      </c>
      <c r="PK55" s="549" t="str">
        <f t="shared" si="666"/>
        <v>-</v>
      </c>
      <c r="PL55" s="549" t="str">
        <f t="shared" si="666"/>
        <v>-</v>
      </c>
      <c r="PM55" s="549" t="str">
        <f t="shared" si="666"/>
        <v>-</v>
      </c>
      <c r="PN55" s="549" t="str">
        <f t="shared" si="666"/>
        <v>-</v>
      </c>
      <c r="PO55" s="549" t="str">
        <f t="shared" si="666"/>
        <v>-</v>
      </c>
      <c r="PP55" s="549" t="str">
        <f t="shared" si="666"/>
        <v>-</v>
      </c>
      <c r="PQ55" s="549" t="str">
        <f t="shared" si="666"/>
        <v>-</v>
      </c>
      <c r="PR55" s="549" t="str">
        <f t="shared" si="666"/>
        <v>-</v>
      </c>
      <c r="PS55" s="549" t="str">
        <f t="shared" si="666"/>
        <v>-</v>
      </c>
      <c r="PT55" s="549" t="str">
        <f t="shared" si="666"/>
        <v>-</v>
      </c>
      <c r="PU55" s="549" t="str">
        <f t="shared" si="666"/>
        <v>-</v>
      </c>
      <c r="PV55" s="549" t="str">
        <f t="shared" si="666"/>
        <v>-</v>
      </c>
      <c r="PW55" s="549" t="str">
        <f t="shared" si="666"/>
        <v>-</v>
      </c>
      <c r="PX55" s="549" t="str">
        <f t="shared" si="666"/>
        <v>-</v>
      </c>
      <c r="PY55" s="549" t="str">
        <f t="shared" si="666"/>
        <v>-</v>
      </c>
      <c r="PZ55" s="549" t="str">
        <f t="shared" si="666"/>
        <v>-</v>
      </c>
      <c r="QA55" s="549" t="str">
        <f t="shared" si="666"/>
        <v>-</v>
      </c>
      <c r="QB55" s="549" t="str">
        <f t="shared" si="666"/>
        <v>-</v>
      </c>
      <c r="QC55" s="549" t="str">
        <f t="shared" si="666"/>
        <v>-</v>
      </c>
      <c r="QD55" s="549" t="str">
        <f t="shared" si="666"/>
        <v>-</v>
      </c>
      <c r="QE55" s="549" t="str">
        <f t="shared" si="666"/>
        <v>-</v>
      </c>
      <c r="QF55" s="549" t="str">
        <f t="shared" si="666"/>
        <v>-</v>
      </c>
      <c r="QG55" s="549" t="str">
        <f t="shared" si="666"/>
        <v>-</v>
      </c>
      <c r="QH55" s="549" t="str">
        <f t="shared" si="666"/>
        <v>-</v>
      </c>
      <c r="QI55" s="539" t="str">
        <f t="shared" si="667"/>
        <v>-</v>
      </c>
      <c r="QJ55" s="539" t="str">
        <f t="shared" si="667"/>
        <v>-</v>
      </c>
      <c r="QK55" s="539" t="str">
        <f t="shared" si="667"/>
        <v>-</v>
      </c>
      <c r="QL55" s="539" t="str">
        <f t="shared" si="667"/>
        <v>-</v>
      </c>
      <c r="QM55" s="539" t="str">
        <f t="shared" si="667"/>
        <v>-</v>
      </c>
      <c r="QN55" s="539" t="str">
        <f t="shared" si="667"/>
        <v>-</v>
      </c>
      <c r="QO55" s="539" t="str">
        <f t="shared" ca="1" si="667"/>
        <v>-</v>
      </c>
      <c r="QP55" s="539" t="str">
        <f t="shared" ca="1" si="667"/>
        <v>-</v>
      </c>
      <c r="QQ55" s="539" t="str">
        <f t="shared" ca="1" si="667"/>
        <v>-</v>
      </c>
      <c r="QR55" s="539" t="str">
        <f t="shared" ca="1" si="667"/>
        <v>-</v>
      </c>
      <c r="QS55" s="539" t="str">
        <f t="shared" ca="1" si="667"/>
        <v>-</v>
      </c>
      <c r="QT55" s="539" t="str">
        <f t="shared" ca="1" si="667"/>
        <v>-</v>
      </c>
      <c r="QU55" s="539" t="str">
        <f t="shared" ca="1" si="667"/>
        <v>-</v>
      </c>
      <c r="QV55" s="539" t="str">
        <f t="shared" ca="1" si="667"/>
        <v>-</v>
      </c>
      <c r="QW55" s="539" t="str">
        <f t="shared" ca="1" si="667"/>
        <v>-</v>
      </c>
      <c r="QX55" s="539" t="str">
        <f t="shared" ca="1" si="667"/>
        <v>-</v>
      </c>
      <c r="QY55" s="539" t="str">
        <f t="shared" ca="1" si="667"/>
        <v>-</v>
      </c>
      <c r="QZ55" s="539" t="str">
        <f t="shared" ca="1" si="667"/>
        <v>-</v>
      </c>
      <c r="RA55" s="539" t="str">
        <f t="shared" ca="1" si="667"/>
        <v>-</v>
      </c>
      <c r="RB55" s="539" t="str">
        <f t="shared" ca="1" si="667"/>
        <v>-</v>
      </c>
      <c r="RC55" s="539" t="str">
        <f t="shared" ca="1" si="667"/>
        <v>-</v>
      </c>
      <c r="RD55" s="539" t="str">
        <f t="shared" ca="1" si="667"/>
        <v>-</v>
      </c>
      <c r="RE55" s="539" t="str">
        <f t="shared" ca="1" si="667"/>
        <v>-</v>
      </c>
      <c r="RF55" s="539" t="str">
        <f t="shared" ca="1" si="667"/>
        <v>-</v>
      </c>
      <c r="RG55" s="539" t="str">
        <f t="shared" ca="1" si="667"/>
        <v>-</v>
      </c>
      <c r="RH55" s="539" t="str">
        <f t="shared" ca="1" si="667"/>
        <v>-</v>
      </c>
      <c r="RI55" s="539" t="str">
        <f t="shared" ca="1" si="667"/>
        <v>-</v>
      </c>
      <c r="RJ55" s="539" t="str">
        <f t="shared" ca="1" si="667"/>
        <v>-</v>
      </c>
      <c r="RK55" s="539" t="str">
        <f t="shared" ca="1" si="667"/>
        <v>-</v>
      </c>
      <c r="RL55" s="539" t="str">
        <f t="shared" ca="1" si="667"/>
        <v>-</v>
      </c>
      <c r="RM55" s="539" t="str">
        <f t="shared" ca="1" si="667"/>
        <v>-</v>
      </c>
      <c r="RN55" s="539" t="str">
        <f t="shared" ca="1" si="667"/>
        <v>-</v>
      </c>
      <c r="RO55" s="539" t="str">
        <f t="shared" ca="1" si="667"/>
        <v>-</v>
      </c>
      <c r="RP55" s="539" t="str">
        <f t="shared" ca="1" si="667"/>
        <v>-</v>
      </c>
      <c r="RQ55" s="539" t="str">
        <f t="shared" ca="1" si="667"/>
        <v>-</v>
      </c>
      <c r="RR55" s="539" t="str">
        <f t="shared" ca="1" si="667"/>
        <v>-</v>
      </c>
      <c r="RS55" s="549" t="str">
        <f t="shared" si="668"/>
        <v>-</v>
      </c>
      <c r="RT55" s="549" t="str">
        <f t="shared" si="668"/>
        <v>-</v>
      </c>
      <c r="RU55" s="549" t="str">
        <f t="shared" si="668"/>
        <v>-</v>
      </c>
      <c r="RV55" s="549" t="str">
        <f t="shared" si="668"/>
        <v>-</v>
      </c>
      <c r="RW55" s="549" t="str">
        <f t="shared" si="668"/>
        <v>-</v>
      </c>
      <c r="RX55" s="549" t="str">
        <f t="shared" si="668"/>
        <v>-</v>
      </c>
      <c r="RY55" s="549" t="str">
        <f t="shared" si="668"/>
        <v>-</v>
      </c>
      <c r="RZ55" s="549" t="str">
        <f t="shared" si="668"/>
        <v>-</v>
      </c>
      <c r="SA55" s="549" t="str">
        <f t="shared" si="668"/>
        <v>-</v>
      </c>
      <c r="SB55" s="549" t="str">
        <f t="shared" si="668"/>
        <v>-</v>
      </c>
      <c r="SC55" s="549" t="str">
        <f t="shared" si="668"/>
        <v>-</v>
      </c>
      <c r="SD55" s="549" t="str">
        <f t="shared" si="668"/>
        <v>-</v>
      </c>
      <c r="SE55" s="549" t="str">
        <f t="shared" si="668"/>
        <v>-</v>
      </c>
      <c r="SF55" s="549" t="str">
        <f t="shared" si="668"/>
        <v>-</v>
      </c>
      <c r="SG55" s="549" t="str">
        <f t="shared" si="668"/>
        <v>-</v>
      </c>
      <c r="SH55" s="549" t="str">
        <f t="shared" si="668"/>
        <v>-</v>
      </c>
      <c r="SI55" s="549" t="str">
        <f t="shared" si="668"/>
        <v>-</v>
      </c>
      <c r="SJ55" s="549" t="str">
        <f t="shared" si="668"/>
        <v>-</v>
      </c>
      <c r="SK55" s="549" t="str">
        <f t="shared" si="668"/>
        <v>-</v>
      </c>
      <c r="SL55" s="549" t="str">
        <f t="shared" si="668"/>
        <v>-</v>
      </c>
      <c r="SM55" s="549" t="str">
        <f t="shared" si="668"/>
        <v>-</v>
      </c>
      <c r="SN55" s="549" t="str">
        <f t="shared" si="668"/>
        <v>-</v>
      </c>
      <c r="SO55" s="549" t="str">
        <f t="shared" si="668"/>
        <v>-</v>
      </c>
      <c r="SP55" s="549" t="str">
        <f t="shared" si="668"/>
        <v>-</v>
      </c>
      <c r="SQ55" s="549" t="str">
        <f t="shared" si="668"/>
        <v>-</v>
      </c>
      <c r="SR55" s="549" t="str">
        <f t="shared" si="668"/>
        <v>-</v>
      </c>
      <c r="SS55" s="539" t="b">
        <f t="shared" si="669"/>
        <v>1</v>
      </c>
      <c r="ST55" s="539" t="b">
        <f t="shared" si="669"/>
        <v>1</v>
      </c>
      <c r="SU55" s="539" t="b">
        <f t="shared" si="669"/>
        <v>1</v>
      </c>
      <c r="SV55" s="539" t="b">
        <f t="shared" si="669"/>
        <v>1</v>
      </c>
      <c r="SW55" s="539" t="b">
        <f t="shared" si="669"/>
        <v>1</v>
      </c>
      <c r="SX55" s="539" t="b">
        <f t="shared" si="669"/>
        <v>1</v>
      </c>
      <c r="SY55" s="539" t="str">
        <f t="shared" ca="1" si="669"/>
        <v>-</v>
      </c>
      <c r="SZ55" s="539" t="str">
        <f t="shared" ca="1" si="669"/>
        <v>-</v>
      </c>
      <c r="TA55" s="539" t="str">
        <f t="shared" ca="1" si="669"/>
        <v>-</v>
      </c>
      <c r="TB55" s="539" t="str">
        <f t="shared" ca="1" si="669"/>
        <v>-</v>
      </c>
      <c r="TC55" s="539" t="str">
        <f t="shared" ca="1" si="669"/>
        <v>-</v>
      </c>
      <c r="TD55" s="539" t="str">
        <f t="shared" ca="1" si="669"/>
        <v>-</v>
      </c>
      <c r="TE55" s="539" t="str">
        <f t="shared" ca="1" si="669"/>
        <v>-</v>
      </c>
      <c r="TF55" s="539" t="str">
        <f t="shared" ca="1" si="669"/>
        <v>-</v>
      </c>
      <c r="TG55" s="539" t="str">
        <f t="shared" ca="1" si="669"/>
        <v>-</v>
      </c>
      <c r="TH55" s="539" t="str">
        <f t="shared" ca="1" si="669"/>
        <v>-</v>
      </c>
      <c r="TI55" s="539" t="str">
        <f t="shared" ca="1" si="669"/>
        <v>-</v>
      </c>
      <c r="TJ55" s="539" t="str">
        <f t="shared" ca="1" si="669"/>
        <v>-</v>
      </c>
      <c r="TK55" s="539" t="str">
        <f t="shared" ca="1" si="669"/>
        <v>-</v>
      </c>
      <c r="TL55" s="539" t="str">
        <f t="shared" ca="1" si="669"/>
        <v>-</v>
      </c>
      <c r="TM55" s="539" t="str">
        <f t="shared" ca="1" si="669"/>
        <v>-</v>
      </c>
      <c r="TN55" s="539" t="str">
        <f t="shared" ca="1" si="669"/>
        <v>-</v>
      </c>
      <c r="TO55" s="539" t="str">
        <f t="shared" ca="1" si="669"/>
        <v>-</v>
      </c>
      <c r="TP55" s="539" t="str">
        <f t="shared" ca="1" si="669"/>
        <v>-</v>
      </c>
      <c r="TQ55" s="539" t="str">
        <f t="shared" ca="1" si="669"/>
        <v>-</v>
      </c>
      <c r="TR55" s="539" t="str">
        <f t="shared" ca="1" si="669"/>
        <v>-</v>
      </c>
      <c r="TS55" s="539" t="str">
        <f t="shared" ca="1" si="669"/>
        <v>-</v>
      </c>
      <c r="TT55" s="539" t="str">
        <f t="shared" ca="1" si="669"/>
        <v>-</v>
      </c>
      <c r="TU55" s="539" t="str">
        <f t="shared" ca="1" si="669"/>
        <v>-</v>
      </c>
      <c r="TV55" s="539" t="str">
        <f t="shared" ca="1" si="669"/>
        <v>-</v>
      </c>
      <c r="TW55" s="539" t="str">
        <f t="shared" ca="1" si="669"/>
        <v>-</v>
      </c>
      <c r="TX55" s="539" t="str">
        <f t="shared" ca="1" si="669"/>
        <v>-</v>
      </c>
      <c r="TY55" s="539" t="str">
        <f t="shared" ca="1" si="669"/>
        <v>-</v>
      </c>
      <c r="TZ55" s="539" t="str">
        <f t="shared" ca="1" si="669"/>
        <v>-</v>
      </c>
      <c r="UA55" s="539" t="str">
        <f t="shared" ca="1" si="669"/>
        <v>-</v>
      </c>
      <c r="UB55" s="539" t="str">
        <f t="shared" ca="1" si="669"/>
        <v>-</v>
      </c>
      <c r="UC55" s="549" t="b">
        <f t="shared" si="670"/>
        <v>1</v>
      </c>
      <c r="UD55" s="549" t="b">
        <f t="shared" si="670"/>
        <v>1</v>
      </c>
      <c r="UE55" s="549" t="b">
        <f t="shared" si="670"/>
        <v>1</v>
      </c>
      <c r="UF55" s="549" t="b">
        <f t="shared" si="670"/>
        <v>1</v>
      </c>
      <c r="UG55" s="549" t="b">
        <f t="shared" si="670"/>
        <v>1</v>
      </c>
      <c r="UH55" s="549" t="b">
        <f t="shared" si="670"/>
        <v>1</v>
      </c>
      <c r="UI55" s="549" t="b">
        <f t="shared" si="670"/>
        <v>1</v>
      </c>
      <c r="UJ55" s="549" t="b">
        <f t="shared" si="670"/>
        <v>1</v>
      </c>
      <c r="UK55" s="549" t="b">
        <f t="shared" si="670"/>
        <v>1</v>
      </c>
      <c r="UL55" s="549" t="b">
        <f t="shared" si="670"/>
        <v>1</v>
      </c>
      <c r="UM55" s="549" t="b">
        <f t="shared" si="670"/>
        <v>1</v>
      </c>
      <c r="UN55" s="549" t="b">
        <f t="shared" si="670"/>
        <v>1</v>
      </c>
      <c r="UO55" s="549" t="b">
        <f t="shared" si="670"/>
        <v>1</v>
      </c>
      <c r="UP55" s="549" t="b">
        <f t="shared" si="670"/>
        <v>1</v>
      </c>
      <c r="UQ55" s="549" t="b">
        <f t="shared" si="670"/>
        <v>1</v>
      </c>
      <c r="UR55" s="549" t="b">
        <f t="shared" si="670"/>
        <v>1</v>
      </c>
      <c r="US55" s="549" t="b">
        <f t="shared" si="670"/>
        <v>1</v>
      </c>
      <c r="UT55" s="549" t="b">
        <f t="shared" si="670"/>
        <v>1</v>
      </c>
      <c r="UU55" s="549" t="b">
        <f t="shared" si="670"/>
        <v>1</v>
      </c>
      <c r="UV55" s="549" t="b">
        <f t="shared" si="670"/>
        <v>1</v>
      </c>
      <c r="UW55" s="549" t="b">
        <f t="shared" si="670"/>
        <v>1</v>
      </c>
      <c r="UX55" s="549" t="b">
        <f t="shared" si="670"/>
        <v>1</v>
      </c>
      <c r="UY55" s="549" t="b">
        <f t="shared" si="670"/>
        <v>1</v>
      </c>
      <c r="UZ55" s="549" t="b">
        <f t="shared" si="670"/>
        <v>1</v>
      </c>
      <c r="VA55" s="549" t="b">
        <f t="shared" si="670"/>
        <v>1</v>
      </c>
      <c r="VB55" s="549" t="b">
        <f t="shared" si="670"/>
        <v>1</v>
      </c>
      <c r="VC55" s="19">
        <f t="shared" ca="1" si="671"/>
        <v>0</v>
      </c>
      <c r="VD55" s="23">
        <v>0</v>
      </c>
    </row>
    <row r="56" spans="1:576" outlineLevel="1">
      <c r="A56" s="21">
        <f t="shared" si="93"/>
        <v>51</v>
      </c>
      <c r="B56" s="21">
        <f t="shared" ref="B56:B89" si="674">$A$23</f>
        <v>18</v>
      </c>
      <c r="C56">
        <v>108</v>
      </c>
      <c r="D56" s="19" t="str">
        <f t="shared" ca="1" si="583"/>
        <v>SNSW</v>
      </c>
      <c r="E56" t="b">
        <v>1</v>
      </c>
      <c r="F56" t="b">
        <v>0</v>
      </c>
      <c r="G56" t="b">
        <f t="shared" si="584"/>
        <v>1</v>
      </c>
      <c r="H56" s="215">
        <f ca="1">OFFSET(H56,-1,0)+1</f>
        <v>2</v>
      </c>
      <c r="I56" s="26">
        <v>2</v>
      </c>
      <c r="J56" s="26">
        <v>1</v>
      </c>
      <c r="K56" s="26" t="str">
        <f>""</f>
        <v/>
      </c>
      <c r="L56" s="26">
        <v>0</v>
      </c>
      <c r="M56" s="26">
        <f t="shared" si="585"/>
        <v>2</v>
      </c>
      <c r="N56" s="26">
        <v>2</v>
      </c>
      <c r="O56" s="26">
        <v>3</v>
      </c>
      <c r="P56" s="26">
        <v>2</v>
      </c>
      <c r="Q56" s="26">
        <v>0</v>
      </c>
      <c r="R56" s="26">
        <v>0</v>
      </c>
      <c r="S56" s="26">
        <v>0</v>
      </c>
      <c r="T56" s="26">
        <v>0</v>
      </c>
      <c r="U56" s="26">
        <v>1</v>
      </c>
      <c r="V56" s="116">
        <v>1</v>
      </c>
      <c r="W56" s="116">
        <v>1</v>
      </c>
      <c r="X56" s="116">
        <v>1</v>
      </c>
      <c r="Y56" s="211"/>
      <c r="Z56" s="211"/>
      <c r="AA56" s="211"/>
      <c r="AB56" s="211"/>
      <c r="AC56" s="26">
        <v>0</v>
      </c>
      <c r="AD56" s="211"/>
      <c r="AE56" s="211"/>
      <c r="AF56" s="211"/>
      <c r="AG56" s="211"/>
      <c r="AH56" s="211"/>
      <c r="AI56" s="211"/>
      <c r="AJ56" s="211"/>
      <c r="AK56" s="211"/>
      <c r="AL56" s="136">
        <f t="shared" si="586"/>
        <v>2</v>
      </c>
      <c r="AM56" s="136">
        <f>INDEX(CHOOSE($O56,DataAutumn!i.AdultDrys,DataWinter!i.AdultDrys,DataSpring!i.AdultDrys),1,$N56)</f>
        <v>3</v>
      </c>
      <c r="AN56" s="5">
        <f t="shared" si="587"/>
        <v>2</v>
      </c>
      <c r="AO56" s="5">
        <f t="shared" si="587"/>
        <v>0</v>
      </c>
      <c r="AP56" s="5">
        <f t="shared" si="588"/>
        <v>1</v>
      </c>
      <c r="AQ56" s="211"/>
      <c r="AR56" s="211"/>
      <c r="AS56" s="356" t="str">
        <f t="shared" ca="1" si="589"/>
        <v>optimum_carry 00002 SNSW MWM    EWEDSE14.75 pasture230 Day204 Scan2-0000 RR000p GP100p WP100p MP100p T_TRUE (F33N11)</v>
      </c>
      <c r="AT56" s="9" t="str">
        <f ca="1">IF(COUNTIF(AS$5:AS56,AS56)=1,"-","Dup")</f>
        <v>-</v>
      </c>
      <c r="AU56" s="9"/>
      <c r="AV56" s="19" t="str">
        <f t="shared" ca="1" si="590"/>
        <v>-</v>
      </c>
      <c r="AW56" s="19" t="str">
        <f t="shared" ca="1" si="590"/>
        <v>-</v>
      </c>
      <c r="AX56" s="19" t="str">
        <f t="shared" ca="1" si="590"/>
        <v>-</v>
      </c>
      <c r="AY56" s="19" t="str">
        <f t="shared" ca="1" si="590"/>
        <v>-</v>
      </c>
      <c r="AZ56" s="19" t="str">
        <f t="shared" ca="1" si="590"/>
        <v>-</v>
      </c>
      <c r="BA56" s="19" t="str">
        <f t="shared" ca="1" si="590"/>
        <v>-</v>
      </c>
      <c r="BB56" s="19" t="str">
        <f t="shared" ca="1" si="590"/>
        <v>-</v>
      </c>
      <c r="BC56" s="19" t="str">
        <f t="shared" ca="1" si="590"/>
        <v>-</v>
      </c>
      <c r="BD56" s="9"/>
      <c r="BE56" s="5" t="b">
        <f t="shared" si="591"/>
        <v>0</v>
      </c>
      <c r="BF56" s="5" t="str">
        <f t="shared" si="591"/>
        <v>-</v>
      </c>
      <c r="BG56" s="5" t="b">
        <f t="shared" si="591"/>
        <v>0</v>
      </c>
      <c r="BH56" s="5" t="b">
        <f t="shared" si="591"/>
        <v>1</v>
      </c>
      <c r="BI56" s="5" t="b">
        <f t="shared" si="591"/>
        <v>1</v>
      </c>
      <c r="BJ56" s="136">
        <f t="shared" si="591"/>
        <v>0</v>
      </c>
      <c r="BK56" s="19" t="b">
        <f t="shared" ca="1" si="592"/>
        <v>0</v>
      </c>
      <c r="BL56" s="9"/>
      <c r="BM56" s="5" t="str">
        <f t="shared" ca="1" si="593"/>
        <v>-</v>
      </c>
      <c r="BN56" s="19" t="str">
        <f t="shared" ca="1" si="594"/>
        <v>-</v>
      </c>
      <c r="BO56" s="19" t="str">
        <f t="shared" ca="1" si="594"/>
        <v>-</v>
      </c>
      <c r="BP56" s="19" t="str">
        <f t="shared" ca="1" si="594"/>
        <v>-</v>
      </c>
      <c r="BQ56" s="5" t="str">
        <f t="shared" ca="1" si="595"/>
        <v>-</v>
      </c>
      <c r="BR56" s="19" t="str">
        <f t="shared" ca="1" si="596"/>
        <v>-</v>
      </c>
      <c r="BS56" s="5" t="str">
        <f t="shared" ca="1" si="597"/>
        <v>-</v>
      </c>
      <c r="BT56" s="19" t="str">
        <f t="shared" ca="1" si="598"/>
        <v>-</v>
      </c>
      <c r="BU56" s="19" t="str">
        <f t="shared" ca="1" si="598"/>
        <v>-</v>
      </c>
      <c r="BV56" s="19" t="str">
        <f t="shared" ca="1" si="598"/>
        <v>-</v>
      </c>
      <c r="BW56" s="5" t="str">
        <f t="shared" ca="1" si="599"/>
        <v>-</v>
      </c>
      <c r="BX56" s="9"/>
      <c r="BY56" s="5" t="b">
        <f t="shared" si="600"/>
        <v>0</v>
      </c>
      <c r="BZ56" s="5" t="str">
        <f t="shared" ca="1" si="601"/>
        <v>-</v>
      </c>
      <c r="CA56" s="5" t="str">
        <f t="shared" ca="1" si="602"/>
        <v>-</v>
      </c>
      <c r="CB56" s="5" t="str">
        <f t="shared" ca="1" si="602"/>
        <v>-</v>
      </c>
      <c r="CC56" s="5" t="str">
        <f t="shared" ca="1" si="602"/>
        <v>-</v>
      </c>
      <c r="CD56" s="5" t="str">
        <f t="shared" ca="1" si="602"/>
        <v>-</v>
      </c>
      <c r="CE56" s="5" t="str">
        <f t="shared" ca="1" si="602"/>
        <v>-</v>
      </c>
      <c r="CF56" s="5" t="str">
        <f t="shared" ca="1" si="602"/>
        <v>-</v>
      </c>
      <c r="CG56" s="5" t="str">
        <f t="shared" ca="1" si="602"/>
        <v>-</v>
      </c>
      <c r="CH56" s="5" t="str">
        <f t="shared" ca="1" si="602"/>
        <v>-</v>
      </c>
      <c r="CI56" s="9"/>
      <c r="CJ56" s="12" t="b">
        <v>1</v>
      </c>
      <c r="CK56" s="12" t="b">
        <v>1</v>
      </c>
      <c r="CL56" s="12" t="b">
        <v>1</v>
      </c>
      <c r="CM56" s="12">
        <v>22312000005</v>
      </c>
      <c r="CN56" s="12" t="b">
        <v>0</v>
      </c>
      <c r="CO56" s="19" t="str">
        <f t="shared" ca="1" si="603"/>
        <v>-</v>
      </c>
      <c r="CP56" s="19" t="str">
        <f t="shared" ca="1" si="603"/>
        <v>-</v>
      </c>
      <c r="CQ56" s="19" t="str">
        <f t="shared" ca="1" si="603"/>
        <v>-</v>
      </c>
      <c r="CR56" s="433">
        <f t="shared" si="604"/>
        <v>652</v>
      </c>
      <c r="CS56" s="433">
        <f t="shared" si="604"/>
        <v>686</v>
      </c>
      <c r="CT56" s="433">
        <f t="shared" si="604"/>
        <v>721</v>
      </c>
      <c r="CU56" s="144">
        <f t="shared" si="605"/>
        <v>378</v>
      </c>
      <c r="CV56" s="144">
        <f t="shared" si="605"/>
        <v>413</v>
      </c>
      <c r="CW56" s="144">
        <f t="shared" si="605"/>
        <v>448</v>
      </c>
      <c r="CX56" s="19" t="str">
        <f t="shared" ref="CX56:DN57" ca="1" si="675">OFFSET(CX$5,$B56,0)</f>
        <v>-</v>
      </c>
      <c r="CY56" s="19" t="str">
        <f t="shared" ca="1" si="675"/>
        <v>-</v>
      </c>
      <c r="CZ56" s="19" t="str">
        <f t="shared" ca="1" si="675"/>
        <v>-</v>
      </c>
      <c r="DA56" s="19" t="str">
        <f t="shared" ca="1" si="675"/>
        <v>-</v>
      </c>
      <c r="DB56" s="19" t="str">
        <f t="shared" ca="1" si="675"/>
        <v>-</v>
      </c>
      <c r="DC56" s="19" t="str">
        <f t="shared" ca="1" si="675"/>
        <v>-</v>
      </c>
      <c r="DD56" s="19">
        <f t="shared" ca="1" si="675"/>
        <v>1</v>
      </c>
      <c r="DE56" s="19">
        <f t="shared" ca="1" si="675"/>
        <v>1</v>
      </c>
      <c r="DF56" s="19">
        <f t="shared" ca="1" si="675"/>
        <v>0</v>
      </c>
      <c r="DG56" s="19" t="str">
        <f t="shared" ca="1" si="675"/>
        <v>-</v>
      </c>
      <c r="DH56" s="19" t="str">
        <f t="shared" ca="1" si="675"/>
        <v>-</v>
      </c>
      <c r="DI56" s="19" t="str">
        <f t="shared" ca="1" si="675"/>
        <v>-</v>
      </c>
      <c r="DJ56" s="19" t="str">
        <f t="shared" ca="1" si="675"/>
        <v>-</v>
      </c>
      <c r="DK56" s="19" t="str">
        <f t="shared" ca="1" si="675"/>
        <v>-</v>
      </c>
      <c r="DL56" s="19">
        <f t="shared" ca="1" si="675"/>
        <v>0</v>
      </c>
      <c r="DM56" s="19" t="str">
        <f t="shared" ca="1" si="675"/>
        <v>-</v>
      </c>
      <c r="DN56" s="19" t="str">
        <f t="shared" ca="1" si="675"/>
        <v>-</v>
      </c>
      <c r="DO56" s="19" t="str">
        <f t="shared" ca="1" si="603"/>
        <v>-</v>
      </c>
      <c r="DP56" s="19">
        <f t="shared" ca="1" si="603"/>
        <v>0</v>
      </c>
      <c r="DQ56" s="19">
        <f t="shared" ca="1" si="603"/>
        <v>0</v>
      </c>
      <c r="DR56" s="9"/>
      <c r="DS56" s="19">
        <f t="shared" ca="1" si="607"/>
        <v>0</v>
      </c>
      <c r="DT56" s="19">
        <f t="shared" ca="1" si="607"/>
        <v>0</v>
      </c>
      <c r="DU56" s="19">
        <f t="shared" ca="1" si="607"/>
        <v>0</v>
      </c>
      <c r="DV56" s="19">
        <f t="shared" ca="1" si="607"/>
        <v>0</v>
      </c>
      <c r="DW56" s="19">
        <f t="shared" ca="1" si="607"/>
        <v>0</v>
      </c>
      <c r="DX56" s="19">
        <f t="shared" ca="1" si="607"/>
        <v>0</v>
      </c>
      <c r="DY56" s="19">
        <f t="shared" ca="1" si="607"/>
        <v>0</v>
      </c>
      <c r="DZ56" s="19">
        <f t="shared" ca="1" si="607"/>
        <v>0</v>
      </c>
      <c r="EA56" s="19">
        <f t="shared" ca="1" si="607"/>
        <v>0</v>
      </c>
      <c r="EB56" s="19">
        <f t="shared" ca="1" si="607"/>
        <v>0</v>
      </c>
      <c r="EC56" s="19">
        <f t="shared" ca="1" si="607"/>
        <v>0</v>
      </c>
      <c r="ED56" s="19">
        <f t="shared" ca="1" si="607"/>
        <v>0</v>
      </c>
      <c r="EE56" s="19">
        <f t="shared" ca="1" si="607"/>
        <v>0</v>
      </c>
      <c r="EF56" s="433">
        <f t="shared" si="608"/>
        <v>0</v>
      </c>
      <c r="EG56" s="433">
        <f t="shared" si="608"/>
        <v>0</v>
      </c>
      <c r="EH56" s="116">
        <f t="shared" si="609"/>
        <v>0</v>
      </c>
      <c r="EI56" s="116">
        <f t="shared" ca="1" si="609"/>
        <v>0</v>
      </c>
      <c r="EJ56" s="116">
        <f t="shared" ca="1" si="609"/>
        <v>0</v>
      </c>
      <c r="EK56" s="116">
        <f t="shared" ca="1" si="609"/>
        <v>0</v>
      </c>
      <c r="EL56" s="116">
        <f t="shared" ca="1" si="609"/>
        <v>0</v>
      </c>
      <c r="EM56" s="537">
        <f t="shared" ca="1" si="610"/>
        <v>0</v>
      </c>
      <c r="EN56" s="116">
        <f t="shared" ca="1" si="611"/>
        <v>0</v>
      </c>
      <c r="EO56" s="116">
        <f t="shared" ca="1" si="611"/>
        <v>0</v>
      </c>
      <c r="EP56" s="116">
        <f t="shared" ca="1" si="611"/>
        <v>0</v>
      </c>
      <c r="EQ56" s="116">
        <f t="shared" ca="1" si="611"/>
        <v>0</v>
      </c>
      <c r="ER56" s="116">
        <f t="shared" ca="1" si="611"/>
        <v>0</v>
      </c>
      <c r="ES56" s="537">
        <f t="shared" ca="1" si="612"/>
        <v>0</v>
      </c>
      <c r="ET56" s="116">
        <f t="shared" ca="1" si="613"/>
        <v>0</v>
      </c>
      <c r="EU56" s="116">
        <f t="shared" ca="1" si="613"/>
        <v>0</v>
      </c>
      <c r="EV56" s="116">
        <f t="shared" ca="1" si="613"/>
        <v>0</v>
      </c>
      <c r="EW56" s="116">
        <f t="shared" ca="1" si="613"/>
        <v>0</v>
      </c>
      <c r="EX56" s="116">
        <f t="shared" ca="1" si="613"/>
        <v>0</v>
      </c>
      <c r="EY56" s="537">
        <f t="shared" ca="1" si="614"/>
        <v>0</v>
      </c>
      <c r="EZ56" s="116">
        <f t="shared" ca="1" si="615"/>
        <v>0</v>
      </c>
      <c r="FA56" s="116">
        <f t="shared" ca="1" si="615"/>
        <v>0</v>
      </c>
      <c r="FB56" s="116">
        <f t="shared" ca="1" si="615"/>
        <v>0</v>
      </c>
      <c r="FC56" s="116">
        <f t="shared" ca="1" si="615"/>
        <v>0</v>
      </c>
      <c r="FD56" s="116">
        <f t="shared" ca="1" si="615"/>
        <v>0</v>
      </c>
      <c r="FE56" s="537">
        <f t="shared" ca="1" si="616"/>
        <v>0</v>
      </c>
      <c r="FF56" s="116">
        <f t="shared" ca="1" si="617"/>
        <v>0</v>
      </c>
      <c r="FG56" s="116">
        <f t="shared" ca="1" si="617"/>
        <v>0</v>
      </c>
      <c r="FH56" s="116">
        <f t="shared" ca="1" si="617"/>
        <v>0</v>
      </c>
      <c r="FI56" s="116">
        <f t="shared" ca="1" si="617"/>
        <v>0</v>
      </c>
      <c r="FJ56" s="116">
        <f t="shared" ca="1" si="617"/>
        <v>0</v>
      </c>
      <c r="FK56" s="537">
        <f t="shared" ca="1" si="618"/>
        <v>0</v>
      </c>
      <c r="FL56" s="116">
        <f t="shared" ca="1" si="619"/>
        <v>0</v>
      </c>
      <c r="FM56" s="116">
        <f t="shared" ca="1" si="619"/>
        <v>0</v>
      </c>
      <c r="FN56" s="116">
        <f t="shared" ca="1" si="619"/>
        <v>0</v>
      </c>
      <c r="FO56" s="116">
        <f t="shared" ca="1" si="619"/>
        <v>0</v>
      </c>
      <c r="FP56" s="116">
        <f t="shared" ca="1" si="619"/>
        <v>0</v>
      </c>
      <c r="FQ56" s="537">
        <f t="shared" ca="1" si="620"/>
        <v>0</v>
      </c>
      <c r="FR56" s="117">
        <f t="shared" ca="1" si="621"/>
        <v>0</v>
      </c>
      <c r="FS56" s="117">
        <f t="shared" ca="1" si="621"/>
        <v>0</v>
      </c>
      <c r="FT56" s="117">
        <f t="shared" ca="1" si="621"/>
        <v>0</v>
      </c>
      <c r="FU56" s="117">
        <f t="shared" ca="1" si="621"/>
        <v>0</v>
      </c>
      <c r="FV56" s="556">
        <f t="shared" ref="FV56:GO57" ca="1" si="676">IF(AND($M56=FV$17,$O56=FV$19,$AH56=FV$16,OR($P56=FV$20,FV$20=1)),INDEX(i.FS_Strategy,$AK56+1,$AH56),0)</f>
        <v>0</v>
      </c>
      <c r="FW56" s="556">
        <f t="shared" ca="1" si="676"/>
        <v>0</v>
      </c>
      <c r="FX56" s="556">
        <f t="shared" ca="1" si="676"/>
        <v>0</v>
      </c>
      <c r="FY56" s="556">
        <f t="shared" ca="1" si="676"/>
        <v>0</v>
      </c>
      <c r="FZ56" s="556">
        <f t="shared" ca="1" si="676"/>
        <v>0</v>
      </c>
      <c r="GA56" s="556">
        <f t="shared" ca="1" si="676"/>
        <v>0</v>
      </c>
      <c r="GB56" s="556">
        <f t="shared" ca="1" si="676"/>
        <v>0</v>
      </c>
      <c r="GC56" s="556">
        <f t="shared" ca="1" si="676"/>
        <v>0</v>
      </c>
      <c r="GD56" s="556">
        <f t="shared" ca="1" si="676"/>
        <v>0</v>
      </c>
      <c r="GE56" s="556">
        <f t="shared" ca="1" si="676"/>
        <v>0</v>
      </c>
      <c r="GF56" s="556">
        <f t="shared" ca="1" si="676"/>
        <v>0</v>
      </c>
      <c r="GG56" s="556">
        <f t="shared" ca="1" si="676"/>
        <v>0</v>
      </c>
      <c r="GH56" s="556">
        <f t="shared" ca="1" si="676"/>
        <v>0</v>
      </c>
      <c r="GI56" s="556">
        <f t="shared" ca="1" si="676"/>
        <v>0</v>
      </c>
      <c r="GJ56" s="556">
        <f t="shared" ca="1" si="676"/>
        <v>0</v>
      </c>
      <c r="GK56" s="556">
        <f t="shared" ca="1" si="676"/>
        <v>0</v>
      </c>
      <c r="GL56" s="556">
        <f t="shared" ca="1" si="676"/>
        <v>0</v>
      </c>
      <c r="GM56" s="556">
        <f t="shared" ca="1" si="676"/>
        <v>0</v>
      </c>
      <c r="GN56" s="556">
        <f t="shared" ca="1" si="676"/>
        <v>0</v>
      </c>
      <c r="GO56" s="556">
        <f t="shared" ca="1" si="676"/>
        <v>0</v>
      </c>
      <c r="GP56" s="19">
        <f t="shared" ca="1" si="623"/>
        <v>0</v>
      </c>
      <c r="GQ56" s="116">
        <f t="shared" ca="1" si="624"/>
        <v>0</v>
      </c>
      <c r="GR56" s="116">
        <f t="shared" ca="1" si="624"/>
        <v>0</v>
      </c>
      <c r="GS56" s="116">
        <f t="shared" ca="1" si="624"/>
        <v>0</v>
      </c>
      <c r="GT56" s="116">
        <f t="shared" ca="1" si="624"/>
        <v>0</v>
      </c>
      <c r="GU56" s="116">
        <f t="shared" ca="1" si="624"/>
        <v>0</v>
      </c>
      <c r="GV56" s="537">
        <f t="shared" ca="1" si="625"/>
        <v>0</v>
      </c>
      <c r="GW56" s="116">
        <f t="shared" ca="1" si="626"/>
        <v>0</v>
      </c>
      <c r="GX56" s="116">
        <f t="shared" ca="1" si="626"/>
        <v>0</v>
      </c>
      <c r="GY56" s="116">
        <f t="shared" ca="1" si="626"/>
        <v>0</v>
      </c>
      <c r="GZ56" s="116">
        <f t="shared" ca="1" si="626"/>
        <v>0</v>
      </c>
      <c r="HA56" s="116">
        <f t="shared" ca="1" si="626"/>
        <v>0</v>
      </c>
      <c r="HB56" s="537">
        <f t="shared" ca="1" si="627"/>
        <v>0</v>
      </c>
      <c r="HC56" s="116">
        <f t="shared" ca="1" si="628"/>
        <v>0</v>
      </c>
      <c r="HD56" s="116">
        <f t="shared" ca="1" si="628"/>
        <v>0</v>
      </c>
      <c r="HE56" s="116">
        <f t="shared" ca="1" si="628"/>
        <v>0</v>
      </c>
      <c r="HF56" s="116">
        <f t="shared" ca="1" si="628"/>
        <v>0</v>
      </c>
      <c r="HG56" s="116">
        <f t="shared" ca="1" si="628"/>
        <v>0</v>
      </c>
      <c r="HH56" s="537">
        <f t="shared" ca="1" si="629"/>
        <v>0</v>
      </c>
      <c r="HI56" s="116">
        <f t="shared" ca="1" si="630"/>
        <v>0</v>
      </c>
      <c r="HJ56" s="116">
        <f t="shared" ca="1" si="630"/>
        <v>0</v>
      </c>
      <c r="HK56" s="116">
        <f t="shared" ca="1" si="630"/>
        <v>0</v>
      </c>
      <c r="HL56" s="116">
        <f t="shared" ca="1" si="630"/>
        <v>0</v>
      </c>
      <c r="HM56" s="116">
        <f t="shared" ca="1" si="630"/>
        <v>0</v>
      </c>
      <c r="HN56" s="537">
        <f t="shared" ca="1" si="631"/>
        <v>0</v>
      </c>
      <c r="HO56" s="116">
        <f t="shared" ca="1" si="632"/>
        <v>0</v>
      </c>
      <c r="HP56" s="116">
        <f t="shared" ca="1" si="632"/>
        <v>0</v>
      </c>
      <c r="HQ56" s="116">
        <f t="shared" ca="1" si="632"/>
        <v>0</v>
      </c>
      <c r="HR56" s="116">
        <f t="shared" ca="1" si="632"/>
        <v>0</v>
      </c>
      <c r="HS56" s="116">
        <f t="shared" ca="1" si="632"/>
        <v>0</v>
      </c>
      <c r="HT56" s="537">
        <f t="shared" ca="1" si="633"/>
        <v>0</v>
      </c>
      <c r="HU56" s="116">
        <f t="shared" ca="1" si="634"/>
        <v>0</v>
      </c>
      <c r="HV56" s="116">
        <f t="shared" ca="1" si="634"/>
        <v>0</v>
      </c>
      <c r="HW56" s="116">
        <f t="shared" ca="1" si="634"/>
        <v>0</v>
      </c>
      <c r="HX56" s="116">
        <f t="shared" ca="1" si="634"/>
        <v>0</v>
      </c>
      <c r="HY56" s="116">
        <f t="shared" ca="1" si="634"/>
        <v>0</v>
      </c>
      <c r="HZ56" s="537">
        <f t="shared" ca="1" si="635"/>
        <v>0</v>
      </c>
      <c r="IA56" s="117">
        <f t="shared" ca="1" si="636"/>
        <v>0</v>
      </c>
      <c r="IB56" s="117">
        <f t="shared" ca="1" si="636"/>
        <v>0</v>
      </c>
      <c r="IC56" s="117">
        <f t="shared" ca="1" si="636"/>
        <v>0</v>
      </c>
      <c r="ID56" s="117">
        <f t="shared" ca="1" si="636"/>
        <v>0</v>
      </c>
      <c r="IE56" s="556">
        <f t="shared" ref="IE56:IX57" ca="1" si="677">IF(AND($M56=IE$17,$O56=IE$19,$AH56=IE$16,OR($P56=IE$20,IE$20=1)),INDEX(i.FS_Strategy,$AK56+1,$AH56),0)</f>
        <v>0</v>
      </c>
      <c r="IF56" s="556">
        <f t="shared" ca="1" si="677"/>
        <v>0</v>
      </c>
      <c r="IG56" s="556">
        <f t="shared" ca="1" si="677"/>
        <v>0</v>
      </c>
      <c r="IH56" s="556">
        <f t="shared" ca="1" si="677"/>
        <v>0</v>
      </c>
      <c r="II56" s="556">
        <f t="shared" ca="1" si="677"/>
        <v>0</v>
      </c>
      <c r="IJ56" s="556">
        <f t="shared" ca="1" si="677"/>
        <v>0</v>
      </c>
      <c r="IK56" s="556">
        <f t="shared" ca="1" si="677"/>
        <v>0</v>
      </c>
      <c r="IL56" s="556">
        <f t="shared" ca="1" si="677"/>
        <v>0</v>
      </c>
      <c r="IM56" s="556">
        <f t="shared" ca="1" si="677"/>
        <v>0</v>
      </c>
      <c r="IN56" s="556">
        <f t="shared" ca="1" si="677"/>
        <v>0</v>
      </c>
      <c r="IO56" s="556">
        <f t="shared" ca="1" si="677"/>
        <v>0</v>
      </c>
      <c r="IP56" s="556">
        <f t="shared" ca="1" si="677"/>
        <v>0</v>
      </c>
      <c r="IQ56" s="556">
        <f t="shared" ca="1" si="677"/>
        <v>0</v>
      </c>
      <c r="IR56" s="556">
        <f t="shared" ca="1" si="677"/>
        <v>0</v>
      </c>
      <c r="IS56" s="556">
        <f t="shared" ca="1" si="677"/>
        <v>0</v>
      </c>
      <c r="IT56" s="556">
        <f t="shared" ca="1" si="677"/>
        <v>0</v>
      </c>
      <c r="IU56" s="556">
        <f t="shared" ca="1" si="677"/>
        <v>0</v>
      </c>
      <c r="IV56" s="556">
        <f t="shared" ca="1" si="677"/>
        <v>0</v>
      </c>
      <c r="IW56" s="556">
        <f t="shared" ca="1" si="677"/>
        <v>0</v>
      </c>
      <c r="IX56" s="556">
        <f t="shared" ca="1" si="677"/>
        <v>0</v>
      </c>
      <c r="IY56" s="19">
        <f t="shared" ca="1" si="638"/>
        <v>0</v>
      </c>
      <c r="IZ56" s="5">
        <f t="shared" si="639"/>
        <v>67</v>
      </c>
      <c r="JA56" s="9"/>
      <c r="JB56" s="5">
        <f t="shared" si="640"/>
        <v>1</v>
      </c>
      <c r="JC56" s="5" t="b">
        <f t="shared" si="640"/>
        <v>0</v>
      </c>
      <c r="JD56" s="19">
        <f t="shared" ref="JD56:KP57" ca="1" si="678">OFFSET(JD$5,$B56,0)</f>
        <v>0</v>
      </c>
      <c r="JE56" s="5">
        <f t="shared" si="642"/>
        <v>0</v>
      </c>
      <c r="JF56" s="5">
        <f t="shared" si="643"/>
        <v>1.2500000000000001E-2</v>
      </c>
      <c r="JG56" s="5">
        <f t="shared" si="644"/>
        <v>0</v>
      </c>
      <c r="JH56" s="19">
        <f t="shared" ca="1" si="678"/>
        <v>0</v>
      </c>
      <c r="JI56" s="5">
        <f t="shared" si="645"/>
        <v>60</v>
      </c>
      <c r="JJ56" s="5">
        <f t="shared" si="646"/>
        <v>1</v>
      </c>
      <c r="JK56" s="19">
        <f t="shared" ca="1" si="678"/>
        <v>0</v>
      </c>
      <c r="JL56" s="19">
        <f t="shared" ca="1" si="678"/>
        <v>0</v>
      </c>
      <c r="JM56" s="19">
        <f t="shared" ca="1" si="678"/>
        <v>0</v>
      </c>
      <c r="JN56" s="19">
        <f t="shared" ca="1" si="678"/>
        <v>0</v>
      </c>
      <c r="JO56" s="19">
        <f t="shared" ca="1" si="678"/>
        <v>0</v>
      </c>
      <c r="JP56" s="19">
        <f t="shared" ca="1" si="678"/>
        <v>0</v>
      </c>
      <c r="JQ56" s="19">
        <f t="shared" ca="1" si="678"/>
        <v>0</v>
      </c>
      <c r="JR56" s="19">
        <f t="shared" ca="1" si="678"/>
        <v>0</v>
      </c>
      <c r="JS56" s="19">
        <f t="shared" ca="1" si="678"/>
        <v>0</v>
      </c>
      <c r="JT56" s="19">
        <f t="shared" ca="1" si="678"/>
        <v>0</v>
      </c>
      <c r="JU56" s="19">
        <f t="shared" ca="1" si="678"/>
        <v>0</v>
      </c>
      <c r="JV56" s="19">
        <f t="shared" ca="1" si="678"/>
        <v>0</v>
      </c>
      <c r="JW56" s="19">
        <f t="shared" ca="1" si="678"/>
        <v>0</v>
      </c>
      <c r="JX56" s="19">
        <f t="shared" ca="1" si="678"/>
        <v>0</v>
      </c>
      <c r="JY56" s="19">
        <f t="shared" ca="1" si="678"/>
        <v>0</v>
      </c>
      <c r="JZ56" s="19">
        <f t="shared" ca="1" si="678"/>
        <v>0</v>
      </c>
      <c r="KA56" s="19">
        <f t="shared" ca="1" si="678"/>
        <v>0</v>
      </c>
      <c r="KB56" s="19">
        <f t="shared" ca="1" si="678"/>
        <v>0</v>
      </c>
      <c r="KC56" s="19">
        <f t="shared" ca="1" si="678"/>
        <v>0</v>
      </c>
      <c r="KD56" s="19">
        <f t="shared" ca="1" si="678"/>
        <v>0</v>
      </c>
      <c r="KE56" s="19">
        <f t="shared" ca="1" si="678"/>
        <v>0</v>
      </c>
      <c r="KF56" s="5">
        <f t="shared" si="647"/>
        <v>0</v>
      </c>
      <c r="KG56" s="5">
        <f t="shared" si="647"/>
        <v>6.25E-2</v>
      </c>
      <c r="KH56" s="5">
        <f t="shared" si="647"/>
        <v>6.25E-2</v>
      </c>
      <c r="KI56" s="5">
        <f t="shared" si="647"/>
        <v>6.25E-2</v>
      </c>
      <c r="KJ56" s="19">
        <f t="shared" ca="1" si="678"/>
        <v>0</v>
      </c>
      <c r="KK56" s="19">
        <f t="shared" ca="1" si="678"/>
        <v>0</v>
      </c>
      <c r="KL56" s="19">
        <f t="shared" ca="1" si="678"/>
        <v>0</v>
      </c>
      <c r="KM56" s="19">
        <f t="shared" ca="1" si="678"/>
        <v>0</v>
      </c>
      <c r="KN56" s="19">
        <f t="shared" ca="1" si="678"/>
        <v>1</v>
      </c>
      <c r="KO56" s="19">
        <f t="shared" ca="1" si="678"/>
        <v>0</v>
      </c>
      <c r="KP56" s="19">
        <f t="shared" ca="1" si="678"/>
        <v>1</v>
      </c>
      <c r="KQ56" s="9"/>
      <c r="KR56" s="5" t="b">
        <f t="shared" ca="1" si="648"/>
        <v>1</v>
      </c>
      <c r="KS56" s="5" t="b">
        <f t="shared" si="649"/>
        <v>0</v>
      </c>
      <c r="KT56" s="5" t="b">
        <f t="shared" si="649"/>
        <v>0</v>
      </c>
      <c r="KU56" s="5" t="b">
        <f t="shared" si="649"/>
        <v>1</v>
      </c>
      <c r="KV56" s="136">
        <f t="shared" si="650"/>
        <v>2</v>
      </c>
      <c r="KW56" s="136">
        <f t="shared" si="650"/>
        <v>2</v>
      </c>
      <c r="KX56" s="5" t="b">
        <f t="shared" si="651"/>
        <v>0</v>
      </c>
      <c r="KY56" s="5" t="b">
        <f t="shared" si="651"/>
        <v>1</v>
      </c>
      <c r="KZ56" s="5" t="b">
        <f t="shared" si="651"/>
        <v>1</v>
      </c>
      <c r="LA56" s="5" t="b">
        <f t="shared" si="651"/>
        <v>0</v>
      </c>
      <c r="LB56" s="5">
        <f t="shared" si="652"/>
        <v>1</v>
      </c>
      <c r="LC56" s="5">
        <f t="shared" si="652"/>
        <v>0</v>
      </c>
      <c r="LD56" s="5" t="b">
        <f t="shared" si="653"/>
        <v>0</v>
      </c>
      <c r="LE56" s="5" t="str" cm="1">
        <f t="array" aca="1" ref="LE56" ca="1">IF(OR(LF56:LM56&lt;&gt;"-"),TRUE,"-")</f>
        <v>-</v>
      </c>
      <c r="LF56" s="19" t="str">
        <f t="shared" ca="1" si="654"/>
        <v>-</v>
      </c>
      <c r="LG56" s="19" t="str">
        <f t="shared" ca="1" si="654"/>
        <v>-</v>
      </c>
      <c r="LH56" s="19" t="str">
        <f t="shared" ca="1" si="654"/>
        <v>-</v>
      </c>
      <c r="LI56" s="19" t="str">
        <f t="shared" ca="1" si="654"/>
        <v>-</v>
      </c>
      <c r="LJ56" s="19" t="str">
        <f t="shared" ca="1" si="654"/>
        <v>-</v>
      </c>
      <c r="LK56" s="19" t="str">
        <f t="shared" ca="1" si="654"/>
        <v>-</v>
      </c>
      <c r="LL56" s="19" t="str">
        <f t="shared" ca="1" si="654"/>
        <v>-</v>
      </c>
      <c r="LM56" s="19" t="str">
        <f t="shared" ca="1" si="654"/>
        <v>-</v>
      </c>
      <c r="LN56" s="466" t="str">
        <f t="shared" ca="1" si="654"/>
        <v>-</v>
      </c>
      <c r="LO56" s="5" t="b">
        <f t="array" aca="1" ref="LO56" ca="1">IF(OR(LP56:LV56&lt;&gt;"-"),TRUE,"-")</f>
        <v>1</v>
      </c>
      <c r="LP56" s="19">
        <f t="shared" ca="1" si="655"/>
        <v>0</v>
      </c>
      <c r="LQ56" s="19" t="str">
        <f t="shared" ca="1" si="655"/>
        <v>-</v>
      </c>
      <c r="LR56" s="19">
        <f t="shared" ca="1" si="655"/>
        <v>999999</v>
      </c>
      <c r="LS56" s="19">
        <f t="shared" ca="1" si="655"/>
        <v>999999</v>
      </c>
      <c r="LT56" s="19">
        <f t="shared" ca="1" si="655"/>
        <v>999999</v>
      </c>
      <c r="LU56" s="19">
        <f t="shared" ca="1" si="655"/>
        <v>999999</v>
      </c>
      <c r="LV56" s="19">
        <f t="shared" ca="1" si="655"/>
        <v>999999</v>
      </c>
      <c r="LW56" s="19" t="str">
        <f t="shared" ca="1" si="655"/>
        <v>-</v>
      </c>
      <c r="LX56" s="19" t="str">
        <f t="shared" ca="1" si="655"/>
        <v>-</v>
      </c>
      <c r="LY56" s="19" t="str">
        <f t="shared" ca="1" si="655"/>
        <v>-</v>
      </c>
      <c r="LZ56" s="19" t="b">
        <f t="shared" ca="1" si="656"/>
        <v>1</v>
      </c>
      <c r="MA56" s="19">
        <f t="shared" ca="1" si="656"/>
        <v>0</v>
      </c>
      <c r="MB56" s="5" t="str">
        <f t="shared" si="657"/>
        <v>-</v>
      </c>
      <c r="MC56" s="5" t="str">
        <f t="shared" si="657"/>
        <v>-</v>
      </c>
      <c r="MD56" s="5" t="str">
        <f t="shared" si="657"/>
        <v>-</v>
      </c>
      <c r="ME56" s="5" t="str">
        <f t="shared" si="657"/>
        <v>-</v>
      </c>
      <c r="MF56" s="19" t="str">
        <f t="shared" ref="MF56:NW57" ca="1" si="679">OFFSET(MF$5,$B56,0)</f>
        <v>-</v>
      </c>
      <c r="MG56" s="19" t="str">
        <f t="shared" ca="1" si="679"/>
        <v>-</v>
      </c>
      <c r="MH56" s="19" t="str">
        <f t="shared" ca="1" si="679"/>
        <v>-</v>
      </c>
      <c r="MI56" s="19" t="str">
        <f t="shared" ca="1" si="679"/>
        <v>-</v>
      </c>
      <c r="MJ56" s="19">
        <f t="shared" ca="1" si="679"/>
        <v>0.5</v>
      </c>
      <c r="MK56" s="19">
        <f t="shared" ca="1" si="679"/>
        <v>0.5</v>
      </c>
      <c r="ML56" s="19" t="str">
        <f t="shared" ca="1" si="679"/>
        <v>-</v>
      </c>
      <c r="MM56" s="5">
        <f t="shared" si="659"/>
        <v>0</v>
      </c>
      <c r="MN56" s="5">
        <f t="shared" si="659"/>
        <v>500</v>
      </c>
      <c r="MO56" s="5">
        <f t="shared" si="659"/>
        <v>500</v>
      </c>
      <c r="MP56" s="5">
        <f t="shared" si="659"/>
        <v>575</v>
      </c>
      <c r="MQ56" s="5">
        <f t="shared" si="659"/>
        <v>240</v>
      </c>
      <c r="MR56" s="5">
        <f t="shared" si="659"/>
        <v>364</v>
      </c>
      <c r="MS56" s="5">
        <f t="shared" si="660"/>
        <v>1</v>
      </c>
      <c r="MT56" s="9"/>
      <c r="MU56" s="19">
        <f t="shared" ca="1" si="679"/>
        <v>70</v>
      </c>
      <c r="MV56" s="19">
        <f t="shared" ca="1" si="679"/>
        <v>50</v>
      </c>
      <c r="MW56" s="19">
        <f t="shared" ca="1" si="679"/>
        <v>75</v>
      </c>
      <c r="MX56" s="19">
        <f t="shared" ca="1" si="679"/>
        <v>50</v>
      </c>
      <c r="MY56" s="5">
        <f t="shared" si="661"/>
        <v>1</v>
      </c>
      <c r="MZ56" s="5">
        <f t="shared" si="662"/>
        <v>1</v>
      </c>
      <c r="NA56" s="5">
        <f t="shared" si="663"/>
        <v>1</v>
      </c>
      <c r="NB56" s="9"/>
      <c r="NC56" s="19" t="b">
        <f t="shared" ca="1" si="664"/>
        <v>0</v>
      </c>
      <c r="ND56" s="19" t="b">
        <f t="shared" ca="1" si="664"/>
        <v>0</v>
      </c>
      <c r="NE56" s="19">
        <f t="shared" ca="1" si="664"/>
        <v>2</v>
      </c>
      <c r="NF56" s="19">
        <f t="shared" ca="1" si="664"/>
        <v>1</v>
      </c>
      <c r="NG56" s="19">
        <f t="shared" ca="1" si="664"/>
        <v>2</v>
      </c>
      <c r="NH56" s="19">
        <f t="shared" ca="1" si="664"/>
        <v>0</v>
      </c>
      <c r="NI56" s="19" t="str">
        <f t="shared" ca="1" si="664"/>
        <v>-</v>
      </c>
      <c r="NJ56" s="466" t="b">
        <v>1</v>
      </c>
      <c r="NK56" s="466">
        <f>NK55*1.25</f>
        <v>14.75</v>
      </c>
      <c r="NL56" s="466" t="b">
        <v>1</v>
      </c>
      <c r="NM56" s="466">
        <f t="shared" si="673"/>
        <v>230</v>
      </c>
      <c r="NN56" s="19" t="str">
        <f t="shared" ca="1" si="664"/>
        <v>-</v>
      </c>
      <c r="NO56" s="19">
        <f t="shared" ca="1" si="679"/>
        <v>1</v>
      </c>
      <c r="NP56" s="19">
        <f t="shared" ca="1" si="679"/>
        <v>1</v>
      </c>
      <c r="NQ56" s="19">
        <f t="shared" ca="1" si="679"/>
        <v>1</v>
      </c>
      <c r="NR56" s="19">
        <f t="shared" ca="1" si="679"/>
        <v>1</v>
      </c>
      <c r="NS56" s="19">
        <f t="shared" ca="1" si="679"/>
        <v>1</v>
      </c>
      <c r="NT56" s="19">
        <f t="shared" ca="1" si="679"/>
        <v>1</v>
      </c>
      <c r="NU56" s="19">
        <f t="shared" ca="1" si="679"/>
        <v>1</v>
      </c>
      <c r="NV56" s="19">
        <f t="shared" ca="1" si="679"/>
        <v>1</v>
      </c>
      <c r="NW56" s="19">
        <f t="shared" ca="1" si="679"/>
        <v>1</v>
      </c>
      <c r="NX56" s="9"/>
      <c r="NY56" s="539" t="str">
        <f t="shared" ref="NY56:PH57" si="680">IF(AND($O56=NY$19, $AP56=NY$21),TRUE,"-")</f>
        <v>-</v>
      </c>
      <c r="NZ56" s="539" t="str">
        <f t="shared" si="680"/>
        <v>-</v>
      </c>
      <c r="OA56" s="539" t="str">
        <f t="shared" si="680"/>
        <v>-</v>
      </c>
      <c r="OB56" s="539" t="str">
        <f t="shared" si="680"/>
        <v>-</v>
      </c>
      <c r="OC56" s="539" t="str">
        <f t="shared" si="680"/>
        <v>-</v>
      </c>
      <c r="OD56" s="539" t="str">
        <f t="shared" si="680"/>
        <v>-</v>
      </c>
      <c r="OE56" s="539" t="str">
        <f t="shared" ca="1" si="680"/>
        <v>-</v>
      </c>
      <c r="OF56" s="539" t="str">
        <f t="shared" ca="1" si="680"/>
        <v>-</v>
      </c>
      <c r="OG56" s="539" t="str">
        <f t="shared" ca="1" si="680"/>
        <v>-</v>
      </c>
      <c r="OH56" s="539" t="str">
        <f t="shared" ca="1" si="680"/>
        <v>-</v>
      </c>
      <c r="OI56" s="539" t="str">
        <f t="shared" ca="1" si="680"/>
        <v>-</v>
      </c>
      <c r="OJ56" s="539" t="str">
        <f t="shared" ca="1" si="680"/>
        <v>-</v>
      </c>
      <c r="OK56" s="539" t="str">
        <f t="shared" ca="1" si="680"/>
        <v>-</v>
      </c>
      <c r="OL56" s="539" t="str">
        <f t="shared" ca="1" si="680"/>
        <v>-</v>
      </c>
      <c r="OM56" s="539" t="str">
        <f t="shared" ca="1" si="680"/>
        <v>-</v>
      </c>
      <c r="ON56" s="539" t="str">
        <f t="shared" ca="1" si="680"/>
        <v>-</v>
      </c>
      <c r="OO56" s="539" t="str">
        <f t="shared" ca="1" si="680"/>
        <v>-</v>
      </c>
      <c r="OP56" s="539" t="str">
        <f t="shared" ca="1" si="680"/>
        <v>-</v>
      </c>
      <c r="OQ56" s="539" t="str">
        <f t="shared" ca="1" si="680"/>
        <v>-</v>
      </c>
      <c r="OR56" s="539" t="str">
        <f t="shared" ca="1" si="680"/>
        <v>-</v>
      </c>
      <c r="OS56" s="539" t="str">
        <f t="shared" ca="1" si="680"/>
        <v>-</v>
      </c>
      <c r="OT56" s="539" t="str">
        <f t="shared" ca="1" si="680"/>
        <v>-</v>
      </c>
      <c r="OU56" s="539" t="str">
        <f t="shared" ca="1" si="680"/>
        <v>-</v>
      </c>
      <c r="OV56" s="539" t="str">
        <f t="shared" ca="1" si="680"/>
        <v>-</v>
      </c>
      <c r="OW56" s="539" t="str">
        <f t="shared" ca="1" si="680"/>
        <v>-</v>
      </c>
      <c r="OX56" s="539" t="str">
        <f t="shared" ca="1" si="680"/>
        <v>-</v>
      </c>
      <c r="OY56" s="539" t="str">
        <f t="shared" ca="1" si="680"/>
        <v>-</v>
      </c>
      <c r="OZ56" s="539" t="str">
        <f t="shared" ca="1" si="680"/>
        <v>-</v>
      </c>
      <c r="PA56" s="539" t="str">
        <f t="shared" ca="1" si="680"/>
        <v>-</v>
      </c>
      <c r="PB56" s="539" t="str">
        <f t="shared" ca="1" si="680"/>
        <v>-</v>
      </c>
      <c r="PC56" s="539" t="str">
        <f t="shared" ca="1" si="680"/>
        <v>-</v>
      </c>
      <c r="PD56" s="539" t="str">
        <f t="shared" ca="1" si="680"/>
        <v>-</v>
      </c>
      <c r="PE56" s="539" t="str">
        <f t="shared" ca="1" si="680"/>
        <v>-</v>
      </c>
      <c r="PF56" s="539" t="str">
        <f t="shared" ca="1" si="680"/>
        <v>-</v>
      </c>
      <c r="PG56" s="539" t="str">
        <f t="shared" ca="1" si="680"/>
        <v>-</v>
      </c>
      <c r="PH56" s="539" t="str">
        <f t="shared" ca="1" si="680"/>
        <v>-</v>
      </c>
      <c r="PI56" s="549" t="str">
        <f t="shared" ref="PI56:QH57" si="681">IF($O56=PI$19,TRUE,"-")</f>
        <v>-</v>
      </c>
      <c r="PJ56" s="549" t="str">
        <f t="shared" si="681"/>
        <v>-</v>
      </c>
      <c r="PK56" s="549" t="str">
        <f t="shared" si="681"/>
        <v>-</v>
      </c>
      <c r="PL56" s="549" t="str">
        <f t="shared" si="681"/>
        <v>-</v>
      </c>
      <c r="PM56" s="549" t="str">
        <f t="shared" si="681"/>
        <v>-</v>
      </c>
      <c r="PN56" s="549" t="str">
        <f t="shared" si="681"/>
        <v>-</v>
      </c>
      <c r="PO56" s="549" t="str">
        <f t="shared" si="681"/>
        <v>-</v>
      </c>
      <c r="PP56" s="549" t="str">
        <f t="shared" si="681"/>
        <v>-</v>
      </c>
      <c r="PQ56" s="549" t="str">
        <f t="shared" si="681"/>
        <v>-</v>
      </c>
      <c r="PR56" s="549" t="str">
        <f t="shared" si="681"/>
        <v>-</v>
      </c>
      <c r="PS56" s="549" t="str">
        <f t="shared" si="681"/>
        <v>-</v>
      </c>
      <c r="PT56" s="549" t="str">
        <f t="shared" si="681"/>
        <v>-</v>
      </c>
      <c r="PU56" s="549" t="str">
        <f t="shared" si="681"/>
        <v>-</v>
      </c>
      <c r="PV56" s="549" t="str">
        <f t="shared" si="681"/>
        <v>-</v>
      </c>
      <c r="PW56" s="549" t="str">
        <f t="shared" si="681"/>
        <v>-</v>
      </c>
      <c r="PX56" s="549" t="str">
        <f t="shared" si="681"/>
        <v>-</v>
      </c>
      <c r="PY56" s="549" t="str">
        <f t="shared" si="681"/>
        <v>-</v>
      </c>
      <c r="PZ56" s="549" t="str">
        <f t="shared" si="681"/>
        <v>-</v>
      </c>
      <c r="QA56" s="549" t="str">
        <f t="shared" si="681"/>
        <v>-</v>
      </c>
      <c r="QB56" s="549" t="str">
        <f t="shared" si="681"/>
        <v>-</v>
      </c>
      <c r="QC56" s="549" t="str">
        <f t="shared" si="681"/>
        <v>-</v>
      </c>
      <c r="QD56" s="549" t="str">
        <f t="shared" si="681"/>
        <v>-</v>
      </c>
      <c r="QE56" s="549" t="str">
        <f t="shared" si="681"/>
        <v>-</v>
      </c>
      <c r="QF56" s="549" t="str">
        <f t="shared" si="681"/>
        <v>-</v>
      </c>
      <c r="QG56" s="549" t="str">
        <f t="shared" si="681"/>
        <v>-</v>
      </c>
      <c r="QH56" s="549" t="str">
        <f t="shared" si="681"/>
        <v>-</v>
      </c>
      <c r="QI56" s="539" t="str">
        <f t="shared" ref="QI56:RR57" si="682">IF(AND($O56=QI$19, $AP56=QI$21),TRUE,"-")</f>
        <v>-</v>
      </c>
      <c r="QJ56" s="539" t="str">
        <f t="shared" si="682"/>
        <v>-</v>
      </c>
      <c r="QK56" s="539" t="str">
        <f t="shared" si="682"/>
        <v>-</v>
      </c>
      <c r="QL56" s="539" t="str">
        <f t="shared" si="682"/>
        <v>-</v>
      </c>
      <c r="QM56" s="539" t="str">
        <f t="shared" si="682"/>
        <v>-</v>
      </c>
      <c r="QN56" s="539" t="str">
        <f t="shared" si="682"/>
        <v>-</v>
      </c>
      <c r="QO56" s="539" t="str">
        <f t="shared" ca="1" si="682"/>
        <v>-</v>
      </c>
      <c r="QP56" s="539" t="str">
        <f t="shared" ca="1" si="682"/>
        <v>-</v>
      </c>
      <c r="QQ56" s="539" t="str">
        <f t="shared" ca="1" si="682"/>
        <v>-</v>
      </c>
      <c r="QR56" s="539" t="str">
        <f t="shared" ca="1" si="682"/>
        <v>-</v>
      </c>
      <c r="QS56" s="539" t="str">
        <f t="shared" ca="1" si="682"/>
        <v>-</v>
      </c>
      <c r="QT56" s="539" t="str">
        <f t="shared" ca="1" si="682"/>
        <v>-</v>
      </c>
      <c r="QU56" s="539" t="str">
        <f t="shared" ca="1" si="682"/>
        <v>-</v>
      </c>
      <c r="QV56" s="539" t="str">
        <f t="shared" ca="1" si="682"/>
        <v>-</v>
      </c>
      <c r="QW56" s="539" t="str">
        <f t="shared" ca="1" si="682"/>
        <v>-</v>
      </c>
      <c r="QX56" s="539" t="str">
        <f t="shared" ca="1" si="682"/>
        <v>-</v>
      </c>
      <c r="QY56" s="539" t="str">
        <f t="shared" ca="1" si="682"/>
        <v>-</v>
      </c>
      <c r="QZ56" s="539" t="str">
        <f t="shared" ca="1" si="682"/>
        <v>-</v>
      </c>
      <c r="RA56" s="539" t="str">
        <f t="shared" ca="1" si="682"/>
        <v>-</v>
      </c>
      <c r="RB56" s="539" t="str">
        <f t="shared" ca="1" si="682"/>
        <v>-</v>
      </c>
      <c r="RC56" s="539" t="str">
        <f t="shared" ca="1" si="682"/>
        <v>-</v>
      </c>
      <c r="RD56" s="539" t="str">
        <f t="shared" ca="1" si="682"/>
        <v>-</v>
      </c>
      <c r="RE56" s="539" t="str">
        <f t="shared" ca="1" si="682"/>
        <v>-</v>
      </c>
      <c r="RF56" s="539" t="str">
        <f t="shared" ca="1" si="682"/>
        <v>-</v>
      </c>
      <c r="RG56" s="539" t="str">
        <f t="shared" ca="1" si="682"/>
        <v>-</v>
      </c>
      <c r="RH56" s="539" t="str">
        <f t="shared" ca="1" si="682"/>
        <v>-</v>
      </c>
      <c r="RI56" s="539" t="str">
        <f t="shared" ca="1" si="682"/>
        <v>-</v>
      </c>
      <c r="RJ56" s="539" t="str">
        <f t="shared" ca="1" si="682"/>
        <v>-</v>
      </c>
      <c r="RK56" s="539" t="str">
        <f t="shared" ca="1" si="682"/>
        <v>-</v>
      </c>
      <c r="RL56" s="539" t="str">
        <f t="shared" ca="1" si="682"/>
        <v>-</v>
      </c>
      <c r="RM56" s="539" t="str">
        <f t="shared" ca="1" si="682"/>
        <v>-</v>
      </c>
      <c r="RN56" s="539" t="str">
        <f t="shared" ca="1" si="682"/>
        <v>-</v>
      </c>
      <c r="RO56" s="539" t="str">
        <f t="shared" ca="1" si="682"/>
        <v>-</v>
      </c>
      <c r="RP56" s="539" t="str">
        <f t="shared" ca="1" si="682"/>
        <v>-</v>
      </c>
      <c r="RQ56" s="539" t="str">
        <f t="shared" ca="1" si="682"/>
        <v>-</v>
      </c>
      <c r="RR56" s="539" t="str">
        <f t="shared" ca="1" si="682"/>
        <v>-</v>
      </c>
      <c r="RS56" s="549" t="str">
        <f t="shared" ref="RS56:SR57" si="683">IF($O56=RS$19,TRUE,"-")</f>
        <v>-</v>
      </c>
      <c r="RT56" s="549" t="str">
        <f t="shared" si="683"/>
        <v>-</v>
      </c>
      <c r="RU56" s="549" t="str">
        <f t="shared" si="683"/>
        <v>-</v>
      </c>
      <c r="RV56" s="549" t="str">
        <f t="shared" si="683"/>
        <v>-</v>
      </c>
      <c r="RW56" s="549" t="str">
        <f t="shared" si="683"/>
        <v>-</v>
      </c>
      <c r="RX56" s="549" t="str">
        <f t="shared" si="683"/>
        <v>-</v>
      </c>
      <c r="RY56" s="549" t="str">
        <f t="shared" si="683"/>
        <v>-</v>
      </c>
      <c r="RZ56" s="549" t="str">
        <f t="shared" si="683"/>
        <v>-</v>
      </c>
      <c r="SA56" s="549" t="str">
        <f t="shared" si="683"/>
        <v>-</v>
      </c>
      <c r="SB56" s="549" t="str">
        <f t="shared" si="683"/>
        <v>-</v>
      </c>
      <c r="SC56" s="549" t="str">
        <f t="shared" si="683"/>
        <v>-</v>
      </c>
      <c r="SD56" s="549" t="str">
        <f t="shared" si="683"/>
        <v>-</v>
      </c>
      <c r="SE56" s="549" t="str">
        <f t="shared" si="683"/>
        <v>-</v>
      </c>
      <c r="SF56" s="549" t="str">
        <f t="shared" si="683"/>
        <v>-</v>
      </c>
      <c r="SG56" s="549" t="str">
        <f t="shared" si="683"/>
        <v>-</v>
      </c>
      <c r="SH56" s="549" t="str">
        <f t="shared" si="683"/>
        <v>-</v>
      </c>
      <c r="SI56" s="549" t="str">
        <f t="shared" si="683"/>
        <v>-</v>
      </c>
      <c r="SJ56" s="549" t="str">
        <f t="shared" si="683"/>
        <v>-</v>
      </c>
      <c r="SK56" s="549" t="str">
        <f t="shared" si="683"/>
        <v>-</v>
      </c>
      <c r="SL56" s="549" t="str">
        <f t="shared" si="683"/>
        <v>-</v>
      </c>
      <c r="SM56" s="549" t="str">
        <f t="shared" si="683"/>
        <v>-</v>
      </c>
      <c r="SN56" s="549" t="str">
        <f t="shared" si="683"/>
        <v>-</v>
      </c>
      <c r="SO56" s="549" t="str">
        <f t="shared" si="683"/>
        <v>-</v>
      </c>
      <c r="SP56" s="549" t="str">
        <f t="shared" si="683"/>
        <v>-</v>
      </c>
      <c r="SQ56" s="549" t="str">
        <f t="shared" si="683"/>
        <v>-</v>
      </c>
      <c r="SR56" s="549" t="str">
        <f t="shared" si="683"/>
        <v>-</v>
      </c>
      <c r="SS56" s="539" t="b">
        <f t="shared" ref="SS56:UB57" si="684">IF(AND($O56=SS$19, $AP56=SS$21),TRUE,"-")</f>
        <v>1</v>
      </c>
      <c r="ST56" s="539" t="b">
        <f t="shared" si="684"/>
        <v>1</v>
      </c>
      <c r="SU56" s="539" t="b">
        <f t="shared" si="684"/>
        <v>1</v>
      </c>
      <c r="SV56" s="539" t="b">
        <f t="shared" si="684"/>
        <v>1</v>
      </c>
      <c r="SW56" s="539" t="b">
        <f t="shared" si="684"/>
        <v>1</v>
      </c>
      <c r="SX56" s="539" t="b">
        <f t="shared" si="684"/>
        <v>1</v>
      </c>
      <c r="SY56" s="539" t="str">
        <f t="shared" ca="1" si="684"/>
        <v>-</v>
      </c>
      <c r="SZ56" s="539" t="str">
        <f t="shared" ca="1" si="684"/>
        <v>-</v>
      </c>
      <c r="TA56" s="539" t="str">
        <f t="shared" ca="1" si="684"/>
        <v>-</v>
      </c>
      <c r="TB56" s="539" t="str">
        <f t="shared" ca="1" si="684"/>
        <v>-</v>
      </c>
      <c r="TC56" s="539" t="str">
        <f t="shared" ca="1" si="684"/>
        <v>-</v>
      </c>
      <c r="TD56" s="539" t="str">
        <f t="shared" ca="1" si="684"/>
        <v>-</v>
      </c>
      <c r="TE56" s="539" t="str">
        <f t="shared" ca="1" si="684"/>
        <v>-</v>
      </c>
      <c r="TF56" s="539" t="str">
        <f t="shared" ca="1" si="684"/>
        <v>-</v>
      </c>
      <c r="TG56" s="539" t="str">
        <f t="shared" ca="1" si="684"/>
        <v>-</v>
      </c>
      <c r="TH56" s="539" t="str">
        <f t="shared" ca="1" si="684"/>
        <v>-</v>
      </c>
      <c r="TI56" s="539" t="str">
        <f t="shared" ca="1" si="684"/>
        <v>-</v>
      </c>
      <c r="TJ56" s="539" t="str">
        <f t="shared" ca="1" si="684"/>
        <v>-</v>
      </c>
      <c r="TK56" s="539" t="str">
        <f t="shared" ca="1" si="684"/>
        <v>-</v>
      </c>
      <c r="TL56" s="539" t="str">
        <f t="shared" ca="1" si="684"/>
        <v>-</v>
      </c>
      <c r="TM56" s="539" t="str">
        <f t="shared" ca="1" si="684"/>
        <v>-</v>
      </c>
      <c r="TN56" s="539" t="str">
        <f t="shared" ca="1" si="684"/>
        <v>-</v>
      </c>
      <c r="TO56" s="539" t="str">
        <f t="shared" ca="1" si="684"/>
        <v>-</v>
      </c>
      <c r="TP56" s="539" t="str">
        <f t="shared" ca="1" si="684"/>
        <v>-</v>
      </c>
      <c r="TQ56" s="539" t="str">
        <f t="shared" ca="1" si="684"/>
        <v>-</v>
      </c>
      <c r="TR56" s="539" t="str">
        <f t="shared" ca="1" si="684"/>
        <v>-</v>
      </c>
      <c r="TS56" s="539" t="str">
        <f t="shared" ca="1" si="684"/>
        <v>-</v>
      </c>
      <c r="TT56" s="539" t="str">
        <f t="shared" ca="1" si="684"/>
        <v>-</v>
      </c>
      <c r="TU56" s="539" t="str">
        <f t="shared" ca="1" si="684"/>
        <v>-</v>
      </c>
      <c r="TV56" s="539" t="str">
        <f t="shared" ca="1" si="684"/>
        <v>-</v>
      </c>
      <c r="TW56" s="539" t="str">
        <f t="shared" ca="1" si="684"/>
        <v>-</v>
      </c>
      <c r="TX56" s="539" t="str">
        <f t="shared" ca="1" si="684"/>
        <v>-</v>
      </c>
      <c r="TY56" s="539" t="str">
        <f t="shared" ca="1" si="684"/>
        <v>-</v>
      </c>
      <c r="TZ56" s="539" t="str">
        <f t="shared" ca="1" si="684"/>
        <v>-</v>
      </c>
      <c r="UA56" s="539" t="str">
        <f t="shared" ca="1" si="684"/>
        <v>-</v>
      </c>
      <c r="UB56" s="539" t="str">
        <f t="shared" ca="1" si="684"/>
        <v>-</v>
      </c>
      <c r="UC56" s="549" t="b">
        <f t="shared" ref="UC56:VB57" si="685">IF($O56=UC$19,TRUE,"-")</f>
        <v>1</v>
      </c>
      <c r="UD56" s="549" t="b">
        <f t="shared" si="685"/>
        <v>1</v>
      </c>
      <c r="UE56" s="549" t="b">
        <f t="shared" si="685"/>
        <v>1</v>
      </c>
      <c r="UF56" s="549" t="b">
        <f t="shared" si="685"/>
        <v>1</v>
      </c>
      <c r="UG56" s="549" t="b">
        <f t="shared" si="685"/>
        <v>1</v>
      </c>
      <c r="UH56" s="549" t="b">
        <f t="shared" si="685"/>
        <v>1</v>
      </c>
      <c r="UI56" s="549" t="b">
        <f t="shared" si="685"/>
        <v>1</v>
      </c>
      <c r="UJ56" s="549" t="b">
        <f t="shared" si="685"/>
        <v>1</v>
      </c>
      <c r="UK56" s="549" t="b">
        <f t="shared" si="685"/>
        <v>1</v>
      </c>
      <c r="UL56" s="549" t="b">
        <f t="shared" si="685"/>
        <v>1</v>
      </c>
      <c r="UM56" s="549" t="b">
        <f t="shared" si="685"/>
        <v>1</v>
      </c>
      <c r="UN56" s="549" t="b">
        <f t="shared" si="685"/>
        <v>1</v>
      </c>
      <c r="UO56" s="549" t="b">
        <f t="shared" si="685"/>
        <v>1</v>
      </c>
      <c r="UP56" s="549" t="b">
        <f t="shared" si="685"/>
        <v>1</v>
      </c>
      <c r="UQ56" s="549" t="b">
        <f t="shared" si="685"/>
        <v>1</v>
      </c>
      <c r="UR56" s="549" t="b">
        <f t="shared" si="685"/>
        <v>1</v>
      </c>
      <c r="US56" s="549" t="b">
        <f t="shared" si="685"/>
        <v>1</v>
      </c>
      <c r="UT56" s="549" t="b">
        <f t="shared" si="685"/>
        <v>1</v>
      </c>
      <c r="UU56" s="549" t="b">
        <f t="shared" si="685"/>
        <v>1</v>
      </c>
      <c r="UV56" s="549" t="b">
        <f t="shared" si="685"/>
        <v>1</v>
      </c>
      <c r="UW56" s="549" t="b">
        <f t="shared" si="685"/>
        <v>1</v>
      </c>
      <c r="UX56" s="549" t="b">
        <f t="shared" si="685"/>
        <v>1</v>
      </c>
      <c r="UY56" s="549" t="b">
        <f t="shared" si="685"/>
        <v>1</v>
      </c>
      <c r="UZ56" s="549" t="b">
        <f t="shared" si="685"/>
        <v>1</v>
      </c>
      <c r="VA56" s="549" t="b">
        <f t="shared" si="685"/>
        <v>1</v>
      </c>
      <c r="VB56" s="549" t="b">
        <f t="shared" si="685"/>
        <v>1</v>
      </c>
      <c r="VC56" s="19">
        <f t="shared" ca="1" si="671"/>
        <v>0</v>
      </c>
      <c r="VD56" s="23">
        <v>0</v>
      </c>
    </row>
    <row r="57" spans="1:576" outlineLevel="1">
      <c r="A57" s="21">
        <f t="shared" si="93"/>
        <v>52</v>
      </c>
      <c r="B57" s="21">
        <f t="shared" si="674"/>
        <v>18</v>
      </c>
      <c r="C57">
        <v>108</v>
      </c>
      <c r="D57" s="19" t="str">
        <f t="shared" ca="1" si="583"/>
        <v>SNSW</v>
      </c>
      <c r="E57" t="b">
        <v>1</v>
      </c>
      <c r="F57" t="b">
        <v>0</v>
      </c>
      <c r="G57" t="b">
        <f t="shared" si="584"/>
        <v>1</v>
      </c>
      <c r="H57" s="215">
        <f t="shared" ref="H57:H89" ca="1" si="686">OFFSET(H57,-1,0)+1</f>
        <v>3</v>
      </c>
      <c r="I57" s="26">
        <v>2</v>
      </c>
      <c r="J57" s="26">
        <v>1</v>
      </c>
      <c r="K57" s="26" t="str">
        <f>""</f>
        <v/>
      </c>
      <c r="L57" s="26">
        <v>0</v>
      </c>
      <c r="M57" s="26">
        <f t="shared" si="585"/>
        <v>2</v>
      </c>
      <c r="N57" s="26">
        <v>2</v>
      </c>
      <c r="O57" s="26">
        <v>3</v>
      </c>
      <c r="P57" s="26">
        <v>2</v>
      </c>
      <c r="Q57" s="26">
        <v>0</v>
      </c>
      <c r="R57" s="26">
        <v>0</v>
      </c>
      <c r="S57" s="26">
        <v>0</v>
      </c>
      <c r="T57" s="26">
        <v>0</v>
      </c>
      <c r="U57" s="26">
        <v>1</v>
      </c>
      <c r="V57" s="116">
        <v>1</v>
      </c>
      <c r="W57" s="116">
        <v>1</v>
      </c>
      <c r="X57" s="116">
        <v>1</v>
      </c>
      <c r="Y57" s="211"/>
      <c r="Z57" s="211"/>
      <c r="AA57" s="211"/>
      <c r="AB57" s="211"/>
      <c r="AC57" s="26">
        <v>0</v>
      </c>
      <c r="AD57" s="211"/>
      <c r="AE57" s="211"/>
      <c r="AF57" s="211"/>
      <c r="AG57" s="211"/>
      <c r="AH57" s="211"/>
      <c r="AI57" s="211"/>
      <c r="AJ57" s="211"/>
      <c r="AK57" s="211"/>
      <c r="AL57" s="136">
        <f t="shared" si="586"/>
        <v>2</v>
      </c>
      <c r="AM57" s="136">
        <f>INDEX(CHOOSE($O57,DataAutumn!i.AdultDrys,DataWinter!i.AdultDrys,DataSpring!i.AdultDrys),1,$N57)</f>
        <v>3</v>
      </c>
      <c r="AN57" s="5">
        <f t="shared" si="587"/>
        <v>2</v>
      </c>
      <c r="AO57" s="5">
        <f t="shared" si="587"/>
        <v>0</v>
      </c>
      <c r="AP57" s="5">
        <f t="shared" si="588"/>
        <v>1</v>
      </c>
      <c r="AQ57" s="211"/>
      <c r="AR57" s="211"/>
      <c r="AS57" s="356" t="str">
        <f t="shared" ca="1" si="589"/>
        <v>optimum_carry 00003 SNSW MWM    EWEDSE18.4375 pasture230 Day204 Scan2-0000 RR000p GP100p WP100p MP100p T_TRUE (F33N11)</v>
      </c>
      <c r="AT57" s="9" t="str">
        <f ca="1">IF(COUNTIF(AS$5:AS57,AS57)=1,"-","Dup")</f>
        <v>-</v>
      </c>
      <c r="AU57" s="9"/>
      <c r="AV57" s="19" t="str">
        <f t="shared" ca="1" si="590"/>
        <v>-</v>
      </c>
      <c r="AW57" s="19" t="str">
        <f t="shared" ca="1" si="590"/>
        <v>-</v>
      </c>
      <c r="AX57" s="19" t="str">
        <f t="shared" ca="1" si="590"/>
        <v>-</v>
      </c>
      <c r="AY57" s="19" t="str">
        <f t="shared" ca="1" si="590"/>
        <v>-</v>
      </c>
      <c r="AZ57" s="19" t="str">
        <f t="shared" ca="1" si="590"/>
        <v>-</v>
      </c>
      <c r="BA57" s="19" t="str">
        <f t="shared" ca="1" si="590"/>
        <v>-</v>
      </c>
      <c r="BB57" s="19" t="str">
        <f t="shared" ca="1" si="590"/>
        <v>-</v>
      </c>
      <c r="BC57" s="19" t="str">
        <f t="shared" ca="1" si="590"/>
        <v>-</v>
      </c>
      <c r="BD57" s="9"/>
      <c r="BE57" s="5" t="b">
        <f t="shared" si="591"/>
        <v>0</v>
      </c>
      <c r="BF57" s="5" t="str">
        <f t="shared" si="591"/>
        <v>-</v>
      </c>
      <c r="BG57" s="5" t="b">
        <f t="shared" si="591"/>
        <v>0</v>
      </c>
      <c r="BH57" s="5" t="b">
        <f t="shared" si="591"/>
        <v>1</v>
      </c>
      <c r="BI57" s="5" t="b">
        <f t="shared" si="591"/>
        <v>1</v>
      </c>
      <c r="BJ57" s="136">
        <f t="shared" si="591"/>
        <v>0</v>
      </c>
      <c r="BK57" s="19" t="b">
        <f t="shared" ca="1" si="592"/>
        <v>0</v>
      </c>
      <c r="BL57" s="9"/>
      <c r="BM57" s="5" t="str">
        <f t="shared" ca="1" si="593"/>
        <v>-</v>
      </c>
      <c r="BN57" s="19" t="str">
        <f t="shared" ca="1" si="594"/>
        <v>-</v>
      </c>
      <c r="BO57" s="19" t="str">
        <f t="shared" ca="1" si="594"/>
        <v>-</v>
      </c>
      <c r="BP57" s="19" t="str">
        <f t="shared" ca="1" si="594"/>
        <v>-</v>
      </c>
      <c r="BQ57" s="5" t="str">
        <f t="shared" ca="1" si="595"/>
        <v>-</v>
      </c>
      <c r="BR57" s="19" t="str">
        <f t="shared" ca="1" si="596"/>
        <v>-</v>
      </c>
      <c r="BS57" s="5" t="str">
        <f t="shared" ca="1" si="597"/>
        <v>-</v>
      </c>
      <c r="BT57" s="19" t="str">
        <f t="shared" ca="1" si="598"/>
        <v>-</v>
      </c>
      <c r="BU57" s="19" t="str">
        <f t="shared" ca="1" si="598"/>
        <v>-</v>
      </c>
      <c r="BV57" s="19" t="str">
        <f t="shared" ca="1" si="598"/>
        <v>-</v>
      </c>
      <c r="BW57" s="5" t="str">
        <f t="shared" ca="1" si="599"/>
        <v>-</v>
      </c>
      <c r="BX57" s="9"/>
      <c r="BY57" s="5" t="b">
        <f t="shared" si="600"/>
        <v>0</v>
      </c>
      <c r="BZ57" s="5" t="str">
        <f t="shared" ca="1" si="601"/>
        <v>-</v>
      </c>
      <c r="CA57" s="5" t="str">
        <f t="shared" ca="1" si="602"/>
        <v>-</v>
      </c>
      <c r="CB57" s="5" t="str">
        <f t="shared" ca="1" si="602"/>
        <v>-</v>
      </c>
      <c r="CC57" s="5" t="str">
        <f t="shared" ca="1" si="602"/>
        <v>-</v>
      </c>
      <c r="CD57" s="5" t="str">
        <f t="shared" ca="1" si="602"/>
        <v>-</v>
      </c>
      <c r="CE57" s="5" t="str">
        <f t="shared" ca="1" si="602"/>
        <v>-</v>
      </c>
      <c r="CF57" s="5" t="str">
        <f t="shared" ca="1" si="602"/>
        <v>-</v>
      </c>
      <c r="CG57" s="5" t="str">
        <f t="shared" ca="1" si="602"/>
        <v>-</v>
      </c>
      <c r="CH57" s="5" t="str">
        <f t="shared" ca="1" si="602"/>
        <v>-</v>
      </c>
      <c r="CI57" s="9"/>
      <c r="CJ57" s="12" t="b">
        <v>1</v>
      </c>
      <c r="CK57" s="12" t="b">
        <v>1</v>
      </c>
      <c r="CL57" s="12" t="b">
        <v>1</v>
      </c>
      <c r="CM57" s="12">
        <v>22312000005</v>
      </c>
      <c r="CN57" s="12" t="b">
        <v>0</v>
      </c>
      <c r="CO57" s="19" t="str">
        <f t="shared" ca="1" si="603"/>
        <v>-</v>
      </c>
      <c r="CP57" s="19" t="str">
        <f t="shared" ca="1" si="603"/>
        <v>-</v>
      </c>
      <c r="CQ57" s="19" t="str">
        <f t="shared" ca="1" si="603"/>
        <v>-</v>
      </c>
      <c r="CR57" s="433">
        <f t="shared" si="604"/>
        <v>652</v>
      </c>
      <c r="CS57" s="433">
        <f t="shared" si="604"/>
        <v>686</v>
      </c>
      <c r="CT57" s="433">
        <f t="shared" si="604"/>
        <v>721</v>
      </c>
      <c r="CU57" s="144">
        <f t="shared" si="605"/>
        <v>378</v>
      </c>
      <c r="CV57" s="144">
        <f t="shared" si="605"/>
        <v>413</v>
      </c>
      <c r="CW57" s="144">
        <f t="shared" si="605"/>
        <v>448</v>
      </c>
      <c r="CX57" s="19" t="str">
        <f t="shared" ca="1" si="675"/>
        <v>-</v>
      </c>
      <c r="CY57" s="19" t="str">
        <f t="shared" ca="1" si="675"/>
        <v>-</v>
      </c>
      <c r="CZ57" s="19" t="str">
        <f t="shared" ca="1" si="675"/>
        <v>-</v>
      </c>
      <c r="DA57" s="19" t="str">
        <f t="shared" ca="1" si="675"/>
        <v>-</v>
      </c>
      <c r="DB57" s="19" t="str">
        <f t="shared" ca="1" si="675"/>
        <v>-</v>
      </c>
      <c r="DC57" s="19" t="str">
        <f t="shared" ca="1" si="675"/>
        <v>-</v>
      </c>
      <c r="DD57" s="19">
        <f t="shared" ca="1" si="675"/>
        <v>1</v>
      </c>
      <c r="DE57" s="19">
        <f t="shared" ca="1" si="675"/>
        <v>1</v>
      </c>
      <c r="DF57" s="19">
        <f t="shared" ca="1" si="675"/>
        <v>0</v>
      </c>
      <c r="DG57" s="19" t="str">
        <f t="shared" ca="1" si="675"/>
        <v>-</v>
      </c>
      <c r="DH57" s="19" t="str">
        <f t="shared" ca="1" si="675"/>
        <v>-</v>
      </c>
      <c r="DI57" s="19" t="str">
        <f t="shared" ca="1" si="675"/>
        <v>-</v>
      </c>
      <c r="DJ57" s="19" t="str">
        <f t="shared" ca="1" si="675"/>
        <v>-</v>
      </c>
      <c r="DK57" s="19" t="str">
        <f t="shared" ca="1" si="675"/>
        <v>-</v>
      </c>
      <c r="DL57" s="19">
        <f t="shared" ca="1" si="675"/>
        <v>0</v>
      </c>
      <c r="DM57" s="19" t="str">
        <f t="shared" ca="1" si="675"/>
        <v>-</v>
      </c>
      <c r="DN57" s="19" t="str">
        <f t="shared" ca="1" si="675"/>
        <v>-</v>
      </c>
      <c r="DO57" s="19" t="str">
        <f t="shared" ca="1" si="603"/>
        <v>-</v>
      </c>
      <c r="DP57" s="19">
        <f t="shared" ca="1" si="603"/>
        <v>0</v>
      </c>
      <c r="DQ57" s="19">
        <f t="shared" ca="1" si="603"/>
        <v>0</v>
      </c>
      <c r="DR57" s="9"/>
      <c r="DS57" s="19">
        <f t="shared" ca="1" si="607"/>
        <v>0</v>
      </c>
      <c r="DT57" s="19">
        <f t="shared" ca="1" si="607"/>
        <v>0</v>
      </c>
      <c r="DU57" s="19">
        <f t="shared" ca="1" si="607"/>
        <v>0</v>
      </c>
      <c r="DV57" s="19">
        <f t="shared" ca="1" si="607"/>
        <v>0</v>
      </c>
      <c r="DW57" s="19">
        <f t="shared" ca="1" si="607"/>
        <v>0</v>
      </c>
      <c r="DX57" s="19">
        <f t="shared" ca="1" si="607"/>
        <v>0</v>
      </c>
      <c r="DY57" s="19">
        <f t="shared" ca="1" si="607"/>
        <v>0</v>
      </c>
      <c r="DZ57" s="19">
        <f t="shared" ca="1" si="607"/>
        <v>0</v>
      </c>
      <c r="EA57" s="19">
        <f t="shared" ca="1" si="607"/>
        <v>0</v>
      </c>
      <c r="EB57" s="19">
        <f t="shared" ca="1" si="607"/>
        <v>0</v>
      </c>
      <c r="EC57" s="19">
        <f t="shared" ca="1" si="607"/>
        <v>0</v>
      </c>
      <c r="ED57" s="19">
        <f t="shared" ca="1" si="607"/>
        <v>0</v>
      </c>
      <c r="EE57" s="19">
        <f t="shared" ca="1" si="607"/>
        <v>0</v>
      </c>
      <c r="EF57" s="433">
        <f t="shared" si="608"/>
        <v>0</v>
      </c>
      <c r="EG57" s="433">
        <f t="shared" si="608"/>
        <v>0</v>
      </c>
      <c r="EH57" s="116">
        <f t="shared" si="609"/>
        <v>0</v>
      </c>
      <c r="EI57" s="116">
        <f t="shared" ca="1" si="609"/>
        <v>0</v>
      </c>
      <c r="EJ57" s="116">
        <f t="shared" ca="1" si="609"/>
        <v>0</v>
      </c>
      <c r="EK57" s="116">
        <f t="shared" ca="1" si="609"/>
        <v>0</v>
      </c>
      <c r="EL57" s="116">
        <f t="shared" ca="1" si="609"/>
        <v>0</v>
      </c>
      <c r="EM57" s="537">
        <f t="shared" ca="1" si="610"/>
        <v>0</v>
      </c>
      <c r="EN57" s="116">
        <f t="shared" ca="1" si="611"/>
        <v>0</v>
      </c>
      <c r="EO57" s="116">
        <f t="shared" ca="1" si="611"/>
        <v>0</v>
      </c>
      <c r="EP57" s="116">
        <f t="shared" ca="1" si="611"/>
        <v>0</v>
      </c>
      <c r="EQ57" s="116">
        <f t="shared" ca="1" si="611"/>
        <v>0</v>
      </c>
      <c r="ER57" s="116">
        <f t="shared" ca="1" si="611"/>
        <v>0</v>
      </c>
      <c r="ES57" s="537">
        <f t="shared" ca="1" si="612"/>
        <v>0</v>
      </c>
      <c r="ET57" s="116">
        <f t="shared" ca="1" si="613"/>
        <v>0</v>
      </c>
      <c r="EU57" s="116">
        <f t="shared" ca="1" si="613"/>
        <v>0</v>
      </c>
      <c r="EV57" s="116">
        <f t="shared" ca="1" si="613"/>
        <v>0</v>
      </c>
      <c r="EW57" s="116">
        <f t="shared" ca="1" si="613"/>
        <v>0</v>
      </c>
      <c r="EX57" s="116">
        <f t="shared" ca="1" si="613"/>
        <v>0</v>
      </c>
      <c r="EY57" s="537">
        <f t="shared" ca="1" si="614"/>
        <v>0</v>
      </c>
      <c r="EZ57" s="116">
        <f t="shared" ca="1" si="615"/>
        <v>0</v>
      </c>
      <c r="FA57" s="116">
        <f t="shared" ca="1" si="615"/>
        <v>0</v>
      </c>
      <c r="FB57" s="116">
        <f t="shared" ca="1" si="615"/>
        <v>0</v>
      </c>
      <c r="FC57" s="116">
        <f t="shared" ca="1" si="615"/>
        <v>0</v>
      </c>
      <c r="FD57" s="116">
        <f t="shared" ca="1" si="615"/>
        <v>0</v>
      </c>
      <c r="FE57" s="537">
        <f t="shared" ca="1" si="616"/>
        <v>0</v>
      </c>
      <c r="FF57" s="116">
        <f t="shared" ca="1" si="617"/>
        <v>0</v>
      </c>
      <c r="FG57" s="116">
        <f t="shared" ca="1" si="617"/>
        <v>0</v>
      </c>
      <c r="FH57" s="116">
        <f t="shared" ca="1" si="617"/>
        <v>0</v>
      </c>
      <c r="FI57" s="116">
        <f t="shared" ca="1" si="617"/>
        <v>0</v>
      </c>
      <c r="FJ57" s="116">
        <f t="shared" ca="1" si="617"/>
        <v>0</v>
      </c>
      <c r="FK57" s="537">
        <f t="shared" ca="1" si="618"/>
        <v>0</v>
      </c>
      <c r="FL57" s="116">
        <f t="shared" ca="1" si="619"/>
        <v>0</v>
      </c>
      <c r="FM57" s="116">
        <f t="shared" ca="1" si="619"/>
        <v>0</v>
      </c>
      <c r="FN57" s="116">
        <f t="shared" ca="1" si="619"/>
        <v>0</v>
      </c>
      <c r="FO57" s="116">
        <f t="shared" ca="1" si="619"/>
        <v>0</v>
      </c>
      <c r="FP57" s="116">
        <f t="shared" ca="1" si="619"/>
        <v>0</v>
      </c>
      <c r="FQ57" s="537">
        <f t="shared" ca="1" si="620"/>
        <v>0</v>
      </c>
      <c r="FR57" s="117">
        <f t="shared" ca="1" si="621"/>
        <v>0</v>
      </c>
      <c r="FS57" s="117">
        <f t="shared" ca="1" si="621"/>
        <v>0</v>
      </c>
      <c r="FT57" s="117">
        <f t="shared" ca="1" si="621"/>
        <v>0</v>
      </c>
      <c r="FU57" s="117">
        <f t="shared" ca="1" si="621"/>
        <v>0</v>
      </c>
      <c r="FV57" s="556">
        <f t="shared" ca="1" si="676"/>
        <v>0</v>
      </c>
      <c r="FW57" s="556">
        <f t="shared" ca="1" si="676"/>
        <v>0</v>
      </c>
      <c r="FX57" s="556">
        <f t="shared" ca="1" si="676"/>
        <v>0</v>
      </c>
      <c r="FY57" s="556">
        <f t="shared" ca="1" si="676"/>
        <v>0</v>
      </c>
      <c r="FZ57" s="556">
        <f t="shared" ca="1" si="676"/>
        <v>0</v>
      </c>
      <c r="GA57" s="556">
        <f t="shared" ca="1" si="676"/>
        <v>0</v>
      </c>
      <c r="GB57" s="556">
        <f t="shared" ca="1" si="676"/>
        <v>0</v>
      </c>
      <c r="GC57" s="556">
        <f t="shared" ca="1" si="676"/>
        <v>0</v>
      </c>
      <c r="GD57" s="556">
        <f t="shared" ca="1" si="676"/>
        <v>0</v>
      </c>
      <c r="GE57" s="556">
        <f t="shared" ca="1" si="676"/>
        <v>0</v>
      </c>
      <c r="GF57" s="556">
        <f t="shared" ca="1" si="676"/>
        <v>0</v>
      </c>
      <c r="GG57" s="556">
        <f t="shared" ca="1" si="676"/>
        <v>0</v>
      </c>
      <c r="GH57" s="556">
        <f t="shared" ca="1" si="676"/>
        <v>0</v>
      </c>
      <c r="GI57" s="556">
        <f t="shared" ca="1" si="676"/>
        <v>0</v>
      </c>
      <c r="GJ57" s="556">
        <f t="shared" ca="1" si="676"/>
        <v>0</v>
      </c>
      <c r="GK57" s="556">
        <f t="shared" ca="1" si="676"/>
        <v>0</v>
      </c>
      <c r="GL57" s="556">
        <f t="shared" ca="1" si="676"/>
        <v>0</v>
      </c>
      <c r="GM57" s="556">
        <f t="shared" ca="1" si="676"/>
        <v>0</v>
      </c>
      <c r="GN57" s="556">
        <f t="shared" ca="1" si="676"/>
        <v>0</v>
      </c>
      <c r="GO57" s="556">
        <f t="shared" ca="1" si="676"/>
        <v>0</v>
      </c>
      <c r="GP57" s="19">
        <f t="shared" ca="1" si="623"/>
        <v>0</v>
      </c>
      <c r="GQ57" s="116">
        <f t="shared" ca="1" si="624"/>
        <v>0</v>
      </c>
      <c r="GR57" s="116">
        <f t="shared" ca="1" si="624"/>
        <v>0</v>
      </c>
      <c r="GS57" s="116">
        <f t="shared" ca="1" si="624"/>
        <v>0</v>
      </c>
      <c r="GT57" s="116">
        <f t="shared" ca="1" si="624"/>
        <v>0</v>
      </c>
      <c r="GU57" s="116">
        <f t="shared" ca="1" si="624"/>
        <v>0</v>
      </c>
      <c r="GV57" s="537">
        <f t="shared" ca="1" si="625"/>
        <v>0</v>
      </c>
      <c r="GW57" s="116">
        <f t="shared" ca="1" si="626"/>
        <v>0</v>
      </c>
      <c r="GX57" s="116">
        <f t="shared" ca="1" si="626"/>
        <v>0</v>
      </c>
      <c r="GY57" s="116">
        <f t="shared" ca="1" si="626"/>
        <v>0</v>
      </c>
      <c r="GZ57" s="116">
        <f t="shared" ca="1" si="626"/>
        <v>0</v>
      </c>
      <c r="HA57" s="116">
        <f t="shared" ca="1" si="626"/>
        <v>0</v>
      </c>
      <c r="HB57" s="537">
        <f t="shared" ca="1" si="627"/>
        <v>0</v>
      </c>
      <c r="HC57" s="116">
        <f t="shared" ca="1" si="628"/>
        <v>0</v>
      </c>
      <c r="HD57" s="116">
        <f t="shared" ca="1" si="628"/>
        <v>0</v>
      </c>
      <c r="HE57" s="116">
        <f t="shared" ca="1" si="628"/>
        <v>0</v>
      </c>
      <c r="HF57" s="116">
        <f t="shared" ca="1" si="628"/>
        <v>0</v>
      </c>
      <c r="HG57" s="116">
        <f t="shared" ca="1" si="628"/>
        <v>0</v>
      </c>
      <c r="HH57" s="537">
        <f t="shared" ca="1" si="629"/>
        <v>0</v>
      </c>
      <c r="HI57" s="116">
        <f t="shared" ca="1" si="630"/>
        <v>0</v>
      </c>
      <c r="HJ57" s="116">
        <f t="shared" ca="1" si="630"/>
        <v>0</v>
      </c>
      <c r="HK57" s="116">
        <f t="shared" ca="1" si="630"/>
        <v>0</v>
      </c>
      <c r="HL57" s="116">
        <f t="shared" ca="1" si="630"/>
        <v>0</v>
      </c>
      <c r="HM57" s="116">
        <f t="shared" ca="1" si="630"/>
        <v>0</v>
      </c>
      <c r="HN57" s="537">
        <f t="shared" ca="1" si="631"/>
        <v>0</v>
      </c>
      <c r="HO57" s="116">
        <f t="shared" ca="1" si="632"/>
        <v>0</v>
      </c>
      <c r="HP57" s="116">
        <f t="shared" ca="1" si="632"/>
        <v>0</v>
      </c>
      <c r="HQ57" s="116">
        <f t="shared" ca="1" si="632"/>
        <v>0</v>
      </c>
      <c r="HR57" s="116">
        <f t="shared" ca="1" si="632"/>
        <v>0</v>
      </c>
      <c r="HS57" s="116">
        <f t="shared" ca="1" si="632"/>
        <v>0</v>
      </c>
      <c r="HT57" s="537">
        <f t="shared" ca="1" si="633"/>
        <v>0</v>
      </c>
      <c r="HU57" s="116">
        <f t="shared" ca="1" si="634"/>
        <v>0</v>
      </c>
      <c r="HV57" s="116">
        <f t="shared" ca="1" si="634"/>
        <v>0</v>
      </c>
      <c r="HW57" s="116">
        <f t="shared" ca="1" si="634"/>
        <v>0</v>
      </c>
      <c r="HX57" s="116">
        <f t="shared" ca="1" si="634"/>
        <v>0</v>
      </c>
      <c r="HY57" s="116">
        <f t="shared" ca="1" si="634"/>
        <v>0</v>
      </c>
      <c r="HZ57" s="537">
        <f t="shared" ca="1" si="635"/>
        <v>0</v>
      </c>
      <c r="IA57" s="117">
        <f t="shared" ca="1" si="636"/>
        <v>0</v>
      </c>
      <c r="IB57" s="117">
        <f t="shared" ca="1" si="636"/>
        <v>0</v>
      </c>
      <c r="IC57" s="117">
        <f t="shared" ca="1" si="636"/>
        <v>0</v>
      </c>
      <c r="ID57" s="117">
        <f t="shared" ca="1" si="636"/>
        <v>0</v>
      </c>
      <c r="IE57" s="556">
        <f t="shared" ca="1" si="677"/>
        <v>0</v>
      </c>
      <c r="IF57" s="556">
        <f t="shared" ca="1" si="677"/>
        <v>0</v>
      </c>
      <c r="IG57" s="556">
        <f t="shared" ca="1" si="677"/>
        <v>0</v>
      </c>
      <c r="IH57" s="556">
        <f t="shared" ca="1" si="677"/>
        <v>0</v>
      </c>
      <c r="II57" s="556">
        <f t="shared" ca="1" si="677"/>
        <v>0</v>
      </c>
      <c r="IJ57" s="556">
        <f t="shared" ca="1" si="677"/>
        <v>0</v>
      </c>
      <c r="IK57" s="556">
        <f t="shared" ca="1" si="677"/>
        <v>0</v>
      </c>
      <c r="IL57" s="556">
        <f t="shared" ca="1" si="677"/>
        <v>0</v>
      </c>
      <c r="IM57" s="556">
        <f t="shared" ca="1" si="677"/>
        <v>0</v>
      </c>
      <c r="IN57" s="556">
        <f t="shared" ca="1" si="677"/>
        <v>0</v>
      </c>
      <c r="IO57" s="556">
        <f t="shared" ca="1" si="677"/>
        <v>0</v>
      </c>
      <c r="IP57" s="556">
        <f t="shared" ca="1" si="677"/>
        <v>0</v>
      </c>
      <c r="IQ57" s="556">
        <f t="shared" ca="1" si="677"/>
        <v>0</v>
      </c>
      <c r="IR57" s="556">
        <f t="shared" ca="1" si="677"/>
        <v>0</v>
      </c>
      <c r="IS57" s="556">
        <f t="shared" ca="1" si="677"/>
        <v>0</v>
      </c>
      <c r="IT57" s="556">
        <f t="shared" ca="1" si="677"/>
        <v>0</v>
      </c>
      <c r="IU57" s="556">
        <f t="shared" ca="1" si="677"/>
        <v>0</v>
      </c>
      <c r="IV57" s="556">
        <f t="shared" ca="1" si="677"/>
        <v>0</v>
      </c>
      <c r="IW57" s="556">
        <f t="shared" ca="1" si="677"/>
        <v>0</v>
      </c>
      <c r="IX57" s="556">
        <f t="shared" ca="1" si="677"/>
        <v>0</v>
      </c>
      <c r="IY57" s="19">
        <f t="shared" ca="1" si="638"/>
        <v>0</v>
      </c>
      <c r="IZ57" s="5">
        <f t="shared" si="639"/>
        <v>67</v>
      </c>
      <c r="JA57" s="9"/>
      <c r="JB57" s="5">
        <f t="shared" si="640"/>
        <v>1</v>
      </c>
      <c r="JC57" s="5" t="b">
        <f t="shared" si="640"/>
        <v>0</v>
      </c>
      <c r="JD57" s="19">
        <f t="shared" ca="1" si="678"/>
        <v>0</v>
      </c>
      <c r="JE57" s="5">
        <f t="shared" si="642"/>
        <v>0</v>
      </c>
      <c r="JF57" s="5">
        <f t="shared" si="643"/>
        <v>1.2500000000000001E-2</v>
      </c>
      <c r="JG57" s="5">
        <f t="shared" si="644"/>
        <v>0</v>
      </c>
      <c r="JH57" s="19">
        <f t="shared" ca="1" si="678"/>
        <v>0</v>
      </c>
      <c r="JI57" s="5">
        <f t="shared" si="645"/>
        <v>60</v>
      </c>
      <c r="JJ57" s="5">
        <f t="shared" si="646"/>
        <v>1</v>
      </c>
      <c r="JK57" s="19">
        <f t="shared" ca="1" si="678"/>
        <v>0</v>
      </c>
      <c r="JL57" s="19">
        <f t="shared" ca="1" si="678"/>
        <v>0</v>
      </c>
      <c r="JM57" s="19">
        <f t="shared" ca="1" si="678"/>
        <v>0</v>
      </c>
      <c r="JN57" s="19">
        <f t="shared" ca="1" si="678"/>
        <v>0</v>
      </c>
      <c r="JO57" s="19">
        <f t="shared" ca="1" si="678"/>
        <v>0</v>
      </c>
      <c r="JP57" s="19">
        <f t="shared" ca="1" si="678"/>
        <v>0</v>
      </c>
      <c r="JQ57" s="19">
        <f t="shared" ca="1" si="678"/>
        <v>0</v>
      </c>
      <c r="JR57" s="19">
        <f t="shared" ca="1" si="678"/>
        <v>0</v>
      </c>
      <c r="JS57" s="19">
        <f t="shared" ca="1" si="678"/>
        <v>0</v>
      </c>
      <c r="JT57" s="19">
        <f t="shared" ca="1" si="678"/>
        <v>0</v>
      </c>
      <c r="JU57" s="19">
        <f t="shared" ca="1" si="678"/>
        <v>0</v>
      </c>
      <c r="JV57" s="19">
        <f t="shared" ca="1" si="678"/>
        <v>0</v>
      </c>
      <c r="JW57" s="19">
        <f t="shared" ca="1" si="678"/>
        <v>0</v>
      </c>
      <c r="JX57" s="19">
        <f t="shared" ca="1" si="678"/>
        <v>0</v>
      </c>
      <c r="JY57" s="19">
        <f t="shared" ca="1" si="678"/>
        <v>0</v>
      </c>
      <c r="JZ57" s="19">
        <f t="shared" ca="1" si="678"/>
        <v>0</v>
      </c>
      <c r="KA57" s="19">
        <f t="shared" ca="1" si="678"/>
        <v>0</v>
      </c>
      <c r="KB57" s="19">
        <f t="shared" ca="1" si="678"/>
        <v>0</v>
      </c>
      <c r="KC57" s="19">
        <f t="shared" ca="1" si="678"/>
        <v>0</v>
      </c>
      <c r="KD57" s="19">
        <f t="shared" ca="1" si="678"/>
        <v>0</v>
      </c>
      <c r="KE57" s="19">
        <f t="shared" ca="1" si="678"/>
        <v>0</v>
      </c>
      <c r="KF57" s="5">
        <f t="shared" si="647"/>
        <v>0</v>
      </c>
      <c r="KG57" s="5">
        <f t="shared" si="647"/>
        <v>6.25E-2</v>
      </c>
      <c r="KH57" s="5">
        <f t="shared" si="647"/>
        <v>6.25E-2</v>
      </c>
      <c r="KI57" s="5">
        <f t="shared" si="647"/>
        <v>6.25E-2</v>
      </c>
      <c r="KJ57" s="19">
        <f t="shared" ca="1" si="678"/>
        <v>0</v>
      </c>
      <c r="KK57" s="19">
        <f t="shared" ca="1" si="678"/>
        <v>0</v>
      </c>
      <c r="KL57" s="19">
        <f t="shared" ca="1" si="678"/>
        <v>0</v>
      </c>
      <c r="KM57" s="19">
        <f t="shared" ca="1" si="678"/>
        <v>0</v>
      </c>
      <c r="KN57" s="19">
        <f t="shared" ca="1" si="678"/>
        <v>1</v>
      </c>
      <c r="KO57" s="19">
        <f t="shared" ca="1" si="678"/>
        <v>0</v>
      </c>
      <c r="KP57" s="19">
        <f t="shared" ca="1" si="678"/>
        <v>1</v>
      </c>
      <c r="KQ57" s="9"/>
      <c r="KR57" s="5" t="b">
        <f t="shared" ca="1" si="648"/>
        <v>1</v>
      </c>
      <c r="KS57" s="5" t="b">
        <f t="shared" si="649"/>
        <v>0</v>
      </c>
      <c r="KT57" s="5" t="b">
        <f t="shared" si="649"/>
        <v>0</v>
      </c>
      <c r="KU57" s="5" t="b">
        <f t="shared" si="649"/>
        <v>1</v>
      </c>
      <c r="KV57" s="136">
        <f t="shared" si="650"/>
        <v>2</v>
      </c>
      <c r="KW57" s="136">
        <f t="shared" si="650"/>
        <v>2</v>
      </c>
      <c r="KX57" s="5" t="b">
        <f t="shared" si="651"/>
        <v>0</v>
      </c>
      <c r="KY57" s="5" t="b">
        <f t="shared" si="651"/>
        <v>1</v>
      </c>
      <c r="KZ57" s="5" t="b">
        <f t="shared" si="651"/>
        <v>1</v>
      </c>
      <c r="LA57" s="5" t="b">
        <f t="shared" si="651"/>
        <v>0</v>
      </c>
      <c r="LB57" s="5">
        <f t="shared" si="652"/>
        <v>1</v>
      </c>
      <c r="LC57" s="5">
        <f t="shared" si="652"/>
        <v>0</v>
      </c>
      <c r="LD57" s="5" t="b">
        <f t="shared" si="653"/>
        <v>0</v>
      </c>
      <c r="LE57" s="5" t="str" cm="1">
        <f t="array" aca="1" ref="LE57" ca="1">IF(OR(LF57:LM57&lt;&gt;"-"),TRUE,"-")</f>
        <v>-</v>
      </c>
      <c r="LF57" s="19" t="str">
        <f t="shared" ca="1" si="654"/>
        <v>-</v>
      </c>
      <c r="LG57" s="19" t="str">
        <f t="shared" ca="1" si="654"/>
        <v>-</v>
      </c>
      <c r="LH57" s="19" t="str">
        <f t="shared" ca="1" si="654"/>
        <v>-</v>
      </c>
      <c r="LI57" s="19" t="str">
        <f t="shared" ca="1" si="654"/>
        <v>-</v>
      </c>
      <c r="LJ57" s="19" t="str">
        <f t="shared" ca="1" si="654"/>
        <v>-</v>
      </c>
      <c r="LK57" s="19" t="str">
        <f t="shared" ca="1" si="654"/>
        <v>-</v>
      </c>
      <c r="LL57" s="19" t="str">
        <f t="shared" ca="1" si="654"/>
        <v>-</v>
      </c>
      <c r="LM57" s="19" t="str">
        <f t="shared" ca="1" si="654"/>
        <v>-</v>
      </c>
      <c r="LN57" s="466" t="str">
        <f t="shared" ca="1" si="654"/>
        <v>-</v>
      </c>
      <c r="LO57" s="5" t="b">
        <f t="array" aca="1" ref="LO57" ca="1">IF(OR(LP57:LV57&lt;&gt;"-"),TRUE,"-")</f>
        <v>1</v>
      </c>
      <c r="LP57" s="19">
        <f t="shared" ca="1" si="655"/>
        <v>0</v>
      </c>
      <c r="LQ57" s="19" t="str">
        <f t="shared" ca="1" si="655"/>
        <v>-</v>
      </c>
      <c r="LR57" s="19">
        <f t="shared" ca="1" si="655"/>
        <v>999999</v>
      </c>
      <c r="LS57" s="19">
        <f t="shared" ca="1" si="655"/>
        <v>999999</v>
      </c>
      <c r="LT57" s="19">
        <f t="shared" ca="1" si="655"/>
        <v>999999</v>
      </c>
      <c r="LU57" s="19">
        <f t="shared" ca="1" si="655"/>
        <v>999999</v>
      </c>
      <c r="LV57" s="19">
        <f t="shared" ca="1" si="655"/>
        <v>999999</v>
      </c>
      <c r="LW57" s="19" t="str">
        <f t="shared" ca="1" si="655"/>
        <v>-</v>
      </c>
      <c r="LX57" s="19" t="str">
        <f t="shared" ca="1" si="655"/>
        <v>-</v>
      </c>
      <c r="LY57" s="19" t="str">
        <f t="shared" ca="1" si="655"/>
        <v>-</v>
      </c>
      <c r="LZ57" s="19" t="b">
        <f t="shared" ca="1" si="656"/>
        <v>1</v>
      </c>
      <c r="MA57" s="19">
        <f t="shared" ca="1" si="656"/>
        <v>0</v>
      </c>
      <c r="MB57" s="5" t="str">
        <f t="shared" si="657"/>
        <v>-</v>
      </c>
      <c r="MC57" s="5" t="str">
        <f t="shared" si="657"/>
        <v>-</v>
      </c>
      <c r="MD57" s="5" t="str">
        <f t="shared" si="657"/>
        <v>-</v>
      </c>
      <c r="ME57" s="5" t="str">
        <f t="shared" si="657"/>
        <v>-</v>
      </c>
      <c r="MF57" s="19" t="str">
        <f t="shared" ca="1" si="679"/>
        <v>-</v>
      </c>
      <c r="MG57" s="19" t="str">
        <f t="shared" ca="1" si="679"/>
        <v>-</v>
      </c>
      <c r="MH57" s="19" t="str">
        <f t="shared" ca="1" si="679"/>
        <v>-</v>
      </c>
      <c r="MI57" s="19" t="str">
        <f t="shared" ca="1" si="679"/>
        <v>-</v>
      </c>
      <c r="MJ57" s="19">
        <f t="shared" ca="1" si="679"/>
        <v>0.5</v>
      </c>
      <c r="MK57" s="19">
        <f t="shared" ca="1" si="679"/>
        <v>0.5</v>
      </c>
      <c r="ML57" s="19" t="str">
        <f t="shared" ca="1" si="679"/>
        <v>-</v>
      </c>
      <c r="MM57" s="5">
        <f t="shared" si="659"/>
        <v>0</v>
      </c>
      <c r="MN57" s="5">
        <f t="shared" si="659"/>
        <v>500</v>
      </c>
      <c r="MO57" s="5">
        <f t="shared" si="659"/>
        <v>500</v>
      </c>
      <c r="MP57" s="5">
        <f t="shared" si="659"/>
        <v>575</v>
      </c>
      <c r="MQ57" s="5">
        <f t="shared" si="659"/>
        <v>240</v>
      </c>
      <c r="MR57" s="5">
        <f t="shared" si="659"/>
        <v>364</v>
      </c>
      <c r="MS57" s="5">
        <f t="shared" si="660"/>
        <v>1</v>
      </c>
      <c r="MT57" s="9"/>
      <c r="MU57" s="19">
        <f t="shared" ca="1" si="679"/>
        <v>70</v>
      </c>
      <c r="MV57" s="19">
        <f t="shared" ca="1" si="679"/>
        <v>50</v>
      </c>
      <c r="MW57" s="19">
        <f t="shared" ca="1" si="679"/>
        <v>75</v>
      </c>
      <c r="MX57" s="19">
        <f t="shared" ca="1" si="679"/>
        <v>50</v>
      </c>
      <c r="MY57" s="5">
        <f t="shared" si="661"/>
        <v>1</v>
      </c>
      <c r="MZ57" s="5">
        <f t="shared" si="662"/>
        <v>1</v>
      </c>
      <c r="NA57" s="5">
        <f t="shared" si="663"/>
        <v>1</v>
      </c>
      <c r="NB57" s="9"/>
      <c r="NC57" s="19" t="b">
        <f t="shared" ca="1" si="664"/>
        <v>0</v>
      </c>
      <c r="ND57" s="19" t="b">
        <f t="shared" ca="1" si="664"/>
        <v>0</v>
      </c>
      <c r="NE57" s="19">
        <f t="shared" ca="1" si="664"/>
        <v>2</v>
      </c>
      <c r="NF57" s="19">
        <f t="shared" ca="1" si="664"/>
        <v>1</v>
      </c>
      <c r="NG57" s="19">
        <f t="shared" ca="1" si="664"/>
        <v>2</v>
      </c>
      <c r="NH57" s="19">
        <f t="shared" ca="1" si="664"/>
        <v>0</v>
      </c>
      <c r="NI57" s="19" t="str">
        <f t="shared" ca="1" si="664"/>
        <v>-</v>
      </c>
      <c r="NJ57" s="466" t="b">
        <v>1</v>
      </c>
      <c r="NK57" s="466">
        <f>NK56*1.25</f>
        <v>18.4375</v>
      </c>
      <c r="NL57" s="466" t="b">
        <v>1</v>
      </c>
      <c r="NM57" s="466">
        <f t="shared" si="673"/>
        <v>230</v>
      </c>
      <c r="NN57" s="19" t="str">
        <f t="shared" ca="1" si="664"/>
        <v>-</v>
      </c>
      <c r="NO57" s="19">
        <f t="shared" ca="1" si="679"/>
        <v>1</v>
      </c>
      <c r="NP57" s="19">
        <f t="shared" ca="1" si="679"/>
        <v>1</v>
      </c>
      <c r="NQ57" s="19">
        <f t="shared" ca="1" si="679"/>
        <v>1</v>
      </c>
      <c r="NR57" s="19">
        <f t="shared" ca="1" si="679"/>
        <v>1</v>
      </c>
      <c r="NS57" s="19">
        <f t="shared" ca="1" si="679"/>
        <v>1</v>
      </c>
      <c r="NT57" s="19">
        <f t="shared" ca="1" si="679"/>
        <v>1</v>
      </c>
      <c r="NU57" s="19">
        <f t="shared" ca="1" si="679"/>
        <v>1</v>
      </c>
      <c r="NV57" s="19">
        <f t="shared" ca="1" si="679"/>
        <v>1</v>
      </c>
      <c r="NW57" s="19">
        <f t="shared" ca="1" si="679"/>
        <v>1</v>
      </c>
      <c r="NX57" s="9"/>
      <c r="NY57" s="539" t="str">
        <f t="shared" si="680"/>
        <v>-</v>
      </c>
      <c r="NZ57" s="539" t="str">
        <f t="shared" si="680"/>
        <v>-</v>
      </c>
      <c r="OA57" s="539" t="str">
        <f t="shared" si="680"/>
        <v>-</v>
      </c>
      <c r="OB57" s="539" t="str">
        <f t="shared" si="680"/>
        <v>-</v>
      </c>
      <c r="OC57" s="539" t="str">
        <f t="shared" si="680"/>
        <v>-</v>
      </c>
      <c r="OD57" s="539" t="str">
        <f t="shared" si="680"/>
        <v>-</v>
      </c>
      <c r="OE57" s="539" t="str">
        <f t="shared" ca="1" si="680"/>
        <v>-</v>
      </c>
      <c r="OF57" s="539" t="str">
        <f t="shared" ca="1" si="680"/>
        <v>-</v>
      </c>
      <c r="OG57" s="539" t="str">
        <f t="shared" ca="1" si="680"/>
        <v>-</v>
      </c>
      <c r="OH57" s="539" t="str">
        <f t="shared" ca="1" si="680"/>
        <v>-</v>
      </c>
      <c r="OI57" s="539" t="str">
        <f t="shared" ca="1" si="680"/>
        <v>-</v>
      </c>
      <c r="OJ57" s="539" t="str">
        <f t="shared" ca="1" si="680"/>
        <v>-</v>
      </c>
      <c r="OK57" s="539" t="str">
        <f t="shared" ca="1" si="680"/>
        <v>-</v>
      </c>
      <c r="OL57" s="539" t="str">
        <f t="shared" ca="1" si="680"/>
        <v>-</v>
      </c>
      <c r="OM57" s="539" t="str">
        <f t="shared" ca="1" si="680"/>
        <v>-</v>
      </c>
      <c r="ON57" s="539" t="str">
        <f t="shared" ca="1" si="680"/>
        <v>-</v>
      </c>
      <c r="OO57" s="539" t="str">
        <f t="shared" ca="1" si="680"/>
        <v>-</v>
      </c>
      <c r="OP57" s="539" t="str">
        <f t="shared" ca="1" si="680"/>
        <v>-</v>
      </c>
      <c r="OQ57" s="539" t="str">
        <f t="shared" ca="1" si="680"/>
        <v>-</v>
      </c>
      <c r="OR57" s="539" t="str">
        <f t="shared" ca="1" si="680"/>
        <v>-</v>
      </c>
      <c r="OS57" s="539" t="str">
        <f t="shared" ca="1" si="680"/>
        <v>-</v>
      </c>
      <c r="OT57" s="539" t="str">
        <f t="shared" ca="1" si="680"/>
        <v>-</v>
      </c>
      <c r="OU57" s="539" t="str">
        <f t="shared" ca="1" si="680"/>
        <v>-</v>
      </c>
      <c r="OV57" s="539" t="str">
        <f t="shared" ca="1" si="680"/>
        <v>-</v>
      </c>
      <c r="OW57" s="539" t="str">
        <f t="shared" ca="1" si="680"/>
        <v>-</v>
      </c>
      <c r="OX57" s="539" t="str">
        <f t="shared" ca="1" si="680"/>
        <v>-</v>
      </c>
      <c r="OY57" s="539" t="str">
        <f t="shared" ca="1" si="680"/>
        <v>-</v>
      </c>
      <c r="OZ57" s="539" t="str">
        <f t="shared" ca="1" si="680"/>
        <v>-</v>
      </c>
      <c r="PA57" s="539" t="str">
        <f t="shared" ca="1" si="680"/>
        <v>-</v>
      </c>
      <c r="PB57" s="539" t="str">
        <f t="shared" ca="1" si="680"/>
        <v>-</v>
      </c>
      <c r="PC57" s="539" t="str">
        <f t="shared" ca="1" si="680"/>
        <v>-</v>
      </c>
      <c r="PD57" s="539" t="str">
        <f t="shared" ca="1" si="680"/>
        <v>-</v>
      </c>
      <c r="PE57" s="539" t="str">
        <f t="shared" ca="1" si="680"/>
        <v>-</v>
      </c>
      <c r="PF57" s="539" t="str">
        <f t="shared" ca="1" si="680"/>
        <v>-</v>
      </c>
      <c r="PG57" s="539" t="str">
        <f t="shared" ca="1" si="680"/>
        <v>-</v>
      </c>
      <c r="PH57" s="539" t="str">
        <f t="shared" ca="1" si="680"/>
        <v>-</v>
      </c>
      <c r="PI57" s="549" t="str">
        <f t="shared" si="681"/>
        <v>-</v>
      </c>
      <c r="PJ57" s="549" t="str">
        <f t="shared" si="681"/>
        <v>-</v>
      </c>
      <c r="PK57" s="549" t="str">
        <f t="shared" si="681"/>
        <v>-</v>
      </c>
      <c r="PL57" s="549" t="str">
        <f t="shared" si="681"/>
        <v>-</v>
      </c>
      <c r="PM57" s="549" t="str">
        <f t="shared" si="681"/>
        <v>-</v>
      </c>
      <c r="PN57" s="549" t="str">
        <f t="shared" si="681"/>
        <v>-</v>
      </c>
      <c r="PO57" s="549" t="str">
        <f t="shared" si="681"/>
        <v>-</v>
      </c>
      <c r="PP57" s="549" t="str">
        <f t="shared" si="681"/>
        <v>-</v>
      </c>
      <c r="PQ57" s="549" t="str">
        <f t="shared" si="681"/>
        <v>-</v>
      </c>
      <c r="PR57" s="549" t="str">
        <f t="shared" si="681"/>
        <v>-</v>
      </c>
      <c r="PS57" s="549" t="str">
        <f t="shared" si="681"/>
        <v>-</v>
      </c>
      <c r="PT57" s="549" t="str">
        <f t="shared" si="681"/>
        <v>-</v>
      </c>
      <c r="PU57" s="549" t="str">
        <f t="shared" si="681"/>
        <v>-</v>
      </c>
      <c r="PV57" s="549" t="str">
        <f t="shared" si="681"/>
        <v>-</v>
      </c>
      <c r="PW57" s="549" t="str">
        <f t="shared" si="681"/>
        <v>-</v>
      </c>
      <c r="PX57" s="549" t="str">
        <f t="shared" si="681"/>
        <v>-</v>
      </c>
      <c r="PY57" s="549" t="str">
        <f t="shared" si="681"/>
        <v>-</v>
      </c>
      <c r="PZ57" s="549" t="str">
        <f t="shared" si="681"/>
        <v>-</v>
      </c>
      <c r="QA57" s="549" t="str">
        <f t="shared" si="681"/>
        <v>-</v>
      </c>
      <c r="QB57" s="549" t="str">
        <f t="shared" si="681"/>
        <v>-</v>
      </c>
      <c r="QC57" s="549" t="str">
        <f t="shared" si="681"/>
        <v>-</v>
      </c>
      <c r="QD57" s="549" t="str">
        <f t="shared" si="681"/>
        <v>-</v>
      </c>
      <c r="QE57" s="549" t="str">
        <f t="shared" si="681"/>
        <v>-</v>
      </c>
      <c r="QF57" s="549" t="str">
        <f t="shared" si="681"/>
        <v>-</v>
      </c>
      <c r="QG57" s="549" t="str">
        <f t="shared" si="681"/>
        <v>-</v>
      </c>
      <c r="QH57" s="549" t="str">
        <f t="shared" si="681"/>
        <v>-</v>
      </c>
      <c r="QI57" s="539" t="str">
        <f t="shared" si="682"/>
        <v>-</v>
      </c>
      <c r="QJ57" s="539" t="str">
        <f t="shared" si="682"/>
        <v>-</v>
      </c>
      <c r="QK57" s="539" t="str">
        <f t="shared" si="682"/>
        <v>-</v>
      </c>
      <c r="QL57" s="539" t="str">
        <f t="shared" si="682"/>
        <v>-</v>
      </c>
      <c r="QM57" s="539" t="str">
        <f t="shared" si="682"/>
        <v>-</v>
      </c>
      <c r="QN57" s="539" t="str">
        <f t="shared" si="682"/>
        <v>-</v>
      </c>
      <c r="QO57" s="539" t="str">
        <f t="shared" ca="1" si="682"/>
        <v>-</v>
      </c>
      <c r="QP57" s="539" t="str">
        <f t="shared" ca="1" si="682"/>
        <v>-</v>
      </c>
      <c r="QQ57" s="539" t="str">
        <f t="shared" ca="1" si="682"/>
        <v>-</v>
      </c>
      <c r="QR57" s="539" t="str">
        <f t="shared" ca="1" si="682"/>
        <v>-</v>
      </c>
      <c r="QS57" s="539" t="str">
        <f t="shared" ca="1" si="682"/>
        <v>-</v>
      </c>
      <c r="QT57" s="539" t="str">
        <f t="shared" ca="1" si="682"/>
        <v>-</v>
      </c>
      <c r="QU57" s="539" t="str">
        <f t="shared" ca="1" si="682"/>
        <v>-</v>
      </c>
      <c r="QV57" s="539" t="str">
        <f t="shared" ca="1" si="682"/>
        <v>-</v>
      </c>
      <c r="QW57" s="539" t="str">
        <f t="shared" ca="1" si="682"/>
        <v>-</v>
      </c>
      <c r="QX57" s="539" t="str">
        <f t="shared" ca="1" si="682"/>
        <v>-</v>
      </c>
      <c r="QY57" s="539" t="str">
        <f t="shared" ca="1" si="682"/>
        <v>-</v>
      </c>
      <c r="QZ57" s="539" t="str">
        <f t="shared" ca="1" si="682"/>
        <v>-</v>
      </c>
      <c r="RA57" s="539" t="str">
        <f t="shared" ca="1" si="682"/>
        <v>-</v>
      </c>
      <c r="RB57" s="539" t="str">
        <f t="shared" ca="1" si="682"/>
        <v>-</v>
      </c>
      <c r="RC57" s="539" t="str">
        <f t="shared" ca="1" si="682"/>
        <v>-</v>
      </c>
      <c r="RD57" s="539" t="str">
        <f t="shared" ca="1" si="682"/>
        <v>-</v>
      </c>
      <c r="RE57" s="539" t="str">
        <f t="shared" ca="1" si="682"/>
        <v>-</v>
      </c>
      <c r="RF57" s="539" t="str">
        <f t="shared" ca="1" si="682"/>
        <v>-</v>
      </c>
      <c r="RG57" s="539" t="str">
        <f t="shared" ca="1" si="682"/>
        <v>-</v>
      </c>
      <c r="RH57" s="539" t="str">
        <f t="shared" ca="1" si="682"/>
        <v>-</v>
      </c>
      <c r="RI57" s="539" t="str">
        <f t="shared" ca="1" si="682"/>
        <v>-</v>
      </c>
      <c r="RJ57" s="539" t="str">
        <f t="shared" ca="1" si="682"/>
        <v>-</v>
      </c>
      <c r="RK57" s="539" t="str">
        <f t="shared" ca="1" si="682"/>
        <v>-</v>
      </c>
      <c r="RL57" s="539" t="str">
        <f t="shared" ca="1" si="682"/>
        <v>-</v>
      </c>
      <c r="RM57" s="539" t="str">
        <f t="shared" ca="1" si="682"/>
        <v>-</v>
      </c>
      <c r="RN57" s="539" t="str">
        <f t="shared" ca="1" si="682"/>
        <v>-</v>
      </c>
      <c r="RO57" s="539" t="str">
        <f t="shared" ca="1" si="682"/>
        <v>-</v>
      </c>
      <c r="RP57" s="539" t="str">
        <f t="shared" ca="1" si="682"/>
        <v>-</v>
      </c>
      <c r="RQ57" s="539" t="str">
        <f t="shared" ca="1" si="682"/>
        <v>-</v>
      </c>
      <c r="RR57" s="539" t="str">
        <f t="shared" ca="1" si="682"/>
        <v>-</v>
      </c>
      <c r="RS57" s="549" t="str">
        <f t="shared" si="683"/>
        <v>-</v>
      </c>
      <c r="RT57" s="549" t="str">
        <f t="shared" si="683"/>
        <v>-</v>
      </c>
      <c r="RU57" s="549" t="str">
        <f t="shared" si="683"/>
        <v>-</v>
      </c>
      <c r="RV57" s="549" t="str">
        <f t="shared" si="683"/>
        <v>-</v>
      </c>
      <c r="RW57" s="549" t="str">
        <f t="shared" si="683"/>
        <v>-</v>
      </c>
      <c r="RX57" s="549" t="str">
        <f t="shared" si="683"/>
        <v>-</v>
      </c>
      <c r="RY57" s="549" t="str">
        <f t="shared" si="683"/>
        <v>-</v>
      </c>
      <c r="RZ57" s="549" t="str">
        <f t="shared" si="683"/>
        <v>-</v>
      </c>
      <c r="SA57" s="549" t="str">
        <f t="shared" si="683"/>
        <v>-</v>
      </c>
      <c r="SB57" s="549" t="str">
        <f t="shared" si="683"/>
        <v>-</v>
      </c>
      <c r="SC57" s="549" t="str">
        <f t="shared" si="683"/>
        <v>-</v>
      </c>
      <c r="SD57" s="549" t="str">
        <f t="shared" si="683"/>
        <v>-</v>
      </c>
      <c r="SE57" s="549" t="str">
        <f t="shared" si="683"/>
        <v>-</v>
      </c>
      <c r="SF57" s="549" t="str">
        <f t="shared" si="683"/>
        <v>-</v>
      </c>
      <c r="SG57" s="549" t="str">
        <f t="shared" si="683"/>
        <v>-</v>
      </c>
      <c r="SH57" s="549" t="str">
        <f t="shared" si="683"/>
        <v>-</v>
      </c>
      <c r="SI57" s="549" t="str">
        <f t="shared" si="683"/>
        <v>-</v>
      </c>
      <c r="SJ57" s="549" t="str">
        <f t="shared" si="683"/>
        <v>-</v>
      </c>
      <c r="SK57" s="549" t="str">
        <f t="shared" si="683"/>
        <v>-</v>
      </c>
      <c r="SL57" s="549" t="str">
        <f t="shared" si="683"/>
        <v>-</v>
      </c>
      <c r="SM57" s="549" t="str">
        <f t="shared" si="683"/>
        <v>-</v>
      </c>
      <c r="SN57" s="549" t="str">
        <f t="shared" si="683"/>
        <v>-</v>
      </c>
      <c r="SO57" s="549" t="str">
        <f t="shared" si="683"/>
        <v>-</v>
      </c>
      <c r="SP57" s="549" t="str">
        <f t="shared" si="683"/>
        <v>-</v>
      </c>
      <c r="SQ57" s="549" t="str">
        <f t="shared" si="683"/>
        <v>-</v>
      </c>
      <c r="SR57" s="549" t="str">
        <f t="shared" si="683"/>
        <v>-</v>
      </c>
      <c r="SS57" s="539" t="b">
        <f t="shared" si="684"/>
        <v>1</v>
      </c>
      <c r="ST57" s="539" t="b">
        <f t="shared" si="684"/>
        <v>1</v>
      </c>
      <c r="SU57" s="539" t="b">
        <f t="shared" si="684"/>
        <v>1</v>
      </c>
      <c r="SV57" s="539" t="b">
        <f t="shared" si="684"/>
        <v>1</v>
      </c>
      <c r="SW57" s="539" t="b">
        <f t="shared" si="684"/>
        <v>1</v>
      </c>
      <c r="SX57" s="539" t="b">
        <f t="shared" si="684"/>
        <v>1</v>
      </c>
      <c r="SY57" s="539" t="str">
        <f t="shared" ca="1" si="684"/>
        <v>-</v>
      </c>
      <c r="SZ57" s="539" t="str">
        <f t="shared" ca="1" si="684"/>
        <v>-</v>
      </c>
      <c r="TA57" s="539" t="str">
        <f t="shared" ca="1" si="684"/>
        <v>-</v>
      </c>
      <c r="TB57" s="539" t="str">
        <f t="shared" ca="1" si="684"/>
        <v>-</v>
      </c>
      <c r="TC57" s="539" t="str">
        <f t="shared" ca="1" si="684"/>
        <v>-</v>
      </c>
      <c r="TD57" s="539" t="str">
        <f t="shared" ca="1" si="684"/>
        <v>-</v>
      </c>
      <c r="TE57" s="539" t="str">
        <f t="shared" ca="1" si="684"/>
        <v>-</v>
      </c>
      <c r="TF57" s="539" t="str">
        <f t="shared" ca="1" si="684"/>
        <v>-</v>
      </c>
      <c r="TG57" s="539" t="str">
        <f t="shared" ca="1" si="684"/>
        <v>-</v>
      </c>
      <c r="TH57" s="539" t="str">
        <f t="shared" ca="1" si="684"/>
        <v>-</v>
      </c>
      <c r="TI57" s="539" t="str">
        <f t="shared" ca="1" si="684"/>
        <v>-</v>
      </c>
      <c r="TJ57" s="539" t="str">
        <f t="shared" ca="1" si="684"/>
        <v>-</v>
      </c>
      <c r="TK57" s="539" t="str">
        <f t="shared" ca="1" si="684"/>
        <v>-</v>
      </c>
      <c r="TL57" s="539" t="str">
        <f t="shared" ca="1" si="684"/>
        <v>-</v>
      </c>
      <c r="TM57" s="539" t="str">
        <f t="shared" ca="1" si="684"/>
        <v>-</v>
      </c>
      <c r="TN57" s="539" t="str">
        <f t="shared" ca="1" si="684"/>
        <v>-</v>
      </c>
      <c r="TO57" s="539" t="str">
        <f t="shared" ca="1" si="684"/>
        <v>-</v>
      </c>
      <c r="TP57" s="539" t="str">
        <f t="shared" ca="1" si="684"/>
        <v>-</v>
      </c>
      <c r="TQ57" s="539" t="str">
        <f t="shared" ca="1" si="684"/>
        <v>-</v>
      </c>
      <c r="TR57" s="539" t="str">
        <f t="shared" ca="1" si="684"/>
        <v>-</v>
      </c>
      <c r="TS57" s="539" t="str">
        <f t="shared" ca="1" si="684"/>
        <v>-</v>
      </c>
      <c r="TT57" s="539" t="str">
        <f t="shared" ca="1" si="684"/>
        <v>-</v>
      </c>
      <c r="TU57" s="539" t="str">
        <f t="shared" ca="1" si="684"/>
        <v>-</v>
      </c>
      <c r="TV57" s="539" t="str">
        <f t="shared" ca="1" si="684"/>
        <v>-</v>
      </c>
      <c r="TW57" s="539" t="str">
        <f t="shared" ca="1" si="684"/>
        <v>-</v>
      </c>
      <c r="TX57" s="539" t="str">
        <f t="shared" ca="1" si="684"/>
        <v>-</v>
      </c>
      <c r="TY57" s="539" t="str">
        <f t="shared" ca="1" si="684"/>
        <v>-</v>
      </c>
      <c r="TZ57" s="539" t="str">
        <f t="shared" ca="1" si="684"/>
        <v>-</v>
      </c>
      <c r="UA57" s="539" t="str">
        <f t="shared" ca="1" si="684"/>
        <v>-</v>
      </c>
      <c r="UB57" s="539" t="str">
        <f t="shared" ca="1" si="684"/>
        <v>-</v>
      </c>
      <c r="UC57" s="549" t="b">
        <f t="shared" si="685"/>
        <v>1</v>
      </c>
      <c r="UD57" s="549" t="b">
        <f t="shared" si="685"/>
        <v>1</v>
      </c>
      <c r="UE57" s="549" t="b">
        <f t="shared" si="685"/>
        <v>1</v>
      </c>
      <c r="UF57" s="549" t="b">
        <f t="shared" si="685"/>
        <v>1</v>
      </c>
      <c r="UG57" s="549" t="b">
        <f t="shared" si="685"/>
        <v>1</v>
      </c>
      <c r="UH57" s="549" t="b">
        <f t="shared" si="685"/>
        <v>1</v>
      </c>
      <c r="UI57" s="549" t="b">
        <f t="shared" si="685"/>
        <v>1</v>
      </c>
      <c r="UJ57" s="549" t="b">
        <f t="shared" si="685"/>
        <v>1</v>
      </c>
      <c r="UK57" s="549" t="b">
        <f t="shared" si="685"/>
        <v>1</v>
      </c>
      <c r="UL57" s="549" t="b">
        <f t="shared" si="685"/>
        <v>1</v>
      </c>
      <c r="UM57" s="549" t="b">
        <f t="shared" si="685"/>
        <v>1</v>
      </c>
      <c r="UN57" s="549" t="b">
        <f t="shared" si="685"/>
        <v>1</v>
      </c>
      <c r="UO57" s="549" t="b">
        <f t="shared" si="685"/>
        <v>1</v>
      </c>
      <c r="UP57" s="549" t="b">
        <f t="shared" si="685"/>
        <v>1</v>
      </c>
      <c r="UQ57" s="549" t="b">
        <f t="shared" si="685"/>
        <v>1</v>
      </c>
      <c r="UR57" s="549" t="b">
        <f t="shared" si="685"/>
        <v>1</v>
      </c>
      <c r="US57" s="549" t="b">
        <f t="shared" si="685"/>
        <v>1</v>
      </c>
      <c r="UT57" s="549" t="b">
        <f t="shared" si="685"/>
        <v>1</v>
      </c>
      <c r="UU57" s="549" t="b">
        <f t="shared" si="685"/>
        <v>1</v>
      </c>
      <c r="UV57" s="549" t="b">
        <f t="shared" si="685"/>
        <v>1</v>
      </c>
      <c r="UW57" s="549" t="b">
        <f t="shared" si="685"/>
        <v>1</v>
      </c>
      <c r="UX57" s="549" t="b">
        <f t="shared" si="685"/>
        <v>1</v>
      </c>
      <c r="UY57" s="549" t="b">
        <f t="shared" si="685"/>
        <v>1</v>
      </c>
      <c r="UZ57" s="549" t="b">
        <f t="shared" si="685"/>
        <v>1</v>
      </c>
      <c r="VA57" s="549" t="b">
        <f t="shared" si="685"/>
        <v>1</v>
      </c>
      <c r="VB57" s="549" t="b">
        <f t="shared" si="685"/>
        <v>1</v>
      </c>
      <c r="VC57" s="19">
        <f t="shared" ca="1" si="671"/>
        <v>0</v>
      </c>
      <c r="VD57" s="23">
        <v>0</v>
      </c>
    </row>
    <row r="58" spans="1:576" outlineLevel="1">
      <c r="A58" s="21">
        <f t="shared" si="93"/>
        <v>53</v>
      </c>
      <c r="B58" s="21">
        <f t="shared" si="674"/>
        <v>18</v>
      </c>
      <c r="C58">
        <v>108</v>
      </c>
      <c r="D58" s="19" t="str">
        <f t="shared" ca="1" si="583"/>
        <v>SNSW</v>
      </c>
      <c r="E58" t="b">
        <v>1</v>
      </c>
      <c r="F58" t="b">
        <v>0</v>
      </c>
      <c r="G58" t="b">
        <f t="shared" ref="G58:G61" si="687">E58</f>
        <v>1</v>
      </c>
      <c r="H58" s="215">
        <f ca="1">OFFSET(H58,-1,0)+1</f>
        <v>4</v>
      </c>
      <c r="I58" s="26">
        <v>2</v>
      </c>
      <c r="J58" s="26">
        <v>1</v>
      </c>
      <c r="K58" s="26" t="str">
        <f>""</f>
        <v/>
      </c>
      <c r="L58" s="26">
        <v>0</v>
      </c>
      <c r="M58" s="26">
        <f t="shared" si="585"/>
        <v>2</v>
      </c>
      <c r="N58" s="26">
        <v>2</v>
      </c>
      <c r="O58" s="26">
        <v>3</v>
      </c>
      <c r="P58" s="26">
        <v>2</v>
      </c>
      <c r="Q58" s="26">
        <v>0</v>
      </c>
      <c r="R58" s="26">
        <v>0</v>
      </c>
      <c r="S58" s="26">
        <v>0</v>
      </c>
      <c r="T58" s="26">
        <v>0</v>
      </c>
      <c r="U58" s="26">
        <v>1</v>
      </c>
      <c r="V58" s="116">
        <v>1</v>
      </c>
      <c r="W58" s="116">
        <v>1</v>
      </c>
      <c r="X58" s="116">
        <v>1</v>
      </c>
      <c r="Y58" s="211"/>
      <c r="Z58" s="211"/>
      <c r="AA58" s="211"/>
      <c r="AB58" s="211"/>
      <c r="AC58" s="26">
        <v>0</v>
      </c>
      <c r="AD58" s="211"/>
      <c r="AE58" s="211"/>
      <c r="AF58" s="211"/>
      <c r="AG58" s="211"/>
      <c r="AH58" s="211"/>
      <c r="AI58" s="211"/>
      <c r="AJ58" s="211"/>
      <c r="AK58" s="211"/>
      <c r="AL58" s="136">
        <f t="shared" si="586"/>
        <v>2</v>
      </c>
      <c r="AM58" s="136">
        <f>INDEX(CHOOSE($O58,DataAutumn!i.AdultDrys,DataWinter!i.AdultDrys,DataSpring!i.AdultDrys),1,$N58)</f>
        <v>3</v>
      </c>
      <c r="AN58" s="5">
        <f t="shared" si="587"/>
        <v>2</v>
      </c>
      <c r="AO58" s="5">
        <f t="shared" si="587"/>
        <v>0</v>
      </c>
      <c r="AP58" s="5">
        <f t="shared" si="588"/>
        <v>1</v>
      </c>
      <c r="AQ58" s="211"/>
      <c r="AR58" s="211"/>
      <c r="AS58" s="356" t="str">
        <f t="shared" ca="1" si="589"/>
        <v>optimum_carry 00004 SNSW MWM    EWEDSE23.046875 pasture230 Day204 Scan2-0000 RR000p GP100p WP100p MP100p T_TRUE (F33N11)</v>
      </c>
      <c r="AT58" s="9" t="str">
        <f ca="1">IF(COUNTIF(AS$5:AS58,AS58)=1,"-","Dup")</f>
        <v>-</v>
      </c>
      <c r="AU58" s="9"/>
      <c r="AV58" s="19" t="str">
        <f t="shared" ca="1" si="590"/>
        <v>-</v>
      </c>
      <c r="AW58" s="19" t="str">
        <f t="shared" ca="1" si="590"/>
        <v>-</v>
      </c>
      <c r="AX58" s="19" t="str">
        <f t="shared" ca="1" si="590"/>
        <v>-</v>
      </c>
      <c r="AY58" s="19" t="str">
        <f t="shared" ca="1" si="590"/>
        <v>-</v>
      </c>
      <c r="AZ58" s="19" t="str">
        <f t="shared" ca="1" si="590"/>
        <v>-</v>
      </c>
      <c r="BA58" s="19" t="str">
        <f t="shared" ca="1" si="590"/>
        <v>-</v>
      </c>
      <c r="BB58" s="19" t="str">
        <f t="shared" ca="1" si="590"/>
        <v>-</v>
      </c>
      <c r="BC58" s="19" t="str">
        <f t="shared" ca="1" si="590"/>
        <v>-</v>
      </c>
      <c r="BD58" s="9"/>
      <c r="BE58" s="5" t="b">
        <f t="shared" si="591"/>
        <v>0</v>
      </c>
      <c r="BF58" s="5" t="str">
        <f t="shared" si="591"/>
        <v>-</v>
      </c>
      <c r="BG58" s="5" t="b">
        <f t="shared" si="591"/>
        <v>0</v>
      </c>
      <c r="BH58" s="5" t="b">
        <f t="shared" si="591"/>
        <v>1</v>
      </c>
      <c r="BI58" s="5" t="b">
        <f t="shared" si="591"/>
        <v>1</v>
      </c>
      <c r="BJ58" s="136">
        <f t="shared" si="591"/>
        <v>0</v>
      </c>
      <c r="BK58" s="19" t="b">
        <f t="shared" ca="1" si="592"/>
        <v>0</v>
      </c>
      <c r="BL58" s="9"/>
      <c r="BM58" s="5" t="str">
        <f t="shared" ca="1" si="593"/>
        <v>-</v>
      </c>
      <c r="BN58" s="19" t="str">
        <f t="shared" ca="1" si="594"/>
        <v>-</v>
      </c>
      <c r="BO58" s="19" t="str">
        <f t="shared" ca="1" si="594"/>
        <v>-</v>
      </c>
      <c r="BP58" s="19" t="str">
        <f t="shared" ca="1" si="594"/>
        <v>-</v>
      </c>
      <c r="BQ58" s="5" t="str">
        <f t="shared" ca="1" si="595"/>
        <v>-</v>
      </c>
      <c r="BR58" s="19" t="str">
        <f t="shared" ca="1" si="596"/>
        <v>-</v>
      </c>
      <c r="BS58" s="5" t="str">
        <f t="shared" ca="1" si="597"/>
        <v>-</v>
      </c>
      <c r="BT58" s="19" t="str">
        <f t="shared" ca="1" si="598"/>
        <v>-</v>
      </c>
      <c r="BU58" s="19" t="str">
        <f t="shared" ca="1" si="598"/>
        <v>-</v>
      </c>
      <c r="BV58" s="19" t="str">
        <f t="shared" ca="1" si="598"/>
        <v>-</v>
      </c>
      <c r="BW58" s="5" t="str">
        <f t="shared" ca="1" si="599"/>
        <v>-</v>
      </c>
      <c r="BX58" s="9"/>
      <c r="BY58" s="5" t="b">
        <f t="shared" si="600"/>
        <v>0</v>
      </c>
      <c r="BZ58" s="5" t="str">
        <f t="shared" ca="1" si="601"/>
        <v>-</v>
      </c>
      <c r="CA58" s="5" t="str">
        <f t="shared" ca="1" si="602"/>
        <v>-</v>
      </c>
      <c r="CB58" s="5" t="str">
        <f t="shared" ca="1" si="602"/>
        <v>-</v>
      </c>
      <c r="CC58" s="5" t="str">
        <f t="shared" ca="1" si="602"/>
        <v>-</v>
      </c>
      <c r="CD58" s="5" t="str">
        <f t="shared" ca="1" si="602"/>
        <v>-</v>
      </c>
      <c r="CE58" s="5" t="str">
        <f t="shared" ca="1" si="602"/>
        <v>-</v>
      </c>
      <c r="CF58" s="5" t="str">
        <f t="shared" ca="1" si="602"/>
        <v>-</v>
      </c>
      <c r="CG58" s="5" t="str">
        <f t="shared" ca="1" si="602"/>
        <v>-</v>
      </c>
      <c r="CH58" s="5" t="str">
        <f t="shared" ca="1" si="602"/>
        <v>-</v>
      </c>
      <c r="CI58" s="9"/>
      <c r="CJ58" s="12" t="b">
        <v>1</v>
      </c>
      <c r="CK58" s="12" t="b">
        <v>1</v>
      </c>
      <c r="CL58" s="12" t="b">
        <v>1</v>
      </c>
      <c r="CM58" s="12">
        <v>22312000005</v>
      </c>
      <c r="CN58" s="12" t="b">
        <v>0</v>
      </c>
      <c r="CO58" s="19" t="str">
        <f t="shared" ca="1" si="603"/>
        <v>-</v>
      </c>
      <c r="CP58" s="19" t="str">
        <f t="shared" ca="1" si="603"/>
        <v>-</v>
      </c>
      <c r="CQ58" s="19" t="str">
        <f t="shared" ca="1" si="603"/>
        <v>-</v>
      </c>
      <c r="CR58" s="433">
        <f t="shared" si="604"/>
        <v>652</v>
      </c>
      <c r="CS58" s="433">
        <f t="shared" si="604"/>
        <v>686</v>
      </c>
      <c r="CT58" s="433">
        <f t="shared" si="604"/>
        <v>721</v>
      </c>
      <c r="CU58" s="144">
        <f t="shared" si="605"/>
        <v>378</v>
      </c>
      <c r="CV58" s="144">
        <f t="shared" si="605"/>
        <v>413</v>
      </c>
      <c r="CW58" s="144">
        <f t="shared" si="605"/>
        <v>448</v>
      </c>
      <c r="CX58" s="19" t="str">
        <f t="shared" ca="1" si="606"/>
        <v>-</v>
      </c>
      <c r="CY58" s="19" t="str">
        <f t="shared" ca="1" si="606"/>
        <v>-</v>
      </c>
      <c r="CZ58" s="19" t="str">
        <f t="shared" ca="1" si="606"/>
        <v>-</v>
      </c>
      <c r="DA58" s="19" t="str">
        <f t="shared" ca="1" si="606"/>
        <v>-</v>
      </c>
      <c r="DB58" s="19" t="str">
        <f t="shared" ca="1" si="606"/>
        <v>-</v>
      </c>
      <c r="DC58" s="19" t="str">
        <f t="shared" ca="1" si="606"/>
        <v>-</v>
      </c>
      <c r="DD58" s="19">
        <f t="shared" ca="1" si="606"/>
        <v>1</v>
      </c>
      <c r="DE58" s="19">
        <f t="shared" ca="1" si="606"/>
        <v>1</v>
      </c>
      <c r="DF58" s="19">
        <f t="shared" ca="1" si="606"/>
        <v>0</v>
      </c>
      <c r="DG58" s="19" t="str">
        <f t="shared" ca="1" si="606"/>
        <v>-</v>
      </c>
      <c r="DH58" s="19" t="str">
        <f t="shared" ca="1" si="606"/>
        <v>-</v>
      </c>
      <c r="DI58" s="19" t="str">
        <f t="shared" ca="1" si="606"/>
        <v>-</v>
      </c>
      <c r="DJ58" s="19" t="str">
        <f t="shared" ca="1" si="606"/>
        <v>-</v>
      </c>
      <c r="DK58" s="19" t="str">
        <f t="shared" ca="1" si="606"/>
        <v>-</v>
      </c>
      <c r="DL58" s="19">
        <f t="shared" ca="1" si="606"/>
        <v>0</v>
      </c>
      <c r="DM58" s="19" t="str">
        <f t="shared" ca="1" si="606"/>
        <v>-</v>
      </c>
      <c r="DN58" s="19" t="str">
        <f t="shared" ca="1" si="606"/>
        <v>-</v>
      </c>
      <c r="DO58" s="19" t="str">
        <f t="shared" ca="1" si="603"/>
        <v>-</v>
      </c>
      <c r="DP58" s="19">
        <f t="shared" ca="1" si="603"/>
        <v>0</v>
      </c>
      <c r="DQ58" s="19">
        <f t="shared" ca="1" si="603"/>
        <v>0</v>
      </c>
      <c r="DR58" s="9"/>
      <c r="DS58" s="19">
        <f t="shared" ca="1" si="607"/>
        <v>0</v>
      </c>
      <c r="DT58" s="19">
        <f t="shared" ca="1" si="607"/>
        <v>0</v>
      </c>
      <c r="DU58" s="19">
        <f t="shared" ca="1" si="607"/>
        <v>0</v>
      </c>
      <c r="DV58" s="19">
        <f t="shared" ca="1" si="607"/>
        <v>0</v>
      </c>
      <c r="DW58" s="19">
        <f t="shared" ca="1" si="607"/>
        <v>0</v>
      </c>
      <c r="DX58" s="19">
        <f t="shared" ca="1" si="607"/>
        <v>0</v>
      </c>
      <c r="DY58" s="19">
        <f t="shared" ca="1" si="607"/>
        <v>0</v>
      </c>
      <c r="DZ58" s="19">
        <f t="shared" ca="1" si="607"/>
        <v>0</v>
      </c>
      <c r="EA58" s="19">
        <f t="shared" ca="1" si="607"/>
        <v>0</v>
      </c>
      <c r="EB58" s="19">
        <f t="shared" ca="1" si="607"/>
        <v>0</v>
      </c>
      <c r="EC58" s="19">
        <f t="shared" ca="1" si="607"/>
        <v>0</v>
      </c>
      <c r="ED58" s="19">
        <f t="shared" ca="1" si="607"/>
        <v>0</v>
      </c>
      <c r="EE58" s="19">
        <f t="shared" ca="1" si="607"/>
        <v>0</v>
      </c>
      <c r="EF58" s="433">
        <f t="shared" si="608"/>
        <v>0</v>
      </c>
      <c r="EG58" s="433">
        <f t="shared" si="608"/>
        <v>0</v>
      </c>
      <c r="EH58" s="116">
        <f t="shared" si="609"/>
        <v>0</v>
      </c>
      <c r="EI58" s="116">
        <f t="shared" ca="1" si="609"/>
        <v>0</v>
      </c>
      <c r="EJ58" s="116">
        <f t="shared" ca="1" si="609"/>
        <v>0</v>
      </c>
      <c r="EK58" s="116">
        <f t="shared" ca="1" si="609"/>
        <v>0</v>
      </c>
      <c r="EL58" s="116">
        <f t="shared" ca="1" si="609"/>
        <v>0</v>
      </c>
      <c r="EM58" s="537">
        <f t="shared" ca="1" si="610"/>
        <v>0</v>
      </c>
      <c r="EN58" s="116">
        <f t="shared" ca="1" si="611"/>
        <v>0</v>
      </c>
      <c r="EO58" s="116">
        <f t="shared" ca="1" si="611"/>
        <v>0</v>
      </c>
      <c r="EP58" s="116">
        <f t="shared" ca="1" si="611"/>
        <v>0</v>
      </c>
      <c r="EQ58" s="116">
        <f t="shared" ca="1" si="611"/>
        <v>0</v>
      </c>
      <c r="ER58" s="116">
        <f t="shared" ca="1" si="611"/>
        <v>0</v>
      </c>
      <c r="ES58" s="537">
        <f t="shared" ca="1" si="612"/>
        <v>0</v>
      </c>
      <c r="ET58" s="116">
        <f t="shared" ca="1" si="613"/>
        <v>0</v>
      </c>
      <c r="EU58" s="116">
        <f t="shared" ca="1" si="613"/>
        <v>0</v>
      </c>
      <c r="EV58" s="116">
        <f t="shared" ca="1" si="613"/>
        <v>0</v>
      </c>
      <c r="EW58" s="116">
        <f t="shared" ca="1" si="613"/>
        <v>0</v>
      </c>
      <c r="EX58" s="116">
        <f t="shared" ca="1" si="613"/>
        <v>0</v>
      </c>
      <c r="EY58" s="537">
        <f t="shared" ca="1" si="614"/>
        <v>0</v>
      </c>
      <c r="EZ58" s="116">
        <f t="shared" ca="1" si="615"/>
        <v>0</v>
      </c>
      <c r="FA58" s="116">
        <f t="shared" ca="1" si="615"/>
        <v>0</v>
      </c>
      <c r="FB58" s="116">
        <f t="shared" ca="1" si="615"/>
        <v>0</v>
      </c>
      <c r="FC58" s="116">
        <f t="shared" ca="1" si="615"/>
        <v>0</v>
      </c>
      <c r="FD58" s="116">
        <f t="shared" ca="1" si="615"/>
        <v>0</v>
      </c>
      <c r="FE58" s="537">
        <f t="shared" ca="1" si="616"/>
        <v>0</v>
      </c>
      <c r="FF58" s="116">
        <f t="shared" ca="1" si="617"/>
        <v>0</v>
      </c>
      <c r="FG58" s="116">
        <f t="shared" ca="1" si="617"/>
        <v>0</v>
      </c>
      <c r="FH58" s="116">
        <f t="shared" ca="1" si="617"/>
        <v>0</v>
      </c>
      <c r="FI58" s="116">
        <f t="shared" ca="1" si="617"/>
        <v>0</v>
      </c>
      <c r="FJ58" s="116">
        <f t="shared" ca="1" si="617"/>
        <v>0</v>
      </c>
      <c r="FK58" s="537">
        <f t="shared" ca="1" si="618"/>
        <v>0</v>
      </c>
      <c r="FL58" s="116">
        <f t="shared" ca="1" si="619"/>
        <v>0</v>
      </c>
      <c r="FM58" s="116">
        <f t="shared" ca="1" si="619"/>
        <v>0</v>
      </c>
      <c r="FN58" s="116">
        <f t="shared" ca="1" si="619"/>
        <v>0</v>
      </c>
      <c r="FO58" s="116">
        <f t="shared" ca="1" si="619"/>
        <v>0</v>
      </c>
      <c r="FP58" s="116">
        <f t="shared" ca="1" si="619"/>
        <v>0</v>
      </c>
      <c r="FQ58" s="537">
        <f t="shared" ca="1" si="620"/>
        <v>0</v>
      </c>
      <c r="FR58" s="117">
        <f t="shared" ca="1" si="621"/>
        <v>0</v>
      </c>
      <c r="FS58" s="117">
        <f t="shared" ca="1" si="621"/>
        <v>0</v>
      </c>
      <c r="FT58" s="117">
        <f t="shared" ca="1" si="621"/>
        <v>0</v>
      </c>
      <c r="FU58" s="117">
        <f t="shared" ca="1" si="621"/>
        <v>0</v>
      </c>
      <c r="FV58" s="556">
        <f t="shared" ca="1" si="622"/>
        <v>0</v>
      </c>
      <c r="FW58" s="556">
        <f t="shared" ca="1" si="622"/>
        <v>0</v>
      </c>
      <c r="FX58" s="556">
        <f t="shared" ca="1" si="622"/>
        <v>0</v>
      </c>
      <c r="FY58" s="556">
        <f t="shared" ca="1" si="622"/>
        <v>0</v>
      </c>
      <c r="FZ58" s="556">
        <f t="shared" ca="1" si="622"/>
        <v>0</v>
      </c>
      <c r="GA58" s="556">
        <f t="shared" ca="1" si="622"/>
        <v>0</v>
      </c>
      <c r="GB58" s="556">
        <f t="shared" ca="1" si="622"/>
        <v>0</v>
      </c>
      <c r="GC58" s="556">
        <f t="shared" ca="1" si="622"/>
        <v>0</v>
      </c>
      <c r="GD58" s="556">
        <f t="shared" ca="1" si="622"/>
        <v>0</v>
      </c>
      <c r="GE58" s="556">
        <f t="shared" ca="1" si="622"/>
        <v>0</v>
      </c>
      <c r="GF58" s="556">
        <f t="shared" ca="1" si="622"/>
        <v>0</v>
      </c>
      <c r="GG58" s="556">
        <f t="shared" ca="1" si="622"/>
        <v>0</v>
      </c>
      <c r="GH58" s="556">
        <f t="shared" ca="1" si="622"/>
        <v>0</v>
      </c>
      <c r="GI58" s="556">
        <f t="shared" ca="1" si="622"/>
        <v>0</v>
      </c>
      <c r="GJ58" s="556">
        <f t="shared" ca="1" si="622"/>
        <v>0</v>
      </c>
      <c r="GK58" s="556">
        <f t="shared" ca="1" si="622"/>
        <v>0</v>
      </c>
      <c r="GL58" s="556">
        <f t="shared" ca="1" si="622"/>
        <v>0</v>
      </c>
      <c r="GM58" s="556">
        <f t="shared" ca="1" si="622"/>
        <v>0</v>
      </c>
      <c r="GN58" s="556">
        <f t="shared" ca="1" si="622"/>
        <v>0</v>
      </c>
      <c r="GO58" s="556">
        <f t="shared" ca="1" si="622"/>
        <v>0</v>
      </c>
      <c r="GP58" s="19">
        <f t="shared" ca="1" si="623"/>
        <v>0</v>
      </c>
      <c r="GQ58" s="116">
        <f t="shared" ca="1" si="624"/>
        <v>0</v>
      </c>
      <c r="GR58" s="116">
        <f t="shared" ca="1" si="624"/>
        <v>0</v>
      </c>
      <c r="GS58" s="116">
        <f t="shared" ca="1" si="624"/>
        <v>0</v>
      </c>
      <c r="GT58" s="116">
        <f t="shared" ca="1" si="624"/>
        <v>0</v>
      </c>
      <c r="GU58" s="116">
        <f t="shared" ca="1" si="624"/>
        <v>0</v>
      </c>
      <c r="GV58" s="537">
        <f t="shared" ca="1" si="625"/>
        <v>0</v>
      </c>
      <c r="GW58" s="116">
        <f t="shared" ca="1" si="626"/>
        <v>0</v>
      </c>
      <c r="GX58" s="116">
        <f t="shared" ca="1" si="626"/>
        <v>0</v>
      </c>
      <c r="GY58" s="116">
        <f t="shared" ca="1" si="626"/>
        <v>0</v>
      </c>
      <c r="GZ58" s="116">
        <f t="shared" ca="1" si="626"/>
        <v>0</v>
      </c>
      <c r="HA58" s="116">
        <f t="shared" ca="1" si="626"/>
        <v>0</v>
      </c>
      <c r="HB58" s="537">
        <f t="shared" ca="1" si="627"/>
        <v>0</v>
      </c>
      <c r="HC58" s="116">
        <f t="shared" ca="1" si="628"/>
        <v>0</v>
      </c>
      <c r="HD58" s="116">
        <f t="shared" ca="1" si="628"/>
        <v>0</v>
      </c>
      <c r="HE58" s="116">
        <f t="shared" ca="1" si="628"/>
        <v>0</v>
      </c>
      <c r="HF58" s="116">
        <f t="shared" ca="1" si="628"/>
        <v>0</v>
      </c>
      <c r="HG58" s="116">
        <f t="shared" ca="1" si="628"/>
        <v>0</v>
      </c>
      <c r="HH58" s="537">
        <f t="shared" ca="1" si="629"/>
        <v>0</v>
      </c>
      <c r="HI58" s="116">
        <f t="shared" ca="1" si="630"/>
        <v>0</v>
      </c>
      <c r="HJ58" s="116">
        <f t="shared" ca="1" si="630"/>
        <v>0</v>
      </c>
      <c r="HK58" s="116">
        <f t="shared" ca="1" si="630"/>
        <v>0</v>
      </c>
      <c r="HL58" s="116">
        <f t="shared" ca="1" si="630"/>
        <v>0</v>
      </c>
      <c r="HM58" s="116">
        <f t="shared" ca="1" si="630"/>
        <v>0</v>
      </c>
      <c r="HN58" s="537">
        <f t="shared" ca="1" si="631"/>
        <v>0</v>
      </c>
      <c r="HO58" s="116">
        <f t="shared" ca="1" si="632"/>
        <v>0</v>
      </c>
      <c r="HP58" s="116">
        <f t="shared" ca="1" si="632"/>
        <v>0</v>
      </c>
      <c r="HQ58" s="116">
        <f t="shared" ca="1" si="632"/>
        <v>0</v>
      </c>
      <c r="HR58" s="116">
        <f t="shared" ca="1" si="632"/>
        <v>0</v>
      </c>
      <c r="HS58" s="116">
        <f t="shared" ca="1" si="632"/>
        <v>0</v>
      </c>
      <c r="HT58" s="537">
        <f t="shared" ca="1" si="633"/>
        <v>0</v>
      </c>
      <c r="HU58" s="116">
        <f t="shared" ca="1" si="634"/>
        <v>0</v>
      </c>
      <c r="HV58" s="116">
        <f t="shared" ca="1" si="634"/>
        <v>0</v>
      </c>
      <c r="HW58" s="116">
        <f t="shared" ca="1" si="634"/>
        <v>0</v>
      </c>
      <c r="HX58" s="116">
        <f t="shared" ca="1" si="634"/>
        <v>0</v>
      </c>
      <c r="HY58" s="116">
        <f t="shared" ca="1" si="634"/>
        <v>0</v>
      </c>
      <c r="HZ58" s="537">
        <f t="shared" ca="1" si="635"/>
        <v>0</v>
      </c>
      <c r="IA58" s="117">
        <f t="shared" ca="1" si="636"/>
        <v>0</v>
      </c>
      <c r="IB58" s="117">
        <f t="shared" ca="1" si="636"/>
        <v>0</v>
      </c>
      <c r="IC58" s="117">
        <f t="shared" ca="1" si="636"/>
        <v>0</v>
      </c>
      <c r="ID58" s="117">
        <f t="shared" ca="1" si="636"/>
        <v>0</v>
      </c>
      <c r="IE58" s="556">
        <f t="shared" ca="1" si="637"/>
        <v>0</v>
      </c>
      <c r="IF58" s="556">
        <f t="shared" ca="1" si="637"/>
        <v>0</v>
      </c>
      <c r="IG58" s="556">
        <f t="shared" ca="1" si="637"/>
        <v>0</v>
      </c>
      <c r="IH58" s="556">
        <f t="shared" ca="1" si="637"/>
        <v>0</v>
      </c>
      <c r="II58" s="556">
        <f t="shared" ca="1" si="637"/>
        <v>0</v>
      </c>
      <c r="IJ58" s="556">
        <f t="shared" ca="1" si="637"/>
        <v>0</v>
      </c>
      <c r="IK58" s="556">
        <f t="shared" ca="1" si="637"/>
        <v>0</v>
      </c>
      <c r="IL58" s="556">
        <f t="shared" ca="1" si="637"/>
        <v>0</v>
      </c>
      <c r="IM58" s="556">
        <f t="shared" ca="1" si="637"/>
        <v>0</v>
      </c>
      <c r="IN58" s="556">
        <f t="shared" ca="1" si="637"/>
        <v>0</v>
      </c>
      <c r="IO58" s="556">
        <f t="shared" ca="1" si="637"/>
        <v>0</v>
      </c>
      <c r="IP58" s="556">
        <f t="shared" ca="1" si="637"/>
        <v>0</v>
      </c>
      <c r="IQ58" s="556">
        <f t="shared" ca="1" si="637"/>
        <v>0</v>
      </c>
      <c r="IR58" s="556">
        <f t="shared" ca="1" si="637"/>
        <v>0</v>
      </c>
      <c r="IS58" s="556">
        <f t="shared" ca="1" si="637"/>
        <v>0</v>
      </c>
      <c r="IT58" s="556">
        <f t="shared" ca="1" si="637"/>
        <v>0</v>
      </c>
      <c r="IU58" s="556">
        <f t="shared" ca="1" si="637"/>
        <v>0</v>
      </c>
      <c r="IV58" s="556">
        <f t="shared" ca="1" si="637"/>
        <v>0</v>
      </c>
      <c r="IW58" s="556">
        <f t="shared" ca="1" si="637"/>
        <v>0</v>
      </c>
      <c r="IX58" s="556">
        <f t="shared" ca="1" si="637"/>
        <v>0</v>
      </c>
      <c r="IY58" s="19">
        <f t="shared" ca="1" si="638"/>
        <v>0</v>
      </c>
      <c r="IZ58" s="5">
        <f t="shared" si="639"/>
        <v>67</v>
      </c>
      <c r="JA58" s="9"/>
      <c r="JB58" s="5">
        <f t="shared" si="640"/>
        <v>1</v>
      </c>
      <c r="JC58" s="5" t="b">
        <f t="shared" si="640"/>
        <v>0</v>
      </c>
      <c r="JD58" s="19">
        <f t="shared" ca="1" si="641"/>
        <v>0</v>
      </c>
      <c r="JE58" s="5">
        <f t="shared" si="642"/>
        <v>0</v>
      </c>
      <c r="JF58" s="5">
        <f t="shared" si="643"/>
        <v>1.2500000000000001E-2</v>
      </c>
      <c r="JG58" s="5">
        <f t="shared" si="644"/>
        <v>0</v>
      </c>
      <c r="JH58" s="19">
        <f t="shared" ca="1" si="641"/>
        <v>0</v>
      </c>
      <c r="JI58" s="5">
        <f t="shared" si="645"/>
        <v>60</v>
      </c>
      <c r="JJ58" s="5">
        <f t="shared" si="646"/>
        <v>1</v>
      </c>
      <c r="JK58" s="19">
        <f t="shared" ca="1" si="641"/>
        <v>0</v>
      </c>
      <c r="JL58" s="19">
        <f t="shared" ca="1" si="641"/>
        <v>0</v>
      </c>
      <c r="JM58" s="19">
        <f t="shared" ca="1" si="641"/>
        <v>0</v>
      </c>
      <c r="JN58" s="19">
        <f t="shared" ca="1" si="641"/>
        <v>0</v>
      </c>
      <c r="JO58" s="19">
        <f t="shared" ca="1" si="641"/>
        <v>0</v>
      </c>
      <c r="JP58" s="19">
        <f t="shared" ca="1" si="641"/>
        <v>0</v>
      </c>
      <c r="JQ58" s="19">
        <f t="shared" ca="1" si="641"/>
        <v>0</v>
      </c>
      <c r="JR58" s="19">
        <f t="shared" ca="1" si="641"/>
        <v>0</v>
      </c>
      <c r="JS58" s="19">
        <f t="shared" ca="1" si="641"/>
        <v>0</v>
      </c>
      <c r="JT58" s="19">
        <f t="shared" ca="1" si="641"/>
        <v>0</v>
      </c>
      <c r="JU58" s="19">
        <f t="shared" ca="1" si="641"/>
        <v>0</v>
      </c>
      <c r="JV58" s="19">
        <f t="shared" ca="1" si="641"/>
        <v>0</v>
      </c>
      <c r="JW58" s="19">
        <f t="shared" ca="1" si="641"/>
        <v>0</v>
      </c>
      <c r="JX58" s="19">
        <f t="shared" ca="1" si="641"/>
        <v>0</v>
      </c>
      <c r="JY58" s="19">
        <f t="shared" ca="1" si="641"/>
        <v>0</v>
      </c>
      <c r="JZ58" s="19">
        <f t="shared" ca="1" si="641"/>
        <v>0</v>
      </c>
      <c r="KA58" s="19">
        <f t="shared" ca="1" si="641"/>
        <v>0</v>
      </c>
      <c r="KB58" s="19">
        <f t="shared" ca="1" si="641"/>
        <v>0</v>
      </c>
      <c r="KC58" s="19">
        <f t="shared" ca="1" si="641"/>
        <v>0</v>
      </c>
      <c r="KD58" s="19">
        <f t="shared" ca="1" si="641"/>
        <v>0</v>
      </c>
      <c r="KE58" s="19">
        <f t="shared" ca="1" si="641"/>
        <v>0</v>
      </c>
      <c r="KF58" s="5">
        <f t="shared" si="647"/>
        <v>0</v>
      </c>
      <c r="KG58" s="5">
        <f t="shared" si="647"/>
        <v>6.25E-2</v>
      </c>
      <c r="KH58" s="5">
        <f t="shared" si="647"/>
        <v>6.25E-2</v>
      </c>
      <c r="KI58" s="5">
        <f t="shared" si="647"/>
        <v>6.25E-2</v>
      </c>
      <c r="KJ58" s="19">
        <f t="shared" ca="1" si="641"/>
        <v>0</v>
      </c>
      <c r="KK58" s="19">
        <f t="shared" ca="1" si="641"/>
        <v>0</v>
      </c>
      <c r="KL58" s="19">
        <f t="shared" ca="1" si="641"/>
        <v>0</v>
      </c>
      <c r="KM58" s="19">
        <f t="shared" ca="1" si="641"/>
        <v>0</v>
      </c>
      <c r="KN58" s="19">
        <f t="shared" ca="1" si="641"/>
        <v>1</v>
      </c>
      <c r="KO58" s="19">
        <f t="shared" ca="1" si="641"/>
        <v>0</v>
      </c>
      <c r="KP58" s="19">
        <f t="shared" ca="1" si="641"/>
        <v>1</v>
      </c>
      <c r="KQ58" s="9"/>
      <c r="KR58" s="5" t="b">
        <f t="shared" ca="1" si="648"/>
        <v>1</v>
      </c>
      <c r="KS58" s="5" t="b">
        <f t="shared" si="649"/>
        <v>0</v>
      </c>
      <c r="KT58" s="5" t="b">
        <f t="shared" si="649"/>
        <v>0</v>
      </c>
      <c r="KU58" s="5" t="b">
        <f t="shared" si="649"/>
        <v>1</v>
      </c>
      <c r="KV58" s="136">
        <f t="shared" si="650"/>
        <v>2</v>
      </c>
      <c r="KW58" s="136">
        <f t="shared" si="650"/>
        <v>2</v>
      </c>
      <c r="KX58" s="5" t="b">
        <f t="shared" si="651"/>
        <v>0</v>
      </c>
      <c r="KY58" s="5" t="b">
        <f t="shared" si="651"/>
        <v>1</v>
      </c>
      <c r="KZ58" s="5" t="b">
        <f t="shared" si="651"/>
        <v>1</v>
      </c>
      <c r="LA58" s="5" t="b">
        <f t="shared" si="651"/>
        <v>0</v>
      </c>
      <c r="LB58" s="5">
        <f t="shared" si="652"/>
        <v>1</v>
      </c>
      <c r="LC58" s="5">
        <f t="shared" si="652"/>
        <v>0</v>
      </c>
      <c r="LD58" s="5" t="b">
        <f t="shared" si="653"/>
        <v>0</v>
      </c>
      <c r="LE58" s="5" t="str" cm="1">
        <f t="array" aca="1" ref="LE58" ca="1">IF(OR(LF58:LM58&lt;&gt;"-"),TRUE,"-")</f>
        <v>-</v>
      </c>
      <c r="LF58" s="19" t="str">
        <f t="shared" ca="1" si="654"/>
        <v>-</v>
      </c>
      <c r="LG58" s="19" t="str">
        <f t="shared" ca="1" si="654"/>
        <v>-</v>
      </c>
      <c r="LH58" s="19" t="str">
        <f t="shared" ca="1" si="654"/>
        <v>-</v>
      </c>
      <c r="LI58" s="19" t="str">
        <f t="shared" ca="1" si="654"/>
        <v>-</v>
      </c>
      <c r="LJ58" s="19" t="str">
        <f t="shared" ca="1" si="654"/>
        <v>-</v>
      </c>
      <c r="LK58" s="19" t="str">
        <f t="shared" ca="1" si="654"/>
        <v>-</v>
      </c>
      <c r="LL58" s="19" t="str">
        <f t="shared" ca="1" si="654"/>
        <v>-</v>
      </c>
      <c r="LM58" s="19" t="str">
        <f t="shared" ca="1" si="654"/>
        <v>-</v>
      </c>
      <c r="LN58" s="466" t="str">
        <f t="shared" ca="1" si="654"/>
        <v>-</v>
      </c>
      <c r="LO58" s="5" t="b">
        <f t="array" aca="1" ref="LO58" ca="1">IF(OR(LP58:LV58&lt;&gt;"-"),TRUE,"-")</f>
        <v>1</v>
      </c>
      <c r="LP58" s="19">
        <f t="shared" ca="1" si="655"/>
        <v>0</v>
      </c>
      <c r="LQ58" s="19" t="str">
        <f t="shared" ca="1" si="655"/>
        <v>-</v>
      </c>
      <c r="LR58" s="19">
        <f t="shared" ca="1" si="655"/>
        <v>999999</v>
      </c>
      <c r="LS58" s="19">
        <f t="shared" ca="1" si="655"/>
        <v>999999</v>
      </c>
      <c r="LT58" s="19">
        <f t="shared" ca="1" si="655"/>
        <v>999999</v>
      </c>
      <c r="LU58" s="19">
        <f t="shared" ca="1" si="655"/>
        <v>999999</v>
      </c>
      <c r="LV58" s="19">
        <f t="shared" ca="1" si="655"/>
        <v>999999</v>
      </c>
      <c r="LW58" s="19" t="str">
        <f t="shared" ca="1" si="655"/>
        <v>-</v>
      </c>
      <c r="LX58" s="19" t="str">
        <f t="shared" ca="1" si="655"/>
        <v>-</v>
      </c>
      <c r="LY58" s="19" t="str">
        <f t="shared" ca="1" si="655"/>
        <v>-</v>
      </c>
      <c r="LZ58" s="19" t="b">
        <f t="shared" ca="1" si="656"/>
        <v>1</v>
      </c>
      <c r="MA58" s="19">
        <f t="shared" ca="1" si="656"/>
        <v>0</v>
      </c>
      <c r="MB58" s="5" t="str">
        <f t="shared" si="657"/>
        <v>-</v>
      </c>
      <c r="MC58" s="5" t="str">
        <f t="shared" si="657"/>
        <v>-</v>
      </c>
      <c r="MD58" s="5" t="str">
        <f t="shared" si="657"/>
        <v>-</v>
      </c>
      <c r="ME58" s="5" t="str">
        <f t="shared" si="657"/>
        <v>-</v>
      </c>
      <c r="MF58" s="19" t="str">
        <f t="shared" ca="1" si="658"/>
        <v>-</v>
      </c>
      <c r="MG58" s="19" t="str">
        <f t="shared" ca="1" si="658"/>
        <v>-</v>
      </c>
      <c r="MH58" s="19" t="str">
        <f t="shared" ca="1" si="658"/>
        <v>-</v>
      </c>
      <c r="MI58" s="19" t="str">
        <f t="shared" ca="1" si="658"/>
        <v>-</v>
      </c>
      <c r="MJ58" s="19">
        <f t="shared" ca="1" si="658"/>
        <v>0.5</v>
      </c>
      <c r="MK58" s="19">
        <f t="shared" ca="1" si="658"/>
        <v>0.5</v>
      </c>
      <c r="ML58" s="19" t="str">
        <f t="shared" ca="1" si="658"/>
        <v>-</v>
      </c>
      <c r="MM58" s="5">
        <f t="shared" si="659"/>
        <v>0</v>
      </c>
      <c r="MN58" s="5">
        <f t="shared" si="659"/>
        <v>500</v>
      </c>
      <c r="MO58" s="5">
        <f t="shared" si="659"/>
        <v>500</v>
      </c>
      <c r="MP58" s="5">
        <f t="shared" si="659"/>
        <v>575</v>
      </c>
      <c r="MQ58" s="5">
        <f t="shared" si="659"/>
        <v>240</v>
      </c>
      <c r="MR58" s="5">
        <f t="shared" si="659"/>
        <v>364</v>
      </c>
      <c r="MS58" s="5">
        <f t="shared" si="660"/>
        <v>1</v>
      </c>
      <c r="MT58" s="9"/>
      <c r="MU58" s="19">
        <f t="shared" ca="1" si="658"/>
        <v>70</v>
      </c>
      <c r="MV58" s="19">
        <f t="shared" ca="1" si="658"/>
        <v>50</v>
      </c>
      <c r="MW58" s="19">
        <f t="shared" ca="1" si="658"/>
        <v>75</v>
      </c>
      <c r="MX58" s="19">
        <f t="shared" ca="1" si="658"/>
        <v>50</v>
      </c>
      <c r="MY58" s="5">
        <f t="shared" si="661"/>
        <v>1</v>
      </c>
      <c r="MZ58" s="5">
        <f t="shared" si="662"/>
        <v>1</v>
      </c>
      <c r="NA58" s="5">
        <f t="shared" si="663"/>
        <v>1</v>
      </c>
      <c r="NB58" s="9"/>
      <c r="NC58" s="19" t="b">
        <f t="shared" ca="1" si="664"/>
        <v>0</v>
      </c>
      <c r="ND58" s="19" t="b">
        <f t="shared" ca="1" si="664"/>
        <v>0</v>
      </c>
      <c r="NE58" s="19">
        <f t="shared" ca="1" si="664"/>
        <v>2</v>
      </c>
      <c r="NF58" s="19">
        <f t="shared" ca="1" si="664"/>
        <v>1</v>
      </c>
      <c r="NG58" s="19">
        <f t="shared" ca="1" si="664"/>
        <v>2</v>
      </c>
      <c r="NH58" s="19">
        <f t="shared" ca="1" si="664"/>
        <v>0</v>
      </c>
      <c r="NI58" s="19" t="str">
        <f t="shared" ca="1" si="664"/>
        <v>-</v>
      </c>
      <c r="NJ58" s="466" t="b">
        <v>1</v>
      </c>
      <c r="NK58" s="466">
        <f>NK57*1.25</f>
        <v>23.046875</v>
      </c>
      <c r="NL58" s="466" t="b">
        <v>1</v>
      </c>
      <c r="NM58" s="466">
        <f t="shared" si="673"/>
        <v>230</v>
      </c>
      <c r="NN58" s="19" t="str">
        <f t="shared" ca="1" si="664"/>
        <v>-</v>
      </c>
      <c r="NO58" s="19">
        <f t="shared" ca="1" si="658"/>
        <v>1</v>
      </c>
      <c r="NP58" s="19">
        <f t="shared" ca="1" si="658"/>
        <v>1</v>
      </c>
      <c r="NQ58" s="19">
        <f t="shared" ca="1" si="658"/>
        <v>1</v>
      </c>
      <c r="NR58" s="19">
        <f t="shared" ca="1" si="658"/>
        <v>1</v>
      </c>
      <c r="NS58" s="19">
        <f t="shared" ca="1" si="658"/>
        <v>1</v>
      </c>
      <c r="NT58" s="19">
        <f t="shared" ca="1" si="658"/>
        <v>1</v>
      </c>
      <c r="NU58" s="19">
        <f t="shared" ca="1" si="658"/>
        <v>1</v>
      </c>
      <c r="NV58" s="19">
        <f t="shared" ca="1" si="658"/>
        <v>1</v>
      </c>
      <c r="NW58" s="19">
        <f t="shared" ca="1" si="658"/>
        <v>1</v>
      </c>
      <c r="NX58" s="9"/>
      <c r="NY58" s="539" t="str">
        <f t="shared" si="665"/>
        <v>-</v>
      </c>
      <c r="NZ58" s="539" t="str">
        <f t="shared" si="665"/>
        <v>-</v>
      </c>
      <c r="OA58" s="539" t="str">
        <f t="shared" si="665"/>
        <v>-</v>
      </c>
      <c r="OB58" s="539" t="str">
        <f t="shared" si="665"/>
        <v>-</v>
      </c>
      <c r="OC58" s="539" t="str">
        <f t="shared" si="665"/>
        <v>-</v>
      </c>
      <c r="OD58" s="539" t="str">
        <f t="shared" si="665"/>
        <v>-</v>
      </c>
      <c r="OE58" s="539" t="str">
        <f t="shared" ca="1" si="665"/>
        <v>-</v>
      </c>
      <c r="OF58" s="539" t="str">
        <f t="shared" ca="1" si="665"/>
        <v>-</v>
      </c>
      <c r="OG58" s="539" t="str">
        <f t="shared" ca="1" si="665"/>
        <v>-</v>
      </c>
      <c r="OH58" s="539" t="str">
        <f t="shared" ca="1" si="665"/>
        <v>-</v>
      </c>
      <c r="OI58" s="539" t="str">
        <f t="shared" ca="1" si="665"/>
        <v>-</v>
      </c>
      <c r="OJ58" s="539" t="str">
        <f t="shared" ca="1" si="665"/>
        <v>-</v>
      </c>
      <c r="OK58" s="539" t="str">
        <f t="shared" ca="1" si="665"/>
        <v>-</v>
      </c>
      <c r="OL58" s="539" t="str">
        <f t="shared" ca="1" si="665"/>
        <v>-</v>
      </c>
      <c r="OM58" s="539" t="str">
        <f t="shared" ca="1" si="665"/>
        <v>-</v>
      </c>
      <c r="ON58" s="539" t="str">
        <f t="shared" ca="1" si="665"/>
        <v>-</v>
      </c>
      <c r="OO58" s="539" t="str">
        <f t="shared" ca="1" si="665"/>
        <v>-</v>
      </c>
      <c r="OP58" s="539" t="str">
        <f t="shared" ca="1" si="665"/>
        <v>-</v>
      </c>
      <c r="OQ58" s="539" t="str">
        <f t="shared" ca="1" si="665"/>
        <v>-</v>
      </c>
      <c r="OR58" s="539" t="str">
        <f t="shared" ca="1" si="665"/>
        <v>-</v>
      </c>
      <c r="OS58" s="539" t="str">
        <f t="shared" ca="1" si="665"/>
        <v>-</v>
      </c>
      <c r="OT58" s="539" t="str">
        <f t="shared" ca="1" si="665"/>
        <v>-</v>
      </c>
      <c r="OU58" s="539" t="str">
        <f t="shared" ca="1" si="665"/>
        <v>-</v>
      </c>
      <c r="OV58" s="539" t="str">
        <f t="shared" ca="1" si="665"/>
        <v>-</v>
      </c>
      <c r="OW58" s="539" t="str">
        <f t="shared" ca="1" si="665"/>
        <v>-</v>
      </c>
      <c r="OX58" s="539" t="str">
        <f t="shared" ca="1" si="665"/>
        <v>-</v>
      </c>
      <c r="OY58" s="539" t="str">
        <f t="shared" ca="1" si="665"/>
        <v>-</v>
      </c>
      <c r="OZ58" s="539" t="str">
        <f t="shared" ca="1" si="665"/>
        <v>-</v>
      </c>
      <c r="PA58" s="539" t="str">
        <f t="shared" ca="1" si="665"/>
        <v>-</v>
      </c>
      <c r="PB58" s="539" t="str">
        <f t="shared" ca="1" si="665"/>
        <v>-</v>
      </c>
      <c r="PC58" s="539" t="str">
        <f t="shared" ca="1" si="665"/>
        <v>-</v>
      </c>
      <c r="PD58" s="539" t="str">
        <f t="shared" ca="1" si="665"/>
        <v>-</v>
      </c>
      <c r="PE58" s="539" t="str">
        <f t="shared" ca="1" si="665"/>
        <v>-</v>
      </c>
      <c r="PF58" s="539" t="str">
        <f t="shared" ca="1" si="665"/>
        <v>-</v>
      </c>
      <c r="PG58" s="539" t="str">
        <f t="shared" ca="1" si="665"/>
        <v>-</v>
      </c>
      <c r="PH58" s="539" t="str">
        <f t="shared" ca="1" si="665"/>
        <v>-</v>
      </c>
      <c r="PI58" s="549" t="str">
        <f t="shared" si="666"/>
        <v>-</v>
      </c>
      <c r="PJ58" s="549" t="str">
        <f t="shared" si="666"/>
        <v>-</v>
      </c>
      <c r="PK58" s="549" t="str">
        <f t="shared" si="666"/>
        <v>-</v>
      </c>
      <c r="PL58" s="549" t="str">
        <f t="shared" si="666"/>
        <v>-</v>
      </c>
      <c r="PM58" s="549" t="str">
        <f t="shared" si="666"/>
        <v>-</v>
      </c>
      <c r="PN58" s="549" t="str">
        <f t="shared" si="666"/>
        <v>-</v>
      </c>
      <c r="PO58" s="549" t="str">
        <f t="shared" si="666"/>
        <v>-</v>
      </c>
      <c r="PP58" s="549" t="str">
        <f t="shared" si="666"/>
        <v>-</v>
      </c>
      <c r="PQ58" s="549" t="str">
        <f t="shared" si="666"/>
        <v>-</v>
      </c>
      <c r="PR58" s="549" t="str">
        <f t="shared" si="666"/>
        <v>-</v>
      </c>
      <c r="PS58" s="549" t="str">
        <f t="shared" si="666"/>
        <v>-</v>
      </c>
      <c r="PT58" s="549" t="str">
        <f t="shared" si="666"/>
        <v>-</v>
      </c>
      <c r="PU58" s="549" t="str">
        <f t="shared" si="666"/>
        <v>-</v>
      </c>
      <c r="PV58" s="549" t="str">
        <f t="shared" si="666"/>
        <v>-</v>
      </c>
      <c r="PW58" s="549" t="str">
        <f t="shared" si="666"/>
        <v>-</v>
      </c>
      <c r="PX58" s="549" t="str">
        <f t="shared" si="666"/>
        <v>-</v>
      </c>
      <c r="PY58" s="549" t="str">
        <f t="shared" si="666"/>
        <v>-</v>
      </c>
      <c r="PZ58" s="549" t="str">
        <f t="shared" si="666"/>
        <v>-</v>
      </c>
      <c r="QA58" s="549" t="str">
        <f t="shared" si="666"/>
        <v>-</v>
      </c>
      <c r="QB58" s="549" t="str">
        <f t="shared" si="666"/>
        <v>-</v>
      </c>
      <c r="QC58" s="549" t="str">
        <f t="shared" si="666"/>
        <v>-</v>
      </c>
      <c r="QD58" s="549" t="str">
        <f t="shared" si="666"/>
        <v>-</v>
      </c>
      <c r="QE58" s="549" t="str">
        <f t="shared" si="666"/>
        <v>-</v>
      </c>
      <c r="QF58" s="549" t="str">
        <f t="shared" si="666"/>
        <v>-</v>
      </c>
      <c r="QG58" s="549" t="str">
        <f t="shared" si="666"/>
        <v>-</v>
      </c>
      <c r="QH58" s="549" t="str">
        <f t="shared" si="666"/>
        <v>-</v>
      </c>
      <c r="QI58" s="539" t="str">
        <f t="shared" si="667"/>
        <v>-</v>
      </c>
      <c r="QJ58" s="539" t="str">
        <f t="shared" si="667"/>
        <v>-</v>
      </c>
      <c r="QK58" s="539" t="str">
        <f t="shared" si="667"/>
        <v>-</v>
      </c>
      <c r="QL58" s="539" t="str">
        <f t="shared" si="667"/>
        <v>-</v>
      </c>
      <c r="QM58" s="539" t="str">
        <f t="shared" si="667"/>
        <v>-</v>
      </c>
      <c r="QN58" s="539" t="str">
        <f t="shared" si="667"/>
        <v>-</v>
      </c>
      <c r="QO58" s="539" t="str">
        <f t="shared" ca="1" si="667"/>
        <v>-</v>
      </c>
      <c r="QP58" s="539" t="str">
        <f t="shared" ca="1" si="667"/>
        <v>-</v>
      </c>
      <c r="QQ58" s="539" t="str">
        <f t="shared" ca="1" si="667"/>
        <v>-</v>
      </c>
      <c r="QR58" s="539" t="str">
        <f t="shared" ca="1" si="667"/>
        <v>-</v>
      </c>
      <c r="QS58" s="539" t="str">
        <f t="shared" ca="1" si="667"/>
        <v>-</v>
      </c>
      <c r="QT58" s="539" t="str">
        <f t="shared" ca="1" si="667"/>
        <v>-</v>
      </c>
      <c r="QU58" s="539" t="str">
        <f t="shared" ca="1" si="667"/>
        <v>-</v>
      </c>
      <c r="QV58" s="539" t="str">
        <f t="shared" ca="1" si="667"/>
        <v>-</v>
      </c>
      <c r="QW58" s="539" t="str">
        <f t="shared" ca="1" si="667"/>
        <v>-</v>
      </c>
      <c r="QX58" s="539" t="str">
        <f t="shared" ca="1" si="667"/>
        <v>-</v>
      </c>
      <c r="QY58" s="539" t="str">
        <f t="shared" ca="1" si="667"/>
        <v>-</v>
      </c>
      <c r="QZ58" s="539" t="str">
        <f t="shared" ca="1" si="667"/>
        <v>-</v>
      </c>
      <c r="RA58" s="539" t="str">
        <f t="shared" ca="1" si="667"/>
        <v>-</v>
      </c>
      <c r="RB58" s="539" t="str">
        <f t="shared" ca="1" si="667"/>
        <v>-</v>
      </c>
      <c r="RC58" s="539" t="str">
        <f t="shared" ca="1" si="667"/>
        <v>-</v>
      </c>
      <c r="RD58" s="539" t="str">
        <f t="shared" ca="1" si="667"/>
        <v>-</v>
      </c>
      <c r="RE58" s="539" t="str">
        <f t="shared" ca="1" si="667"/>
        <v>-</v>
      </c>
      <c r="RF58" s="539" t="str">
        <f t="shared" ca="1" si="667"/>
        <v>-</v>
      </c>
      <c r="RG58" s="539" t="str">
        <f t="shared" ca="1" si="667"/>
        <v>-</v>
      </c>
      <c r="RH58" s="539" t="str">
        <f t="shared" ca="1" si="667"/>
        <v>-</v>
      </c>
      <c r="RI58" s="539" t="str">
        <f t="shared" ca="1" si="667"/>
        <v>-</v>
      </c>
      <c r="RJ58" s="539" t="str">
        <f t="shared" ca="1" si="667"/>
        <v>-</v>
      </c>
      <c r="RK58" s="539" t="str">
        <f t="shared" ca="1" si="667"/>
        <v>-</v>
      </c>
      <c r="RL58" s="539" t="str">
        <f t="shared" ca="1" si="667"/>
        <v>-</v>
      </c>
      <c r="RM58" s="539" t="str">
        <f t="shared" ca="1" si="667"/>
        <v>-</v>
      </c>
      <c r="RN58" s="539" t="str">
        <f t="shared" ca="1" si="667"/>
        <v>-</v>
      </c>
      <c r="RO58" s="539" t="str">
        <f t="shared" ca="1" si="667"/>
        <v>-</v>
      </c>
      <c r="RP58" s="539" t="str">
        <f t="shared" ca="1" si="667"/>
        <v>-</v>
      </c>
      <c r="RQ58" s="539" t="str">
        <f t="shared" ca="1" si="667"/>
        <v>-</v>
      </c>
      <c r="RR58" s="539" t="str">
        <f t="shared" ca="1" si="667"/>
        <v>-</v>
      </c>
      <c r="RS58" s="549" t="str">
        <f t="shared" si="668"/>
        <v>-</v>
      </c>
      <c r="RT58" s="549" t="str">
        <f t="shared" si="668"/>
        <v>-</v>
      </c>
      <c r="RU58" s="549" t="str">
        <f t="shared" si="668"/>
        <v>-</v>
      </c>
      <c r="RV58" s="549" t="str">
        <f t="shared" si="668"/>
        <v>-</v>
      </c>
      <c r="RW58" s="549" t="str">
        <f t="shared" si="668"/>
        <v>-</v>
      </c>
      <c r="RX58" s="549" t="str">
        <f t="shared" si="668"/>
        <v>-</v>
      </c>
      <c r="RY58" s="549" t="str">
        <f t="shared" si="668"/>
        <v>-</v>
      </c>
      <c r="RZ58" s="549" t="str">
        <f t="shared" si="668"/>
        <v>-</v>
      </c>
      <c r="SA58" s="549" t="str">
        <f t="shared" si="668"/>
        <v>-</v>
      </c>
      <c r="SB58" s="549" t="str">
        <f t="shared" si="668"/>
        <v>-</v>
      </c>
      <c r="SC58" s="549" t="str">
        <f t="shared" si="668"/>
        <v>-</v>
      </c>
      <c r="SD58" s="549" t="str">
        <f t="shared" si="668"/>
        <v>-</v>
      </c>
      <c r="SE58" s="549" t="str">
        <f t="shared" si="668"/>
        <v>-</v>
      </c>
      <c r="SF58" s="549" t="str">
        <f t="shared" si="668"/>
        <v>-</v>
      </c>
      <c r="SG58" s="549" t="str">
        <f t="shared" si="668"/>
        <v>-</v>
      </c>
      <c r="SH58" s="549" t="str">
        <f t="shared" si="668"/>
        <v>-</v>
      </c>
      <c r="SI58" s="549" t="str">
        <f t="shared" si="668"/>
        <v>-</v>
      </c>
      <c r="SJ58" s="549" t="str">
        <f t="shared" si="668"/>
        <v>-</v>
      </c>
      <c r="SK58" s="549" t="str">
        <f t="shared" si="668"/>
        <v>-</v>
      </c>
      <c r="SL58" s="549" t="str">
        <f t="shared" si="668"/>
        <v>-</v>
      </c>
      <c r="SM58" s="549" t="str">
        <f t="shared" si="668"/>
        <v>-</v>
      </c>
      <c r="SN58" s="549" t="str">
        <f t="shared" si="668"/>
        <v>-</v>
      </c>
      <c r="SO58" s="549" t="str">
        <f t="shared" si="668"/>
        <v>-</v>
      </c>
      <c r="SP58" s="549" t="str">
        <f t="shared" si="668"/>
        <v>-</v>
      </c>
      <c r="SQ58" s="549" t="str">
        <f t="shared" si="668"/>
        <v>-</v>
      </c>
      <c r="SR58" s="549" t="str">
        <f t="shared" si="668"/>
        <v>-</v>
      </c>
      <c r="SS58" s="539" t="b">
        <f t="shared" si="669"/>
        <v>1</v>
      </c>
      <c r="ST58" s="539" t="b">
        <f t="shared" si="669"/>
        <v>1</v>
      </c>
      <c r="SU58" s="539" t="b">
        <f t="shared" si="669"/>
        <v>1</v>
      </c>
      <c r="SV58" s="539" t="b">
        <f t="shared" si="669"/>
        <v>1</v>
      </c>
      <c r="SW58" s="539" t="b">
        <f t="shared" si="669"/>
        <v>1</v>
      </c>
      <c r="SX58" s="539" t="b">
        <f t="shared" si="669"/>
        <v>1</v>
      </c>
      <c r="SY58" s="539" t="str">
        <f t="shared" ca="1" si="669"/>
        <v>-</v>
      </c>
      <c r="SZ58" s="539" t="str">
        <f t="shared" ca="1" si="669"/>
        <v>-</v>
      </c>
      <c r="TA58" s="539" t="str">
        <f t="shared" ca="1" si="669"/>
        <v>-</v>
      </c>
      <c r="TB58" s="539" t="str">
        <f t="shared" ca="1" si="669"/>
        <v>-</v>
      </c>
      <c r="TC58" s="539" t="str">
        <f t="shared" ca="1" si="669"/>
        <v>-</v>
      </c>
      <c r="TD58" s="539" t="str">
        <f t="shared" ca="1" si="669"/>
        <v>-</v>
      </c>
      <c r="TE58" s="539" t="str">
        <f t="shared" ca="1" si="669"/>
        <v>-</v>
      </c>
      <c r="TF58" s="539" t="str">
        <f t="shared" ca="1" si="669"/>
        <v>-</v>
      </c>
      <c r="TG58" s="539" t="str">
        <f t="shared" ca="1" si="669"/>
        <v>-</v>
      </c>
      <c r="TH58" s="539" t="str">
        <f t="shared" ca="1" si="669"/>
        <v>-</v>
      </c>
      <c r="TI58" s="539" t="str">
        <f t="shared" ca="1" si="669"/>
        <v>-</v>
      </c>
      <c r="TJ58" s="539" t="str">
        <f t="shared" ca="1" si="669"/>
        <v>-</v>
      </c>
      <c r="TK58" s="539" t="str">
        <f t="shared" ca="1" si="669"/>
        <v>-</v>
      </c>
      <c r="TL58" s="539" t="str">
        <f t="shared" ca="1" si="669"/>
        <v>-</v>
      </c>
      <c r="TM58" s="539" t="str">
        <f t="shared" ca="1" si="669"/>
        <v>-</v>
      </c>
      <c r="TN58" s="539" t="str">
        <f t="shared" ca="1" si="669"/>
        <v>-</v>
      </c>
      <c r="TO58" s="539" t="str">
        <f t="shared" ca="1" si="669"/>
        <v>-</v>
      </c>
      <c r="TP58" s="539" t="str">
        <f t="shared" ca="1" si="669"/>
        <v>-</v>
      </c>
      <c r="TQ58" s="539" t="str">
        <f t="shared" ca="1" si="669"/>
        <v>-</v>
      </c>
      <c r="TR58" s="539" t="str">
        <f t="shared" ca="1" si="669"/>
        <v>-</v>
      </c>
      <c r="TS58" s="539" t="str">
        <f t="shared" ca="1" si="669"/>
        <v>-</v>
      </c>
      <c r="TT58" s="539" t="str">
        <f t="shared" ca="1" si="669"/>
        <v>-</v>
      </c>
      <c r="TU58" s="539" t="str">
        <f t="shared" ca="1" si="669"/>
        <v>-</v>
      </c>
      <c r="TV58" s="539" t="str">
        <f t="shared" ca="1" si="669"/>
        <v>-</v>
      </c>
      <c r="TW58" s="539" t="str">
        <f t="shared" ca="1" si="669"/>
        <v>-</v>
      </c>
      <c r="TX58" s="539" t="str">
        <f t="shared" ca="1" si="669"/>
        <v>-</v>
      </c>
      <c r="TY58" s="539" t="str">
        <f t="shared" ca="1" si="669"/>
        <v>-</v>
      </c>
      <c r="TZ58" s="539" t="str">
        <f t="shared" ca="1" si="669"/>
        <v>-</v>
      </c>
      <c r="UA58" s="539" t="str">
        <f t="shared" ca="1" si="669"/>
        <v>-</v>
      </c>
      <c r="UB58" s="539" t="str">
        <f t="shared" ca="1" si="669"/>
        <v>-</v>
      </c>
      <c r="UC58" s="549" t="b">
        <f t="shared" si="670"/>
        <v>1</v>
      </c>
      <c r="UD58" s="549" t="b">
        <f t="shared" si="670"/>
        <v>1</v>
      </c>
      <c r="UE58" s="549" t="b">
        <f t="shared" si="670"/>
        <v>1</v>
      </c>
      <c r="UF58" s="549" t="b">
        <f t="shared" si="670"/>
        <v>1</v>
      </c>
      <c r="UG58" s="549" t="b">
        <f t="shared" si="670"/>
        <v>1</v>
      </c>
      <c r="UH58" s="549" t="b">
        <f t="shared" si="670"/>
        <v>1</v>
      </c>
      <c r="UI58" s="549" t="b">
        <f t="shared" si="670"/>
        <v>1</v>
      </c>
      <c r="UJ58" s="549" t="b">
        <f t="shared" si="670"/>
        <v>1</v>
      </c>
      <c r="UK58" s="549" t="b">
        <f t="shared" si="670"/>
        <v>1</v>
      </c>
      <c r="UL58" s="549" t="b">
        <f t="shared" si="670"/>
        <v>1</v>
      </c>
      <c r="UM58" s="549" t="b">
        <f t="shared" si="670"/>
        <v>1</v>
      </c>
      <c r="UN58" s="549" t="b">
        <f t="shared" si="670"/>
        <v>1</v>
      </c>
      <c r="UO58" s="549" t="b">
        <f t="shared" si="670"/>
        <v>1</v>
      </c>
      <c r="UP58" s="549" t="b">
        <f t="shared" si="670"/>
        <v>1</v>
      </c>
      <c r="UQ58" s="549" t="b">
        <f t="shared" si="670"/>
        <v>1</v>
      </c>
      <c r="UR58" s="549" t="b">
        <f t="shared" si="670"/>
        <v>1</v>
      </c>
      <c r="US58" s="549" t="b">
        <f t="shared" si="670"/>
        <v>1</v>
      </c>
      <c r="UT58" s="549" t="b">
        <f t="shared" si="670"/>
        <v>1</v>
      </c>
      <c r="UU58" s="549" t="b">
        <f t="shared" si="670"/>
        <v>1</v>
      </c>
      <c r="UV58" s="549" t="b">
        <f t="shared" si="670"/>
        <v>1</v>
      </c>
      <c r="UW58" s="549" t="b">
        <f t="shared" si="670"/>
        <v>1</v>
      </c>
      <c r="UX58" s="549" t="b">
        <f t="shared" si="670"/>
        <v>1</v>
      </c>
      <c r="UY58" s="549" t="b">
        <f t="shared" si="670"/>
        <v>1</v>
      </c>
      <c r="UZ58" s="549" t="b">
        <f t="shared" si="670"/>
        <v>1</v>
      </c>
      <c r="VA58" s="549" t="b">
        <f t="shared" si="670"/>
        <v>1</v>
      </c>
      <c r="VB58" s="549" t="b">
        <f t="shared" si="670"/>
        <v>1</v>
      </c>
      <c r="VC58" s="19">
        <f t="shared" ca="1" si="671"/>
        <v>0</v>
      </c>
      <c r="VD58" s="23">
        <v>0</v>
      </c>
    </row>
    <row r="59" spans="1:576" outlineLevel="1">
      <c r="A59" s="21">
        <f t="shared" si="93"/>
        <v>54</v>
      </c>
      <c r="B59" s="21">
        <f>$A$23</f>
        <v>18</v>
      </c>
      <c r="C59">
        <v>108</v>
      </c>
      <c r="D59" s="19" t="str">
        <f t="shared" ca="1" si="583"/>
        <v>SNSW</v>
      </c>
      <c r="E59" t="b">
        <v>1</v>
      </c>
      <c r="F59" t="b">
        <v>0</v>
      </c>
      <c r="G59" t="b">
        <f t="shared" si="687"/>
        <v>1</v>
      </c>
      <c r="H59" s="215">
        <f t="shared" ca="1" si="686"/>
        <v>5</v>
      </c>
      <c r="I59" s="26">
        <v>2</v>
      </c>
      <c r="J59" s="26">
        <v>1</v>
      </c>
      <c r="K59" s="26" t="str">
        <f>""</f>
        <v/>
      </c>
      <c r="L59" s="26">
        <v>0</v>
      </c>
      <c r="M59" s="26">
        <f t="shared" si="585"/>
        <v>2</v>
      </c>
      <c r="N59" s="26">
        <v>2</v>
      </c>
      <c r="O59" s="26">
        <v>3</v>
      </c>
      <c r="P59" s="26">
        <v>2</v>
      </c>
      <c r="Q59" s="26">
        <v>0</v>
      </c>
      <c r="R59" s="26">
        <v>0</v>
      </c>
      <c r="S59" s="26">
        <v>0</v>
      </c>
      <c r="T59" s="26">
        <v>0</v>
      </c>
      <c r="U59" s="26">
        <v>1</v>
      </c>
      <c r="V59" s="116">
        <v>1</v>
      </c>
      <c r="W59" s="116">
        <v>1</v>
      </c>
      <c r="X59" s="116">
        <v>1</v>
      </c>
      <c r="Y59" s="211"/>
      <c r="Z59" s="211"/>
      <c r="AA59" s="211"/>
      <c r="AB59" s="211"/>
      <c r="AC59" s="26">
        <v>0</v>
      </c>
      <c r="AD59" s="211"/>
      <c r="AE59" s="211"/>
      <c r="AF59" s="211"/>
      <c r="AG59" s="211"/>
      <c r="AH59" s="211"/>
      <c r="AI59" s="211"/>
      <c r="AJ59" s="211"/>
      <c r="AK59" s="211"/>
      <c r="AL59" s="136">
        <f t="shared" si="586"/>
        <v>2</v>
      </c>
      <c r="AM59" s="136">
        <f>INDEX(CHOOSE($O59,DataAutumn!i.AdultDrys,DataWinter!i.AdultDrys,DataSpring!i.AdultDrys),1,$N59)</f>
        <v>3</v>
      </c>
      <c r="AN59" s="5">
        <f t="shared" si="587"/>
        <v>2</v>
      </c>
      <c r="AO59" s="5">
        <f t="shared" si="587"/>
        <v>0</v>
      </c>
      <c r="AP59" s="5">
        <f t="shared" si="588"/>
        <v>1</v>
      </c>
      <c r="AQ59" s="211"/>
      <c r="AR59" s="211"/>
      <c r="AS59" s="356" t="str">
        <f t="shared" ca="1" si="589"/>
        <v>optimum_carry 00005 SNSW MWM    EWEDSE8.85 pasture440 Day204 Scan2-0000 RR000p GP100p WP100p MP100p T_TRUE (F33N11)</v>
      </c>
      <c r="AT59" s="9" t="str">
        <f ca="1">IF(COUNTIF(AS$5:AS59,AS59)=1,"-","Dup")</f>
        <v>-</v>
      </c>
      <c r="AU59" s="9"/>
      <c r="AV59" s="19" t="str">
        <f t="shared" ca="1" si="590"/>
        <v>-</v>
      </c>
      <c r="AW59" s="19" t="str">
        <f t="shared" ca="1" si="590"/>
        <v>-</v>
      </c>
      <c r="AX59" s="19" t="str">
        <f t="shared" ca="1" si="590"/>
        <v>-</v>
      </c>
      <c r="AY59" s="19" t="str">
        <f t="shared" ca="1" si="590"/>
        <v>-</v>
      </c>
      <c r="AZ59" s="19" t="str">
        <f t="shared" ca="1" si="590"/>
        <v>-</v>
      </c>
      <c r="BA59" s="19" t="str">
        <f t="shared" ca="1" si="590"/>
        <v>-</v>
      </c>
      <c r="BB59" s="19" t="str">
        <f t="shared" ca="1" si="590"/>
        <v>-</v>
      </c>
      <c r="BC59" s="19" t="str">
        <f t="shared" ca="1" si="590"/>
        <v>-</v>
      </c>
      <c r="BD59" s="9"/>
      <c r="BE59" s="5" t="b">
        <f t="shared" si="591"/>
        <v>0</v>
      </c>
      <c r="BF59" s="5" t="str">
        <f t="shared" si="591"/>
        <v>-</v>
      </c>
      <c r="BG59" s="5" t="b">
        <f t="shared" si="591"/>
        <v>0</v>
      </c>
      <c r="BH59" s="5" t="b">
        <f t="shared" si="591"/>
        <v>1</v>
      </c>
      <c r="BI59" s="5" t="b">
        <f t="shared" si="591"/>
        <v>1</v>
      </c>
      <c r="BJ59" s="136">
        <f t="shared" si="591"/>
        <v>0</v>
      </c>
      <c r="BK59" s="19" t="b">
        <f t="shared" ca="1" si="592"/>
        <v>0</v>
      </c>
      <c r="BL59" s="9"/>
      <c r="BM59" s="5" t="str">
        <f t="shared" ca="1" si="593"/>
        <v>-</v>
      </c>
      <c r="BN59" s="19" t="str">
        <f t="shared" ca="1" si="594"/>
        <v>-</v>
      </c>
      <c r="BO59" s="19" t="str">
        <f t="shared" ca="1" si="594"/>
        <v>-</v>
      </c>
      <c r="BP59" s="19" t="str">
        <f t="shared" ca="1" si="594"/>
        <v>-</v>
      </c>
      <c r="BQ59" s="5" t="str">
        <f t="shared" ca="1" si="595"/>
        <v>-</v>
      </c>
      <c r="BR59" s="19" t="str">
        <f t="shared" ca="1" si="596"/>
        <v>-</v>
      </c>
      <c r="BS59" s="5" t="str">
        <f t="shared" ca="1" si="597"/>
        <v>-</v>
      </c>
      <c r="BT59" s="19" t="str">
        <f t="shared" ca="1" si="598"/>
        <v>-</v>
      </c>
      <c r="BU59" s="19" t="str">
        <f t="shared" ca="1" si="598"/>
        <v>-</v>
      </c>
      <c r="BV59" s="19" t="str">
        <f t="shared" ca="1" si="598"/>
        <v>-</v>
      </c>
      <c r="BW59" s="5" t="str">
        <f t="shared" ca="1" si="599"/>
        <v>-</v>
      </c>
      <c r="BX59" s="9"/>
      <c r="BY59" s="5" t="b">
        <f t="shared" si="600"/>
        <v>0</v>
      </c>
      <c r="BZ59" s="5" t="str">
        <f t="shared" ca="1" si="601"/>
        <v>-</v>
      </c>
      <c r="CA59" s="5" t="str">
        <f t="shared" ca="1" si="602"/>
        <v>-</v>
      </c>
      <c r="CB59" s="5" t="str">
        <f t="shared" ca="1" si="602"/>
        <v>-</v>
      </c>
      <c r="CC59" s="5" t="str">
        <f t="shared" ca="1" si="602"/>
        <v>-</v>
      </c>
      <c r="CD59" s="5" t="str">
        <f t="shared" ca="1" si="602"/>
        <v>-</v>
      </c>
      <c r="CE59" s="5" t="str">
        <f t="shared" ca="1" si="602"/>
        <v>-</v>
      </c>
      <c r="CF59" s="5" t="str">
        <f t="shared" ca="1" si="602"/>
        <v>-</v>
      </c>
      <c r="CG59" s="5" t="str">
        <f t="shared" ca="1" si="602"/>
        <v>-</v>
      </c>
      <c r="CH59" s="5" t="str">
        <f t="shared" ca="1" si="602"/>
        <v>-</v>
      </c>
      <c r="CI59" s="9"/>
      <c r="CJ59" s="12" t="b">
        <v>1</v>
      </c>
      <c r="CK59" s="12" t="b">
        <v>1</v>
      </c>
      <c r="CL59" s="12" t="b">
        <v>1</v>
      </c>
      <c r="CM59" s="12">
        <v>22312000005</v>
      </c>
      <c r="CN59" s="12" t="b">
        <v>0</v>
      </c>
      <c r="CO59" s="19" t="str">
        <f t="shared" ca="1" si="603"/>
        <v>-</v>
      </c>
      <c r="CP59" s="19" t="str">
        <f t="shared" ca="1" si="603"/>
        <v>-</v>
      </c>
      <c r="CQ59" s="19" t="str">
        <f t="shared" ca="1" si="603"/>
        <v>-</v>
      </c>
      <c r="CR59" s="433">
        <f t="shared" si="604"/>
        <v>652</v>
      </c>
      <c r="CS59" s="433">
        <f t="shared" si="604"/>
        <v>686</v>
      </c>
      <c r="CT59" s="433">
        <f t="shared" si="604"/>
        <v>721</v>
      </c>
      <c r="CU59" s="144">
        <f t="shared" si="605"/>
        <v>378</v>
      </c>
      <c r="CV59" s="144">
        <f t="shared" si="605"/>
        <v>413</v>
      </c>
      <c r="CW59" s="144">
        <f t="shared" si="605"/>
        <v>448</v>
      </c>
      <c r="CX59" s="19" t="str">
        <f t="shared" ref="CX59:DN68" ca="1" si="688">OFFSET(CX$5,$B59,0)</f>
        <v>-</v>
      </c>
      <c r="CY59" s="19" t="str">
        <f t="shared" ca="1" si="688"/>
        <v>-</v>
      </c>
      <c r="CZ59" s="19" t="str">
        <f t="shared" ca="1" si="688"/>
        <v>-</v>
      </c>
      <c r="DA59" s="19" t="str">
        <f t="shared" ca="1" si="688"/>
        <v>-</v>
      </c>
      <c r="DB59" s="19" t="str">
        <f t="shared" ca="1" si="688"/>
        <v>-</v>
      </c>
      <c r="DC59" s="19" t="str">
        <f t="shared" ca="1" si="688"/>
        <v>-</v>
      </c>
      <c r="DD59" s="19">
        <f t="shared" ca="1" si="688"/>
        <v>1</v>
      </c>
      <c r="DE59" s="19">
        <f t="shared" ca="1" si="688"/>
        <v>1</v>
      </c>
      <c r="DF59" s="19">
        <f t="shared" ca="1" si="688"/>
        <v>0</v>
      </c>
      <c r="DG59" s="19" t="str">
        <f t="shared" ca="1" si="688"/>
        <v>-</v>
      </c>
      <c r="DH59" s="19" t="str">
        <f t="shared" ca="1" si="688"/>
        <v>-</v>
      </c>
      <c r="DI59" s="19" t="str">
        <f t="shared" ca="1" si="688"/>
        <v>-</v>
      </c>
      <c r="DJ59" s="19" t="str">
        <f t="shared" ca="1" si="688"/>
        <v>-</v>
      </c>
      <c r="DK59" s="19" t="str">
        <f t="shared" ca="1" si="688"/>
        <v>-</v>
      </c>
      <c r="DL59" s="19">
        <f t="shared" ca="1" si="688"/>
        <v>0</v>
      </c>
      <c r="DM59" s="19" t="str">
        <f t="shared" ca="1" si="688"/>
        <v>-</v>
      </c>
      <c r="DN59" s="19" t="str">
        <f t="shared" ca="1" si="688"/>
        <v>-</v>
      </c>
      <c r="DO59" s="19" t="str">
        <f t="shared" ca="1" si="603"/>
        <v>-</v>
      </c>
      <c r="DP59" s="19">
        <f t="shared" ca="1" si="603"/>
        <v>0</v>
      </c>
      <c r="DQ59" s="19">
        <f t="shared" ca="1" si="603"/>
        <v>0</v>
      </c>
      <c r="DR59" s="9"/>
      <c r="DS59" s="19">
        <f t="shared" ca="1" si="607"/>
        <v>0</v>
      </c>
      <c r="DT59" s="19">
        <f t="shared" ca="1" si="607"/>
        <v>0</v>
      </c>
      <c r="DU59" s="19">
        <f t="shared" ca="1" si="607"/>
        <v>0</v>
      </c>
      <c r="DV59" s="19">
        <f t="shared" ca="1" si="607"/>
        <v>0</v>
      </c>
      <c r="DW59" s="19">
        <f t="shared" ca="1" si="607"/>
        <v>0</v>
      </c>
      <c r="DX59" s="19">
        <f t="shared" ca="1" si="607"/>
        <v>0</v>
      </c>
      <c r="DY59" s="19">
        <f t="shared" ca="1" si="607"/>
        <v>0</v>
      </c>
      <c r="DZ59" s="19">
        <f t="shared" ca="1" si="607"/>
        <v>0</v>
      </c>
      <c r="EA59" s="19">
        <f t="shared" ca="1" si="607"/>
        <v>0</v>
      </c>
      <c r="EB59" s="19">
        <f t="shared" ca="1" si="607"/>
        <v>0</v>
      </c>
      <c r="EC59" s="19">
        <f t="shared" ca="1" si="607"/>
        <v>0</v>
      </c>
      <c r="ED59" s="19">
        <f t="shared" ca="1" si="607"/>
        <v>0</v>
      </c>
      <c r="EE59" s="19">
        <f t="shared" ca="1" si="607"/>
        <v>0</v>
      </c>
      <c r="EF59" s="433">
        <f t="shared" si="608"/>
        <v>0</v>
      </c>
      <c r="EG59" s="433">
        <f t="shared" si="608"/>
        <v>0</v>
      </c>
      <c r="EH59" s="116">
        <f t="shared" si="609"/>
        <v>0</v>
      </c>
      <c r="EI59" s="116">
        <f t="shared" ca="1" si="609"/>
        <v>0</v>
      </c>
      <c r="EJ59" s="116">
        <f t="shared" ca="1" si="609"/>
        <v>0</v>
      </c>
      <c r="EK59" s="116">
        <f t="shared" ca="1" si="609"/>
        <v>0</v>
      </c>
      <c r="EL59" s="116">
        <f t="shared" ca="1" si="609"/>
        <v>0</v>
      </c>
      <c r="EM59" s="537">
        <f t="shared" ca="1" si="610"/>
        <v>0</v>
      </c>
      <c r="EN59" s="116">
        <f t="shared" ca="1" si="611"/>
        <v>0</v>
      </c>
      <c r="EO59" s="116">
        <f t="shared" ca="1" si="611"/>
        <v>0</v>
      </c>
      <c r="EP59" s="116">
        <f t="shared" ca="1" si="611"/>
        <v>0</v>
      </c>
      <c r="EQ59" s="116">
        <f t="shared" ca="1" si="611"/>
        <v>0</v>
      </c>
      <c r="ER59" s="116">
        <f t="shared" ca="1" si="611"/>
        <v>0</v>
      </c>
      <c r="ES59" s="537">
        <f t="shared" ca="1" si="612"/>
        <v>0</v>
      </c>
      <c r="ET59" s="116">
        <f t="shared" ca="1" si="613"/>
        <v>0</v>
      </c>
      <c r="EU59" s="116">
        <f t="shared" ca="1" si="613"/>
        <v>0</v>
      </c>
      <c r="EV59" s="116">
        <f t="shared" ca="1" si="613"/>
        <v>0</v>
      </c>
      <c r="EW59" s="116">
        <f t="shared" ca="1" si="613"/>
        <v>0</v>
      </c>
      <c r="EX59" s="116">
        <f t="shared" ca="1" si="613"/>
        <v>0</v>
      </c>
      <c r="EY59" s="537">
        <f t="shared" ca="1" si="614"/>
        <v>0</v>
      </c>
      <c r="EZ59" s="116">
        <f t="shared" ca="1" si="615"/>
        <v>0</v>
      </c>
      <c r="FA59" s="116">
        <f t="shared" ca="1" si="615"/>
        <v>0</v>
      </c>
      <c r="FB59" s="116">
        <f t="shared" ca="1" si="615"/>
        <v>0</v>
      </c>
      <c r="FC59" s="116">
        <f t="shared" ca="1" si="615"/>
        <v>0</v>
      </c>
      <c r="FD59" s="116">
        <f t="shared" ca="1" si="615"/>
        <v>0</v>
      </c>
      <c r="FE59" s="537">
        <f t="shared" ca="1" si="616"/>
        <v>0</v>
      </c>
      <c r="FF59" s="116">
        <f t="shared" ca="1" si="617"/>
        <v>0</v>
      </c>
      <c r="FG59" s="116">
        <f t="shared" ca="1" si="617"/>
        <v>0</v>
      </c>
      <c r="FH59" s="116">
        <f t="shared" ca="1" si="617"/>
        <v>0</v>
      </c>
      <c r="FI59" s="116">
        <f t="shared" ca="1" si="617"/>
        <v>0</v>
      </c>
      <c r="FJ59" s="116">
        <f t="shared" ca="1" si="617"/>
        <v>0</v>
      </c>
      <c r="FK59" s="537">
        <f t="shared" ca="1" si="618"/>
        <v>0</v>
      </c>
      <c r="FL59" s="116">
        <f t="shared" ca="1" si="619"/>
        <v>0</v>
      </c>
      <c r="FM59" s="116">
        <f t="shared" ca="1" si="619"/>
        <v>0</v>
      </c>
      <c r="FN59" s="116">
        <f t="shared" ca="1" si="619"/>
        <v>0</v>
      </c>
      <c r="FO59" s="116">
        <f t="shared" ca="1" si="619"/>
        <v>0</v>
      </c>
      <c r="FP59" s="116">
        <f t="shared" ca="1" si="619"/>
        <v>0</v>
      </c>
      <c r="FQ59" s="537">
        <f t="shared" ca="1" si="620"/>
        <v>0</v>
      </c>
      <c r="FR59" s="117">
        <f t="shared" ca="1" si="621"/>
        <v>0</v>
      </c>
      <c r="FS59" s="117">
        <f t="shared" ca="1" si="621"/>
        <v>0</v>
      </c>
      <c r="FT59" s="117">
        <f t="shared" ca="1" si="621"/>
        <v>0</v>
      </c>
      <c r="FU59" s="117">
        <f t="shared" ca="1" si="621"/>
        <v>0</v>
      </c>
      <c r="FV59" s="556">
        <f t="shared" ref="FV59:GO68" ca="1" si="689">IF(AND($M59=FV$17,$O59=FV$19,$AH59=FV$16,OR($P59=FV$20,FV$20=1)),INDEX(i.FS_Strategy,$AK59+1,$AH59),0)</f>
        <v>0</v>
      </c>
      <c r="FW59" s="556">
        <f t="shared" ca="1" si="689"/>
        <v>0</v>
      </c>
      <c r="FX59" s="556">
        <f t="shared" ca="1" si="689"/>
        <v>0</v>
      </c>
      <c r="FY59" s="556">
        <f t="shared" ca="1" si="689"/>
        <v>0</v>
      </c>
      <c r="FZ59" s="556">
        <f t="shared" ca="1" si="689"/>
        <v>0</v>
      </c>
      <c r="GA59" s="556">
        <f t="shared" ca="1" si="689"/>
        <v>0</v>
      </c>
      <c r="GB59" s="556">
        <f t="shared" ca="1" si="689"/>
        <v>0</v>
      </c>
      <c r="GC59" s="556">
        <f t="shared" ca="1" si="689"/>
        <v>0</v>
      </c>
      <c r="GD59" s="556">
        <f t="shared" ca="1" si="689"/>
        <v>0</v>
      </c>
      <c r="GE59" s="556">
        <f t="shared" ca="1" si="689"/>
        <v>0</v>
      </c>
      <c r="GF59" s="556">
        <f t="shared" ca="1" si="689"/>
        <v>0</v>
      </c>
      <c r="GG59" s="556">
        <f t="shared" ca="1" si="689"/>
        <v>0</v>
      </c>
      <c r="GH59" s="556">
        <f t="shared" ca="1" si="689"/>
        <v>0</v>
      </c>
      <c r="GI59" s="556">
        <f t="shared" ca="1" si="689"/>
        <v>0</v>
      </c>
      <c r="GJ59" s="556">
        <f t="shared" ca="1" si="689"/>
        <v>0</v>
      </c>
      <c r="GK59" s="556">
        <f t="shared" ca="1" si="689"/>
        <v>0</v>
      </c>
      <c r="GL59" s="556">
        <f t="shared" ca="1" si="689"/>
        <v>0</v>
      </c>
      <c r="GM59" s="556">
        <f t="shared" ca="1" si="689"/>
        <v>0</v>
      </c>
      <c r="GN59" s="556">
        <f t="shared" ca="1" si="689"/>
        <v>0</v>
      </c>
      <c r="GO59" s="556">
        <f t="shared" ca="1" si="689"/>
        <v>0</v>
      </c>
      <c r="GP59" s="19">
        <f t="shared" ca="1" si="623"/>
        <v>0</v>
      </c>
      <c r="GQ59" s="116">
        <f t="shared" ca="1" si="624"/>
        <v>0</v>
      </c>
      <c r="GR59" s="116">
        <f t="shared" ca="1" si="624"/>
        <v>0</v>
      </c>
      <c r="GS59" s="116">
        <f t="shared" ca="1" si="624"/>
        <v>0</v>
      </c>
      <c r="GT59" s="116">
        <f t="shared" ca="1" si="624"/>
        <v>0</v>
      </c>
      <c r="GU59" s="116">
        <f t="shared" ca="1" si="624"/>
        <v>0</v>
      </c>
      <c r="GV59" s="537">
        <f t="shared" ca="1" si="625"/>
        <v>0</v>
      </c>
      <c r="GW59" s="116">
        <f t="shared" ca="1" si="626"/>
        <v>0</v>
      </c>
      <c r="GX59" s="116">
        <f t="shared" ca="1" si="626"/>
        <v>0</v>
      </c>
      <c r="GY59" s="116">
        <f t="shared" ca="1" si="626"/>
        <v>0</v>
      </c>
      <c r="GZ59" s="116">
        <f t="shared" ca="1" si="626"/>
        <v>0</v>
      </c>
      <c r="HA59" s="116">
        <f t="shared" ca="1" si="626"/>
        <v>0</v>
      </c>
      <c r="HB59" s="537">
        <f t="shared" ca="1" si="627"/>
        <v>0</v>
      </c>
      <c r="HC59" s="116">
        <f t="shared" ca="1" si="628"/>
        <v>0</v>
      </c>
      <c r="HD59" s="116">
        <f t="shared" ca="1" si="628"/>
        <v>0</v>
      </c>
      <c r="HE59" s="116">
        <f t="shared" ca="1" si="628"/>
        <v>0</v>
      </c>
      <c r="HF59" s="116">
        <f t="shared" ca="1" si="628"/>
        <v>0</v>
      </c>
      <c r="HG59" s="116">
        <f t="shared" ca="1" si="628"/>
        <v>0</v>
      </c>
      <c r="HH59" s="537">
        <f t="shared" ca="1" si="629"/>
        <v>0</v>
      </c>
      <c r="HI59" s="116">
        <f t="shared" ca="1" si="630"/>
        <v>0</v>
      </c>
      <c r="HJ59" s="116">
        <f t="shared" ca="1" si="630"/>
        <v>0</v>
      </c>
      <c r="HK59" s="116">
        <f t="shared" ca="1" si="630"/>
        <v>0</v>
      </c>
      <c r="HL59" s="116">
        <f t="shared" ca="1" si="630"/>
        <v>0</v>
      </c>
      <c r="HM59" s="116">
        <f t="shared" ca="1" si="630"/>
        <v>0</v>
      </c>
      <c r="HN59" s="537">
        <f t="shared" ca="1" si="631"/>
        <v>0</v>
      </c>
      <c r="HO59" s="116">
        <f t="shared" ca="1" si="632"/>
        <v>0</v>
      </c>
      <c r="HP59" s="116">
        <f t="shared" ca="1" si="632"/>
        <v>0</v>
      </c>
      <c r="HQ59" s="116">
        <f t="shared" ca="1" si="632"/>
        <v>0</v>
      </c>
      <c r="HR59" s="116">
        <f t="shared" ca="1" si="632"/>
        <v>0</v>
      </c>
      <c r="HS59" s="116">
        <f t="shared" ca="1" si="632"/>
        <v>0</v>
      </c>
      <c r="HT59" s="537">
        <f t="shared" ca="1" si="633"/>
        <v>0</v>
      </c>
      <c r="HU59" s="116">
        <f t="shared" ca="1" si="634"/>
        <v>0</v>
      </c>
      <c r="HV59" s="116">
        <f t="shared" ca="1" si="634"/>
        <v>0</v>
      </c>
      <c r="HW59" s="116">
        <f t="shared" ca="1" si="634"/>
        <v>0</v>
      </c>
      <c r="HX59" s="116">
        <f t="shared" ca="1" si="634"/>
        <v>0</v>
      </c>
      <c r="HY59" s="116">
        <f t="shared" ca="1" si="634"/>
        <v>0</v>
      </c>
      <c r="HZ59" s="537">
        <f t="shared" ca="1" si="635"/>
        <v>0</v>
      </c>
      <c r="IA59" s="117">
        <f t="shared" ca="1" si="636"/>
        <v>0</v>
      </c>
      <c r="IB59" s="117">
        <f t="shared" ca="1" si="636"/>
        <v>0</v>
      </c>
      <c r="IC59" s="117">
        <f t="shared" ca="1" si="636"/>
        <v>0</v>
      </c>
      <c r="ID59" s="117">
        <f t="shared" ca="1" si="636"/>
        <v>0</v>
      </c>
      <c r="IE59" s="556">
        <f t="shared" ref="IE59:IX68" ca="1" si="690">IF(AND($M59=IE$17,$O59=IE$19,$AH59=IE$16,OR($P59=IE$20,IE$20=1)),INDEX(i.FS_Strategy,$AK59+1,$AH59),0)</f>
        <v>0</v>
      </c>
      <c r="IF59" s="556">
        <f t="shared" ca="1" si="690"/>
        <v>0</v>
      </c>
      <c r="IG59" s="556">
        <f t="shared" ca="1" si="690"/>
        <v>0</v>
      </c>
      <c r="IH59" s="556">
        <f t="shared" ca="1" si="690"/>
        <v>0</v>
      </c>
      <c r="II59" s="556">
        <f t="shared" ca="1" si="690"/>
        <v>0</v>
      </c>
      <c r="IJ59" s="556">
        <f t="shared" ca="1" si="690"/>
        <v>0</v>
      </c>
      <c r="IK59" s="556">
        <f t="shared" ca="1" si="690"/>
        <v>0</v>
      </c>
      <c r="IL59" s="556">
        <f t="shared" ca="1" si="690"/>
        <v>0</v>
      </c>
      <c r="IM59" s="556">
        <f t="shared" ca="1" si="690"/>
        <v>0</v>
      </c>
      <c r="IN59" s="556">
        <f t="shared" ca="1" si="690"/>
        <v>0</v>
      </c>
      <c r="IO59" s="556">
        <f t="shared" ca="1" si="690"/>
        <v>0</v>
      </c>
      <c r="IP59" s="556">
        <f t="shared" ca="1" si="690"/>
        <v>0</v>
      </c>
      <c r="IQ59" s="556">
        <f t="shared" ca="1" si="690"/>
        <v>0</v>
      </c>
      <c r="IR59" s="556">
        <f t="shared" ca="1" si="690"/>
        <v>0</v>
      </c>
      <c r="IS59" s="556">
        <f t="shared" ca="1" si="690"/>
        <v>0</v>
      </c>
      <c r="IT59" s="556">
        <f t="shared" ca="1" si="690"/>
        <v>0</v>
      </c>
      <c r="IU59" s="556">
        <f t="shared" ca="1" si="690"/>
        <v>0</v>
      </c>
      <c r="IV59" s="556">
        <f t="shared" ca="1" si="690"/>
        <v>0</v>
      </c>
      <c r="IW59" s="556">
        <f t="shared" ca="1" si="690"/>
        <v>0</v>
      </c>
      <c r="IX59" s="556">
        <f t="shared" ca="1" si="690"/>
        <v>0</v>
      </c>
      <c r="IY59" s="19">
        <f t="shared" ca="1" si="638"/>
        <v>0</v>
      </c>
      <c r="IZ59" s="5">
        <f t="shared" si="639"/>
        <v>67</v>
      </c>
      <c r="JA59" s="9"/>
      <c r="JB59" s="5">
        <f t="shared" si="640"/>
        <v>1</v>
      </c>
      <c r="JC59" s="5" t="b">
        <f t="shared" si="640"/>
        <v>0</v>
      </c>
      <c r="JD59" s="19">
        <f t="shared" ref="JD59:KP68" ca="1" si="691">OFFSET(JD$5,$B59,0)</f>
        <v>0</v>
      </c>
      <c r="JE59" s="5">
        <f t="shared" si="642"/>
        <v>0</v>
      </c>
      <c r="JF59" s="5">
        <f t="shared" si="643"/>
        <v>1.2500000000000001E-2</v>
      </c>
      <c r="JG59" s="5">
        <f t="shared" si="644"/>
        <v>0</v>
      </c>
      <c r="JH59" s="19">
        <f t="shared" ca="1" si="691"/>
        <v>0</v>
      </c>
      <c r="JI59" s="5">
        <f t="shared" si="645"/>
        <v>60</v>
      </c>
      <c r="JJ59" s="5">
        <f t="shared" si="646"/>
        <v>1</v>
      </c>
      <c r="JK59" s="19">
        <f t="shared" ca="1" si="691"/>
        <v>0</v>
      </c>
      <c r="JL59" s="19">
        <f t="shared" ca="1" si="691"/>
        <v>0</v>
      </c>
      <c r="JM59" s="19">
        <f t="shared" ca="1" si="691"/>
        <v>0</v>
      </c>
      <c r="JN59" s="19">
        <f t="shared" ca="1" si="691"/>
        <v>0</v>
      </c>
      <c r="JO59" s="19">
        <f t="shared" ca="1" si="691"/>
        <v>0</v>
      </c>
      <c r="JP59" s="19">
        <f t="shared" ca="1" si="691"/>
        <v>0</v>
      </c>
      <c r="JQ59" s="19">
        <f t="shared" ca="1" si="691"/>
        <v>0</v>
      </c>
      <c r="JR59" s="19">
        <f t="shared" ca="1" si="691"/>
        <v>0</v>
      </c>
      <c r="JS59" s="19">
        <f t="shared" ca="1" si="691"/>
        <v>0</v>
      </c>
      <c r="JT59" s="19">
        <f t="shared" ca="1" si="691"/>
        <v>0</v>
      </c>
      <c r="JU59" s="19">
        <f t="shared" ca="1" si="691"/>
        <v>0</v>
      </c>
      <c r="JV59" s="19">
        <f t="shared" ca="1" si="691"/>
        <v>0</v>
      </c>
      <c r="JW59" s="19">
        <f t="shared" ca="1" si="691"/>
        <v>0</v>
      </c>
      <c r="JX59" s="19">
        <f t="shared" ca="1" si="691"/>
        <v>0</v>
      </c>
      <c r="JY59" s="19">
        <f t="shared" ca="1" si="691"/>
        <v>0</v>
      </c>
      <c r="JZ59" s="19">
        <f t="shared" ca="1" si="691"/>
        <v>0</v>
      </c>
      <c r="KA59" s="19">
        <f t="shared" ca="1" si="691"/>
        <v>0</v>
      </c>
      <c r="KB59" s="19">
        <f t="shared" ca="1" si="691"/>
        <v>0</v>
      </c>
      <c r="KC59" s="19">
        <f t="shared" ca="1" si="691"/>
        <v>0</v>
      </c>
      <c r="KD59" s="19">
        <f t="shared" ca="1" si="691"/>
        <v>0</v>
      </c>
      <c r="KE59" s="19">
        <f t="shared" ca="1" si="691"/>
        <v>0</v>
      </c>
      <c r="KF59" s="5">
        <f t="shared" si="647"/>
        <v>0</v>
      </c>
      <c r="KG59" s="5">
        <f t="shared" si="647"/>
        <v>6.25E-2</v>
      </c>
      <c r="KH59" s="5">
        <f t="shared" si="647"/>
        <v>6.25E-2</v>
      </c>
      <c r="KI59" s="5">
        <f t="shared" si="647"/>
        <v>6.25E-2</v>
      </c>
      <c r="KJ59" s="19">
        <f t="shared" ca="1" si="691"/>
        <v>0</v>
      </c>
      <c r="KK59" s="19">
        <f t="shared" ca="1" si="691"/>
        <v>0</v>
      </c>
      <c r="KL59" s="19">
        <f t="shared" ca="1" si="691"/>
        <v>0</v>
      </c>
      <c r="KM59" s="19">
        <f t="shared" ca="1" si="691"/>
        <v>0</v>
      </c>
      <c r="KN59" s="19">
        <f t="shared" ca="1" si="691"/>
        <v>1</v>
      </c>
      <c r="KO59" s="19">
        <f t="shared" ca="1" si="691"/>
        <v>0</v>
      </c>
      <c r="KP59" s="19">
        <f t="shared" ca="1" si="691"/>
        <v>1</v>
      </c>
      <c r="KQ59" s="9"/>
      <c r="KR59" s="5" t="b">
        <f t="shared" ca="1" si="648"/>
        <v>1</v>
      </c>
      <c r="KS59" s="5" t="b">
        <f t="shared" si="649"/>
        <v>0</v>
      </c>
      <c r="KT59" s="5" t="b">
        <f t="shared" si="649"/>
        <v>0</v>
      </c>
      <c r="KU59" s="5" t="b">
        <f t="shared" si="649"/>
        <v>1</v>
      </c>
      <c r="KV59" s="136">
        <f t="shared" si="650"/>
        <v>2</v>
      </c>
      <c r="KW59" s="136">
        <f t="shared" si="650"/>
        <v>2</v>
      </c>
      <c r="KX59" s="5" t="b">
        <f t="shared" si="651"/>
        <v>0</v>
      </c>
      <c r="KY59" s="5" t="b">
        <f t="shared" si="651"/>
        <v>1</v>
      </c>
      <c r="KZ59" s="5" t="b">
        <f t="shared" si="651"/>
        <v>1</v>
      </c>
      <c r="LA59" s="5" t="b">
        <f t="shared" si="651"/>
        <v>0</v>
      </c>
      <c r="LB59" s="5">
        <f t="shared" si="652"/>
        <v>1</v>
      </c>
      <c r="LC59" s="5">
        <f t="shared" si="652"/>
        <v>0</v>
      </c>
      <c r="LD59" s="5" t="b">
        <f t="shared" si="653"/>
        <v>0</v>
      </c>
      <c r="LE59" s="5" t="str" cm="1">
        <f t="array" aca="1" ref="LE59" ca="1">IF(OR(LF59:LM59&lt;&gt;"-"),TRUE,"-")</f>
        <v>-</v>
      </c>
      <c r="LF59" s="19" t="str">
        <f t="shared" ca="1" si="654"/>
        <v>-</v>
      </c>
      <c r="LG59" s="19" t="str">
        <f t="shared" ca="1" si="654"/>
        <v>-</v>
      </c>
      <c r="LH59" s="19" t="str">
        <f t="shared" ca="1" si="654"/>
        <v>-</v>
      </c>
      <c r="LI59" s="19" t="str">
        <f t="shared" ca="1" si="654"/>
        <v>-</v>
      </c>
      <c r="LJ59" s="19" t="str">
        <f t="shared" ca="1" si="654"/>
        <v>-</v>
      </c>
      <c r="LK59" s="19" t="str">
        <f t="shared" ca="1" si="654"/>
        <v>-</v>
      </c>
      <c r="LL59" s="19" t="str">
        <f t="shared" ca="1" si="654"/>
        <v>-</v>
      </c>
      <c r="LM59" s="19" t="str">
        <f t="shared" ca="1" si="654"/>
        <v>-</v>
      </c>
      <c r="LN59" s="466" t="str">
        <f t="shared" ca="1" si="654"/>
        <v>-</v>
      </c>
      <c r="LO59" s="5" t="b">
        <f t="array" aca="1" ref="LO59" ca="1">IF(OR(LP59:LV59&lt;&gt;"-"),TRUE,"-")</f>
        <v>1</v>
      </c>
      <c r="LP59" s="19">
        <f t="shared" ca="1" si="655"/>
        <v>0</v>
      </c>
      <c r="LQ59" s="19" t="str">
        <f t="shared" ca="1" si="655"/>
        <v>-</v>
      </c>
      <c r="LR59" s="19">
        <f t="shared" ca="1" si="655"/>
        <v>999999</v>
      </c>
      <c r="LS59" s="19">
        <f t="shared" ca="1" si="655"/>
        <v>999999</v>
      </c>
      <c r="LT59" s="19">
        <f t="shared" ca="1" si="655"/>
        <v>999999</v>
      </c>
      <c r="LU59" s="19">
        <f t="shared" ca="1" si="655"/>
        <v>999999</v>
      </c>
      <c r="LV59" s="19">
        <f t="shared" ca="1" si="655"/>
        <v>999999</v>
      </c>
      <c r="LW59" s="19" t="str">
        <f t="shared" ca="1" si="655"/>
        <v>-</v>
      </c>
      <c r="LX59" s="19" t="str">
        <f ca="1">OFFSET(LX$5,$B59,0)</f>
        <v>-</v>
      </c>
      <c r="LY59" s="19" t="str">
        <f ca="1">OFFSET(LY$5,$B59,0)</f>
        <v>-</v>
      </c>
      <c r="LZ59" s="19" t="b">
        <f t="shared" ca="1" si="656"/>
        <v>1</v>
      </c>
      <c r="MA59" s="19">
        <f t="shared" ca="1" si="656"/>
        <v>0</v>
      </c>
      <c r="MB59" s="5" t="str">
        <f t="shared" si="657"/>
        <v>-</v>
      </c>
      <c r="MC59" s="5" t="str">
        <f t="shared" si="657"/>
        <v>-</v>
      </c>
      <c r="MD59" s="5" t="str">
        <f t="shared" si="657"/>
        <v>-</v>
      </c>
      <c r="ME59" s="5" t="str">
        <f t="shared" si="657"/>
        <v>-</v>
      </c>
      <c r="MF59" s="19" t="str">
        <f t="shared" ref="MF59:NW68" ca="1" si="692">OFFSET(MF$5,$B59,0)</f>
        <v>-</v>
      </c>
      <c r="MG59" s="19" t="str">
        <f t="shared" ca="1" si="692"/>
        <v>-</v>
      </c>
      <c r="MH59" s="19" t="str">
        <f t="shared" ca="1" si="692"/>
        <v>-</v>
      </c>
      <c r="MI59" s="19" t="str">
        <f t="shared" ca="1" si="692"/>
        <v>-</v>
      </c>
      <c r="MJ59" s="19">
        <f t="shared" ca="1" si="692"/>
        <v>0.5</v>
      </c>
      <c r="MK59" s="19">
        <f t="shared" ca="1" si="692"/>
        <v>0.5</v>
      </c>
      <c r="ML59" s="19" t="str">
        <f t="shared" ca="1" si="692"/>
        <v>-</v>
      </c>
      <c r="MM59" s="5">
        <f t="shared" si="659"/>
        <v>0</v>
      </c>
      <c r="MN59" s="5">
        <f t="shared" si="659"/>
        <v>500</v>
      </c>
      <c r="MO59" s="5">
        <f t="shared" si="659"/>
        <v>500</v>
      </c>
      <c r="MP59" s="5">
        <f t="shared" si="659"/>
        <v>575</v>
      </c>
      <c r="MQ59" s="5">
        <f t="shared" si="659"/>
        <v>240</v>
      </c>
      <c r="MR59" s="5">
        <f t="shared" si="659"/>
        <v>364</v>
      </c>
      <c r="MS59" s="5">
        <f t="shared" si="660"/>
        <v>1</v>
      </c>
      <c r="MT59" s="9"/>
      <c r="MU59" s="19">
        <f t="shared" ca="1" si="692"/>
        <v>70</v>
      </c>
      <c r="MV59" s="19">
        <f t="shared" ca="1" si="692"/>
        <v>50</v>
      </c>
      <c r="MW59" s="19">
        <f t="shared" ca="1" si="692"/>
        <v>75</v>
      </c>
      <c r="MX59" s="19">
        <f t="shared" ca="1" si="692"/>
        <v>50</v>
      </c>
      <c r="MY59" s="5">
        <f t="shared" si="661"/>
        <v>1</v>
      </c>
      <c r="MZ59" s="5">
        <f t="shared" si="662"/>
        <v>1</v>
      </c>
      <c r="NA59" s="5">
        <f t="shared" si="663"/>
        <v>1</v>
      </c>
      <c r="NB59" s="9"/>
      <c r="NC59" s="19" t="b">
        <f t="shared" ca="1" si="664"/>
        <v>0</v>
      </c>
      <c r="ND59" s="19" t="b">
        <f t="shared" ca="1" si="664"/>
        <v>0</v>
      </c>
      <c r="NE59" s="19">
        <f t="shared" ca="1" si="664"/>
        <v>2</v>
      </c>
      <c r="NF59" s="19">
        <f t="shared" ca="1" si="664"/>
        <v>1</v>
      </c>
      <c r="NG59" s="19">
        <f t="shared" ca="1" si="664"/>
        <v>2</v>
      </c>
      <c r="NH59" s="19">
        <f t="shared" ca="1" si="664"/>
        <v>0</v>
      </c>
      <c r="NI59" s="19" t="str">
        <f t="shared" ca="1" si="664"/>
        <v>-</v>
      </c>
      <c r="NJ59" s="466" t="b">
        <v>1</v>
      </c>
      <c r="NK59" s="466">
        <f>NK60*0.75</f>
        <v>8.8500000000000014</v>
      </c>
      <c r="NL59" s="466" t="b">
        <v>1</v>
      </c>
      <c r="NM59" s="466">
        <f>$NM$53*0.44</f>
        <v>440</v>
      </c>
      <c r="NN59" s="19" t="str">
        <f t="shared" ca="1" si="664"/>
        <v>-</v>
      </c>
      <c r="NO59" s="19">
        <f t="shared" ca="1" si="692"/>
        <v>1</v>
      </c>
      <c r="NP59" s="19">
        <f t="shared" ca="1" si="692"/>
        <v>1</v>
      </c>
      <c r="NQ59" s="19">
        <f t="shared" ca="1" si="692"/>
        <v>1</v>
      </c>
      <c r="NR59" s="19">
        <f t="shared" ca="1" si="692"/>
        <v>1</v>
      </c>
      <c r="NS59" s="19">
        <f t="shared" ca="1" si="692"/>
        <v>1</v>
      </c>
      <c r="NT59" s="19">
        <f t="shared" ca="1" si="692"/>
        <v>1</v>
      </c>
      <c r="NU59" s="19">
        <f t="shared" ca="1" si="692"/>
        <v>1</v>
      </c>
      <c r="NV59" s="19">
        <f t="shared" ca="1" si="692"/>
        <v>1</v>
      </c>
      <c r="NW59" s="19">
        <f t="shared" ca="1" si="692"/>
        <v>1</v>
      </c>
      <c r="NX59" s="9"/>
      <c r="NY59" s="539" t="str">
        <f t="shared" ref="NY59:PH67" si="693">IF(AND($O59=NY$19, $AP59=NY$21),TRUE,"-")</f>
        <v>-</v>
      </c>
      <c r="NZ59" s="539" t="str">
        <f t="shared" si="693"/>
        <v>-</v>
      </c>
      <c r="OA59" s="539" t="str">
        <f t="shared" si="693"/>
        <v>-</v>
      </c>
      <c r="OB59" s="539" t="str">
        <f t="shared" si="693"/>
        <v>-</v>
      </c>
      <c r="OC59" s="539" t="str">
        <f t="shared" si="693"/>
        <v>-</v>
      </c>
      <c r="OD59" s="539" t="str">
        <f t="shared" si="693"/>
        <v>-</v>
      </c>
      <c r="OE59" s="539" t="str">
        <f t="shared" ca="1" si="693"/>
        <v>-</v>
      </c>
      <c r="OF59" s="539" t="str">
        <f t="shared" ca="1" si="693"/>
        <v>-</v>
      </c>
      <c r="OG59" s="539" t="str">
        <f t="shared" ca="1" si="693"/>
        <v>-</v>
      </c>
      <c r="OH59" s="539" t="str">
        <f t="shared" ca="1" si="693"/>
        <v>-</v>
      </c>
      <c r="OI59" s="539" t="str">
        <f t="shared" ca="1" si="693"/>
        <v>-</v>
      </c>
      <c r="OJ59" s="539" t="str">
        <f t="shared" ca="1" si="693"/>
        <v>-</v>
      </c>
      <c r="OK59" s="539" t="str">
        <f t="shared" ca="1" si="693"/>
        <v>-</v>
      </c>
      <c r="OL59" s="539" t="str">
        <f t="shared" ca="1" si="693"/>
        <v>-</v>
      </c>
      <c r="OM59" s="539" t="str">
        <f t="shared" ca="1" si="693"/>
        <v>-</v>
      </c>
      <c r="ON59" s="539" t="str">
        <f t="shared" ca="1" si="693"/>
        <v>-</v>
      </c>
      <c r="OO59" s="539" t="str">
        <f t="shared" ca="1" si="693"/>
        <v>-</v>
      </c>
      <c r="OP59" s="539" t="str">
        <f t="shared" ca="1" si="693"/>
        <v>-</v>
      </c>
      <c r="OQ59" s="539" t="str">
        <f t="shared" ca="1" si="693"/>
        <v>-</v>
      </c>
      <c r="OR59" s="539" t="str">
        <f t="shared" ca="1" si="693"/>
        <v>-</v>
      </c>
      <c r="OS59" s="539" t="str">
        <f t="shared" ca="1" si="693"/>
        <v>-</v>
      </c>
      <c r="OT59" s="539" t="str">
        <f t="shared" ca="1" si="693"/>
        <v>-</v>
      </c>
      <c r="OU59" s="539" t="str">
        <f t="shared" ca="1" si="693"/>
        <v>-</v>
      </c>
      <c r="OV59" s="539" t="str">
        <f t="shared" ca="1" si="693"/>
        <v>-</v>
      </c>
      <c r="OW59" s="539" t="str">
        <f t="shared" ca="1" si="693"/>
        <v>-</v>
      </c>
      <c r="OX59" s="539" t="str">
        <f t="shared" ca="1" si="693"/>
        <v>-</v>
      </c>
      <c r="OY59" s="539" t="str">
        <f t="shared" ca="1" si="693"/>
        <v>-</v>
      </c>
      <c r="OZ59" s="539" t="str">
        <f t="shared" ca="1" si="693"/>
        <v>-</v>
      </c>
      <c r="PA59" s="539" t="str">
        <f t="shared" ca="1" si="693"/>
        <v>-</v>
      </c>
      <c r="PB59" s="539" t="str">
        <f t="shared" ca="1" si="693"/>
        <v>-</v>
      </c>
      <c r="PC59" s="539" t="str">
        <f t="shared" ca="1" si="693"/>
        <v>-</v>
      </c>
      <c r="PD59" s="539" t="str">
        <f t="shared" ca="1" si="693"/>
        <v>-</v>
      </c>
      <c r="PE59" s="539" t="str">
        <f t="shared" ca="1" si="693"/>
        <v>-</v>
      </c>
      <c r="PF59" s="539" t="str">
        <f t="shared" ca="1" si="693"/>
        <v>-</v>
      </c>
      <c r="PG59" s="539" t="str">
        <f t="shared" ca="1" si="693"/>
        <v>-</v>
      </c>
      <c r="PH59" s="539" t="str">
        <f t="shared" ca="1" si="693"/>
        <v>-</v>
      </c>
      <c r="PI59" s="549" t="str">
        <f t="shared" ref="PI59:QH68" si="694">IF($O59=PI$19,TRUE,"-")</f>
        <v>-</v>
      </c>
      <c r="PJ59" s="549" t="str">
        <f t="shared" si="694"/>
        <v>-</v>
      </c>
      <c r="PK59" s="549" t="str">
        <f t="shared" si="694"/>
        <v>-</v>
      </c>
      <c r="PL59" s="549" t="str">
        <f t="shared" si="694"/>
        <v>-</v>
      </c>
      <c r="PM59" s="549" t="str">
        <f t="shared" si="694"/>
        <v>-</v>
      </c>
      <c r="PN59" s="549" t="str">
        <f t="shared" si="694"/>
        <v>-</v>
      </c>
      <c r="PO59" s="549" t="str">
        <f t="shared" si="694"/>
        <v>-</v>
      </c>
      <c r="PP59" s="549" t="str">
        <f t="shared" si="694"/>
        <v>-</v>
      </c>
      <c r="PQ59" s="549" t="str">
        <f t="shared" si="694"/>
        <v>-</v>
      </c>
      <c r="PR59" s="549" t="str">
        <f t="shared" si="694"/>
        <v>-</v>
      </c>
      <c r="PS59" s="549" t="str">
        <f t="shared" si="694"/>
        <v>-</v>
      </c>
      <c r="PT59" s="549" t="str">
        <f t="shared" si="694"/>
        <v>-</v>
      </c>
      <c r="PU59" s="549" t="str">
        <f t="shared" si="694"/>
        <v>-</v>
      </c>
      <c r="PV59" s="549" t="str">
        <f t="shared" si="694"/>
        <v>-</v>
      </c>
      <c r="PW59" s="549" t="str">
        <f t="shared" si="694"/>
        <v>-</v>
      </c>
      <c r="PX59" s="549" t="str">
        <f t="shared" si="694"/>
        <v>-</v>
      </c>
      <c r="PY59" s="549" t="str">
        <f t="shared" si="694"/>
        <v>-</v>
      </c>
      <c r="PZ59" s="549" t="str">
        <f t="shared" si="694"/>
        <v>-</v>
      </c>
      <c r="QA59" s="549" t="str">
        <f t="shared" si="694"/>
        <v>-</v>
      </c>
      <c r="QB59" s="549" t="str">
        <f t="shared" si="694"/>
        <v>-</v>
      </c>
      <c r="QC59" s="549" t="str">
        <f t="shared" si="694"/>
        <v>-</v>
      </c>
      <c r="QD59" s="549" t="str">
        <f t="shared" si="694"/>
        <v>-</v>
      </c>
      <c r="QE59" s="549" t="str">
        <f t="shared" si="694"/>
        <v>-</v>
      </c>
      <c r="QF59" s="549" t="str">
        <f t="shared" si="694"/>
        <v>-</v>
      </c>
      <c r="QG59" s="549" t="str">
        <f t="shared" si="694"/>
        <v>-</v>
      </c>
      <c r="QH59" s="549" t="str">
        <f t="shared" si="694"/>
        <v>-</v>
      </c>
      <c r="QI59" s="539" t="str">
        <f t="shared" ref="QI59:RR67" si="695">IF(AND($O59=QI$19, $AP59=QI$21),TRUE,"-")</f>
        <v>-</v>
      </c>
      <c r="QJ59" s="539" t="str">
        <f t="shared" si="695"/>
        <v>-</v>
      </c>
      <c r="QK59" s="539" t="str">
        <f t="shared" si="695"/>
        <v>-</v>
      </c>
      <c r="QL59" s="539" t="str">
        <f t="shared" si="695"/>
        <v>-</v>
      </c>
      <c r="QM59" s="539" t="str">
        <f t="shared" si="695"/>
        <v>-</v>
      </c>
      <c r="QN59" s="539" t="str">
        <f t="shared" si="695"/>
        <v>-</v>
      </c>
      <c r="QO59" s="539" t="str">
        <f t="shared" ca="1" si="695"/>
        <v>-</v>
      </c>
      <c r="QP59" s="539" t="str">
        <f t="shared" ca="1" si="695"/>
        <v>-</v>
      </c>
      <c r="QQ59" s="539" t="str">
        <f t="shared" ca="1" si="695"/>
        <v>-</v>
      </c>
      <c r="QR59" s="539" t="str">
        <f t="shared" ca="1" si="695"/>
        <v>-</v>
      </c>
      <c r="QS59" s="539" t="str">
        <f t="shared" ca="1" si="695"/>
        <v>-</v>
      </c>
      <c r="QT59" s="539" t="str">
        <f t="shared" ca="1" si="695"/>
        <v>-</v>
      </c>
      <c r="QU59" s="539" t="str">
        <f t="shared" ca="1" si="695"/>
        <v>-</v>
      </c>
      <c r="QV59" s="539" t="str">
        <f t="shared" ca="1" si="695"/>
        <v>-</v>
      </c>
      <c r="QW59" s="539" t="str">
        <f t="shared" ca="1" si="695"/>
        <v>-</v>
      </c>
      <c r="QX59" s="539" t="str">
        <f t="shared" ca="1" si="695"/>
        <v>-</v>
      </c>
      <c r="QY59" s="539" t="str">
        <f t="shared" ca="1" si="695"/>
        <v>-</v>
      </c>
      <c r="QZ59" s="539" t="str">
        <f t="shared" ca="1" si="695"/>
        <v>-</v>
      </c>
      <c r="RA59" s="539" t="str">
        <f t="shared" ca="1" si="695"/>
        <v>-</v>
      </c>
      <c r="RB59" s="539" t="str">
        <f t="shared" ca="1" si="695"/>
        <v>-</v>
      </c>
      <c r="RC59" s="539" t="str">
        <f t="shared" ca="1" si="695"/>
        <v>-</v>
      </c>
      <c r="RD59" s="539" t="str">
        <f t="shared" ca="1" si="695"/>
        <v>-</v>
      </c>
      <c r="RE59" s="539" t="str">
        <f t="shared" ca="1" si="695"/>
        <v>-</v>
      </c>
      <c r="RF59" s="539" t="str">
        <f t="shared" ca="1" si="695"/>
        <v>-</v>
      </c>
      <c r="RG59" s="539" t="str">
        <f t="shared" ca="1" si="695"/>
        <v>-</v>
      </c>
      <c r="RH59" s="539" t="str">
        <f t="shared" ca="1" si="695"/>
        <v>-</v>
      </c>
      <c r="RI59" s="539" t="str">
        <f t="shared" ca="1" si="695"/>
        <v>-</v>
      </c>
      <c r="RJ59" s="539" t="str">
        <f t="shared" ca="1" si="695"/>
        <v>-</v>
      </c>
      <c r="RK59" s="539" t="str">
        <f t="shared" ca="1" si="695"/>
        <v>-</v>
      </c>
      <c r="RL59" s="539" t="str">
        <f t="shared" ca="1" si="695"/>
        <v>-</v>
      </c>
      <c r="RM59" s="539" t="str">
        <f t="shared" ca="1" si="695"/>
        <v>-</v>
      </c>
      <c r="RN59" s="539" t="str">
        <f t="shared" ca="1" si="695"/>
        <v>-</v>
      </c>
      <c r="RO59" s="539" t="str">
        <f t="shared" ca="1" si="695"/>
        <v>-</v>
      </c>
      <c r="RP59" s="539" t="str">
        <f t="shared" ca="1" si="695"/>
        <v>-</v>
      </c>
      <c r="RQ59" s="539" t="str">
        <f t="shared" ca="1" si="695"/>
        <v>-</v>
      </c>
      <c r="RR59" s="539" t="str">
        <f t="shared" ca="1" si="695"/>
        <v>-</v>
      </c>
      <c r="RS59" s="549" t="str">
        <f t="shared" ref="RS59:SR68" si="696">IF($O59=RS$19,TRUE,"-")</f>
        <v>-</v>
      </c>
      <c r="RT59" s="549" t="str">
        <f t="shared" si="696"/>
        <v>-</v>
      </c>
      <c r="RU59" s="549" t="str">
        <f t="shared" si="696"/>
        <v>-</v>
      </c>
      <c r="RV59" s="549" t="str">
        <f t="shared" si="696"/>
        <v>-</v>
      </c>
      <c r="RW59" s="549" t="str">
        <f t="shared" si="696"/>
        <v>-</v>
      </c>
      <c r="RX59" s="549" t="str">
        <f t="shared" si="696"/>
        <v>-</v>
      </c>
      <c r="RY59" s="549" t="str">
        <f t="shared" si="696"/>
        <v>-</v>
      </c>
      <c r="RZ59" s="549" t="str">
        <f t="shared" si="696"/>
        <v>-</v>
      </c>
      <c r="SA59" s="549" t="str">
        <f t="shared" si="696"/>
        <v>-</v>
      </c>
      <c r="SB59" s="549" t="str">
        <f t="shared" si="696"/>
        <v>-</v>
      </c>
      <c r="SC59" s="549" t="str">
        <f t="shared" si="696"/>
        <v>-</v>
      </c>
      <c r="SD59" s="549" t="str">
        <f t="shared" si="696"/>
        <v>-</v>
      </c>
      <c r="SE59" s="549" t="str">
        <f t="shared" si="696"/>
        <v>-</v>
      </c>
      <c r="SF59" s="549" t="str">
        <f t="shared" si="696"/>
        <v>-</v>
      </c>
      <c r="SG59" s="549" t="str">
        <f t="shared" si="696"/>
        <v>-</v>
      </c>
      <c r="SH59" s="549" t="str">
        <f t="shared" si="696"/>
        <v>-</v>
      </c>
      <c r="SI59" s="549" t="str">
        <f t="shared" si="696"/>
        <v>-</v>
      </c>
      <c r="SJ59" s="549" t="str">
        <f t="shared" si="696"/>
        <v>-</v>
      </c>
      <c r="SK59" s="549" t="str">
        <f t="shared" si="696"/>
        <v>-</v>
      </c>
      <c r="SL59" s="549" t="str">
        <f t="shared" si="696"/>
        <v>-</v>
      </c>
      <c r="SM59" s="549" t="str">
        <f t="shared" si="696"/>
        <v>-</v>
      </c>
      <c r="SN59" s="549" t="str">
        <f t="shared" si="696"/>
        <v>-</v>
      </c>
      <c r="SO59" s="549" t="str">
        <f t="shared" si="696"/>
        <v>-</v>
      </c>
      <c r="SP59" s="549" t="str">
        <f t="shared" si="696"/>
        <v>-</v>
      </c>
      <c r="SQ59" s="549" t="str">
        <f t="shared" si="696"/>
        <v>-</v>
      </c>
      <c r="SR59" s="549" t="str">
        <f t="shared" si="696"/>
        <v>-</v>
      </c>
      <c r="SS59" s="539" t="b">
        <f t="shared" ref="SS59:UB67" si="697">IF(AND($O59=SS$19, $AP59=SS$21),TRUE,"-")</f>
        <v>1</v>
      </c>
      <c r="ST59" s="539" t="b">
        <f t="shared" si="697"/>
        <v>1</v>
      </c>
      <c r="SU59" s="539" t="b">
        <f t="shared" si="697"/>
        <v>1</v>
      </c>
      <c r="SV59" s="539" t="b">
        <f t="shared" si="697"/>
        <v>1</v>
      </c>
      <c r="SW59" s="539" t="b">
        <f t="shared" si="697"/>
        <v>1</v>
      </c>
      <c r="SX59" s="539" t="b">
        <f t="shared" si="697"/>
        <v>1</v>
      </c>
      <c r="SY59" s="539" t="str">
        <f t="shared" ca="1" si="697"/>
        <v>-</v>
      </c>
      <c r="SZ59" s="539" t="str">
        <f t="shared" ca="1" si="697"/>
        <v>-</v>
      </c>
      <c r="TA59" s="539" t="str">
        <f t="shared" ca="1" si="697"/>
        <v>-</v>
      </c>
      <c r="TB59" s="539" t="str">
        <f t="shared" ca="1" si="697"/>
        <v>-</v>
      </c>
      <c r="TC59" s="539" t="str">
        <f t="shared" ca="1" si="697"/>
        <v>-</v>
      </c>
      <c r="TD59" s="539" t="str">
        <f t="shared" ca="1" si="697"/>
        <v>-</v>
      </c>
      <c r="TE59" s="539" t="str">
        <f t="shared" ca="1" si="697"/>
        <v>-</v>
      </c>
      <c r="TF59" s="539" t="str">
        <f t="shared" ca="1" si="697"/>
        <v>-</v>
      </c>
      <c r="TG59" s="539" t="str">
        <f t="shared" ca="1" si="697"/>
        <v>-</v>
      </c>
      <c r="TH59" s="539" t="str">
        <f t="shared" ca="1" si="697"/>
        <v>-</v>
      </c>
      <c r="TI59" s="539" t="str">
        <f t="shared" ca="1" si="697"/>
        <v>-</v>
      </c>
      <c r="TJ59" s="539" t="str">
        <f t="shared" ca="1" si="697"/>
        <v>-</v>
      </c>
      <c r="TK59" s="539" t="str">
        <f t="shared" ca="1" si="697"/>
        <v>-</v>
      </c>
      <c r="TL59" s="539" t="str">
        <f t="shared" ca="1" si="697"/>
        <v>-</v>
      </c>
      <c r="TM59" s="539" t="str">
        <f t="shared" ca="1" si="697"/>
        <v>-</v>
      </c>
      <c r="TN59" s="539" t="str">
        <f t="shared" ca="1" si="697"/>
        <v>-</v>
      </c>
      <c r="TO59" s="539" t="str">
        <f t="shared" ca="1" si="697"/>
        <v>-</v>
      </c>
      <c r="TP59" s="539" t="str">
        <f t="shared" ca="1" si="697"/>
        <v>-</v>
      </c>
      <c r="TQ59" s="539" t="str">
        <f t="shared" ca="1" si="697"/>
        <v>-</v>
      </c>
      <c r="TR59" s="539" t="str">
        <f t="shared" ca="1" si="697"/>
        <v>-</v>
      </c>
      <c r="TS59" s="539" t="str">
        <f t="shared" ca="1" si="697"/>
        <v>-</v>
      </c>
      <c r="TT59" s="539" t="str">
        <f t="shared" ca="1" si="697"/>
        <v>-</v>
      </c>
      <c r="TU59" s="539" t="str">
        <f t="shared" ca="1" si="697"/>
        <v>-</v>
      </c>
      <c r="TV59" s="539" t="str">
        <f t="shared" ca="1" si="697"/>
        <v>-</v>
      </c>
      <c r="TW59" s="539" t="str">
        <f t="shared" ca="1" si="697"/>
        <v>-</v>
      </c>
      <c r="TX59" s="539" t="str">
        <f t="shared" ca="1" si="697"/>
        <v>-</v>
      </c>
      <c r="TY59" s="539" t="str">
        <f t="shared" ca="1" si="697"/>
        <v>-</v>
      </c>
      <c r="TZ59" s="539" t="str">
        <f t="shared" ca="1" si="697"/>
        <v>-</v>
      </c>
      <c r="UA59" s="539" t="str">
        <f t="shared" ca="1" si="697"/>
        <v>-</v>
      </c>
      <c r="UB59" s="539" t="str">
        <f t="shared" ca="1" si="697"/>
        <v>-</v>
      </c>
      <c r="UC59" s="549" t="b">
        <f t="shared" ref="UC59:VB68" si="698">IF($O59=UC$19,TRUE,"-")</f>
        <v>1</v>
      </c>
      <c r="UD59" s="549" t="b">
        <f t="shared" si="698"/>
        <v>1</v>
      </c>
      <c r="UE59" s="549" t="b">
        <f t="shared" si="698"/>
        <v>1</v>
      </c>
      <c r="UF59" s="549" t="b">
        <f t="shared" si="698"/>
        <v>1</v>
      </c>
      <c r="UG59" s="549" t="b">
        <f t="shared" si="698"/>
        <v>1</v>
      </c>
      <c r="UH59" s="549" t="b">
        <f t="shared" si="698"/>
        <v>1</v>
      </c>
      <c r="UI59" s="549" t="b">
        <f t="shared" si="698"/>
        <v>1</v>
      </c>
      <c r="UJ59" s="549" t="b">
        <f t="shared" si="698"/>
        <v>1</v>
      </c>
      <c r="UK59" s="549" t="b">
        <f t="shared" si="698"/>
        <v>1</v>
      </c>
      <c r="UL59" s="549" t="b">
        <f t="shared" si="698"/>
        <v>1</v>
      </c>
      <c r="UM59" s="549" t="b">
        <f t="shared" si="698"/>
        <v>1</v>
      </c>
      <c r="UN59" s="549" t="b">
        <f t="shared" si="698"/>
        <v>1</v>
      </c>
      <c r="UO59" s="549" t="b">
        <f t="shared" si="698"/>
        <v>1</v>
      </c>
      <c r="UP59" s="549" t="b">
        <f t="shared" si="698"/>
        <v>1</v>
      </c>
      <c r="UQ59" s="549" t="b">
        <f t="shared" si="698"/>
        <v>1</v>
      </c>
      <c r="UR59" s="549" t="b">
        <f t="shared" si="698"/>
        <v>1</v>
      </c>
      <c r="US59" s="549" t="b">
        <f t="shared" si="698"/>
        <v>1</v>
      </c>
      <c r="UT59" s="549" t="b">
        <f t="shared" si="698"/>
        <v>1</v>
      </c>
      <c r="UU59" s="549" t="b">
        <f t="shared" si="698"/>
        <v>1</v>
      </c>
      <c r="UV59" s="549" t="b">
        <f t="shared" si="698"/>
        <v>1</v>
      </c>
      <c r="UW59" s="549" t="b">
        <f t="shared" si="698"/>
        <v>1</v>
      </c>
      <c r="UX59" s="549" t="b">
        <f t="shared" si="698"/>
        <v>1</v>
      </c>
      <c r="UY59" s="549" t="b">
        <f t="shared" si="698"/>
        <v>1</v>
      </c>
      <c r="UZ59" s="549" t="b">
        <f t="shared" si="698"/>
        <v>1</v>
      </c>
      <c r="VA59" s="549" t="b">
        <f t="shared" si="698"/>
        <v>1</v>
      </c>
      <c r="VB59" s="549" t="b">
        <f t="shared" si="698"/>
        <v>1</v>
      </c>
      <c r="VC59" s="19">
        <f t="shared" ca="1" si="671"/>
        <v>0</v>
      </c>
      <c r="VD59" s="23">
        <v>0</v>
      </c>
    </row>
    <row r="60" spans="1:576" outlineLevel="1">
      <c r="A60" s="21">
        <f t="shared" si="93"/>
        <v>55</v>
      </c>
      <c r="B60" s="21">
        <f t="shared" si="674"/>
        <v>18</v>
      </c>
      <c r="C60">
        <v>108</v>
      </c>
      <c r="D60" s="19" t="str">
        <f t="shared" ca="1" si="583"/>
        <v>SNSW</v>
      </c>
      <c r="E60" t="b">
        <v>1</v>
      </c>
      <c r="F60" t="b">
        <v>0</v>
      </c>
      <c r="G60" t="b">
        <f t="shared" si="687"/>
        <v>1</v>
      </c>
      <c r="H60" s="215">
        <f t="shared" ca="1" si="686"/>
        <v>6</v>
      </c>
      <c r="I60" s="26">
        <v>2</v>
      </c>
      <c r="J60" s="26">
        <v>1</v>
      </c>
      <c r="K60" s="26" t="str">
        <f>""</f>
        <v/>
      </c>
      <c r="L60" s="26">
        <v>0</v>
      </c>
      <c r="M60" s="26">
        <f t="shared" si="585"/>
        <v>2</v>
      </c>
      <c r="N60" s="26">
        <v>2</v>
      </c>
      <c r="O60" s="26">
        <v>3</v>
      </c>
      <c r="P60" s="26">
        <v>2</v>
      </c>
      <c r="Q60" s="26">
        <v>0</v>
      </c>
      <c r="R60" s="26">
        <v>0</v>
      </c>
      <c r="S60" s="26">
        <v>0</v>
      </c>
      <c r="T60" s="26">
        <v>0</v>
      </c>
      <c r="U60" s="26">
        <v>1</v>
      </c>
      <c r="V60" s="116">
        <v>1</v>
      </c>
      <c r="W60" s="116">
        <v>1</v>
      </c>
      <c r="X60" s="116">
        <v>1</v>
      </c>
      <c r="Y60" s="211"/>
      <c r="Z60" s="211"/>
      <c r="AA60" s="211"/>
      <c r="AB60" s="211"/>
      <c r="AC60" s="26">
        <v>0</v>
      </c>
      <c r="AD60" s="211"/>
      <c r="AE60" s="211"/>
      <c r="AF60" s="211"/>
      <c r="AG60" s="211"/>
      <c r="AH60" s="211"/>
      <c r="AI60" s="211"/>
      <c r="AJ60" s="211"/>
      <c r="AK60" s="211"/>
      <c r="AL60" s="136">
        <f t="shared" si="586"/>
        <v>2</v>
      </c>
      <c r="AM60" s="136">
        <f>INDEX(CHOOSE($O60,DataAutumn!i.AdultDrys,DataWinter!i.AdultDrys,DataSpring!i.AdultDrys),1,$N60)</f>
        <v>3</v>
      </c>
      <c r="AN60" s="5">
        <f t="shared" si="587"/>
        <v>2</v>
      </c>
      <c r="AO60" s="5">
        <f t="shared" si="587"/>
        <v>0</v>
      </c>
      <c r="AP60" s="5">
        <f t="shared" si="588"/>
        <v>1</v>
      </c>
      <c r="AQ60" s="211"/>
      <c r="AR60" s="211"/>
      <c r="AS60" s="356" t="str">
        <f t="shared" ca="1" si="589"/>
        <v>optimum_carry 00006 SNSW MWM    EWEDSE11.8 pasture440 Day204 Scan2-0000 RR000p GP100p WP100p MP100p T_TRUE (F33N11)</v>
      </c>
      <c r="AT60" s="9" t="str">
        <f ca="1">IF(COUNTIF(AS$5:AS60,AS60)=1,"-","Dup")</f>
        <v>-</v>
      </c>
      <c r="AU60" s="9"/>
      <c r="AV60" s="19" t="str">
        <f t="shared" ca="1" si="590"/>
        <v>-</v>
      </c>
      <c r="AW60" s="19" t="str">
        <f t="shared" ca="1" si="590"/>
        <v>-</v>
      </c>
      <c r="AX60" s="19" t="str">
        <f t="shared" ca="1" si="590"/>
        <v>-</v>
      </c>
      <c r="AY60" s="19" t="str">
        <f t="shared" ca="1" si="590"/>
        <v>-</v>
      </c>
      <c r="AZ60" s="19" t="str">
        <f t="shared" ca="1" si="590"/>
        <v>-</v>
      </c>
      <c r="BA60" s="19" t="str">
        <f t="shared" ca="1" si="590"/>
        <v>-</v>
      </c>
      <c r="BB60" s="19" t="str">
        <f t="shared" ca="1" si="590"/>
        <v>-</v>
      </c>
      <c r="BC60" s="19" t="str">
        <f t="shared" ca="1" si="590"/>
        <v>-</v>
      </c>
      <c r="BD60" s="9"/>
      <c r="BE60" s="5" t="b">
        <f t="shared" si="591"/>
        <v>0</v>
      </c>
      <c r="BF60" s="5" t="str">
        <f t="shared" si="591"/>
        <v>-</v>
      </c>
      <c r="BG60" s="5" t="b">
        <f t="shared" si="591"/>
        <v>0</v>
      </c>
      <c r="BH60" s="5" t="b">
        <f t="shared" si="591"/>
        <v>1</v>
      </c>
      <c r="BI60" s="5" t="b">
        <f t="shared" si="591"/>
        <v>1</v>
      </c>
      <c r="BJ60" s="136">
        <f t="shared" si="591"/>
        <v>0</v>
      </c>
      <c r="BK60" s="19" t="b">
        <f t="shared" ca="1" si="592"/>
        <v>0</v>
      </c>
      <c r="BL60" s="9"/>
      <c r="BM60" s="5" t="str">
        <f t="shared" ca="1" si="593"/>
        <v>-</v>
      </c>
      <c r="BN60" s="19" t="str">
        <f t="shared" ca="1" si="594"/>
        <v>-</v>
      </c>
      <c r="BO60" s="19" t="str">
        <f t="shared" ca="1" si="594"/>
        <v>-</v>
      </c>
      <c r="BP60" s="19" t="str">
        <f t="shared" ca="1" si="594"/>
        <v>-</v>
      </c>
      <c r="BQ60" s="5" t="str">
        <f t="shared" ca="1" si="595"/>
        <v>-</v>
      </c>
      <c r="BR60" s="19" t="str">
        <f t="shared" ca="1" si="596"/>
        <v>-</v>
      </c>
      <c r="BS60" s="5" t="str">
        <f t="shared" ca="1" si="597"/>
        <v>-</v>
      </c>
      <c r="BT60" s="19" t="str">
        <f t="shared" ca="1" si="598"/>
        <v>-</v>
      </c>
      <c r="BU60" s="19" t="str">
        <f t="shared" ca="1" si="598"/>
        <v>-</v>
      </c>
      <c r="BV60" s="19" t="str">
        <f t="shared" ca="1" si="598"/>
        <v>-</v>
      </c>
      <c r="BW60" s="5" t="str">
        <f t="shared" ca="1" si="599"/>
        <v>-</v>
      </c>
      <c r="BX60" s="9"/>
      <c r="BY60" s="5" t="b">
        <f t="shared" si="600"/>
        <v>0</v>
      </c>
      <c r="BZ60" s="5" t="str">
        <f t="shared" ca="1" si="601"/>
        <v>-</v>
      </c>
      <c r="CA60" s="5" t="str">
        <f t="shared" ca="1" si="602"/>
        <v>-</v>
      </c>
      <c r="CB60" s="5" t="str">
        <f t="shared" ca="1" si="602"/>
        <v>-</v>
      </c>
      <c r="CC60" s="5" t="str">
        <f t="shared" ca="1" si="602"/>
        <v>-</v>
      </c>
      <c r="CD60" s="5" t="str">
        <f t="shared" ca="1" si="602"/>
        <v>-</v>
      </c>
      <c r="CE60" s="5" t="str">
        <f t="shared" ca="1" si="602"/>
        <v>-</v>
      </c>
      <c r="CF60" s="5" t="str">
        <f t="shared" ca="1" si="602"/>
        <v>-</v>
      </c>
      <c r="CG60" s="5" t="str">
        <f t="shared" ca="1" si="602"/>
        <v>-</v>
      </c>
      <c r="CH60" s="5" t="str">
        <f t="shared" ca="1" si="602"/>
        <v>-</v>
      </c>
      <c r="CI60" s="9"/>
      <c r="CJ60" s="12" t="b">
        <v>1</v>
      </c>
      <c r="CK60" s="12" t="b">
        <v>1</v>
      </c>
      <c r="CL60" s="12" t="b">
        <v>1</v>
      </c>
      <c r="CM60" s="12">
        <v>22312000005</v>
      </c>
      <c r="CN60" s="12" t="b">
        <v>0</v>
      </c>
      <c r="CO60" s="19" t="str">
        <f t="shared" ca="1" si="603"/>
        <v>-</v>
      </c>
      <c r="CP60" s="19" t="str">
        <f t="shared" ca="1" si="603"/>
        <v>-</v>
      </c>
      <c r="CQ60" s="19" t="str">
        <f t="shared" ca="1" si="603"/>
        <v>-</v>
      </c>
      <c r="CR60" s="433">
        <f t="shared" si="604"/>
        <v>652</v>
      </c>
      <c r="CS60" s="433">
        <f t="shared" si="604"/>
        <v>686</v>
      </c>
      <c r="CT60" s="433">
        <f t="shared" si="604"/>
        <v>721</v>
      </c>
      <c r="CU60" s="144">
        <f t="shared" si="605"/>
        <v>378</v>
      </c>
      <c r="CV60" s="144">
        <f t="shared" si="605"/>
        <v>413</v>
      </c>
      <c r="CW60" s="144">
        <f t="shared" si="605"/>
        <v>448</v>
      </c>
      <c r="CX60" s="19" t="str">
        <f t="shared" ca="1" si="688"/>
        <v>-</v>
      </c>
      <c r="CY60" s="19" t="str">
        <f t="shared" ca="1" si="688"/>
        <v>-</v>
      </c>
      <c r="CZ60" s="19" t="str">
        <f t="shared" ca="1" si="688"/>
        <v>-</v>
      </c>
      <c r="DA60" s="19" t="str">
        <f t="shared" ca="1" si="688"/>
        <v>-</v>
      </c>
      <c r="DB60" s="19" t="str">
        <f t="shared" ca="1" si="688"/>
        <v>-</v>
      </c>
      <c r="DC60" s="19" t="str">
        <f t="shared" ca="1" si="688"/>
        <v>-</v>
      </c>
      <c r="DD60" s="19">
        <f t="shared" ca="1" si="688"/>
        <v>1</v>
      </c>
      <c r="DE60" s="19">
        <f t="shared" ca="1" si="688"/>
        <v>1</v>
      </c>
      <c r="DF60" s="19">
        <f t="shared" ca="1" si="688"/>
        <v>0</v>
      </c>
      <c r="DG60" s="19" t="str">
        <f t="shared" ca="1" si="688"/>
        <v>-</v>
      </c>
      <c r="DH60" s="19" t="str">
        <f t="shared" ca="1" si="688"/>
        <v>-</v>
      </c>
      <c r="DI60" s="19" t="str">
        <f t="shared" ca="1" si="688"/>
        <v>-</v>
      </c>
      <c r="DJ60" s="19" t="str">
        <f t="shared" ca="1" si="688"/>
        <v>-</v>
      </c>
      <c r="DK60" s="19" t="str">
        <f t="shared" ca="1" si="688"/>
        <v>-</v>
      </c>
      <c r="DL60" s="19">
        <f t="shared" ca="1" si="688"/>
        <v>0</v>
      </c>
      <c r="DM60" s="19" t="str">
        <f t="shared" ca="1" si="688"/>
        <v>-</v>
      </c>
      <c r="DN60" s="19" t="str">
        <f t="shared" ca="1" si="688"/>
        <v>-</v>
      </c>
      <c r="DO60" s="19" t="str">
        <f t="shared" ca="1" si="603"/>
        <v>-</v>
      </c>
      <c r="DP60" s="19">
        <f t="shared" ca="1" si="603"/>
        <v>0</v>
      </c>
      <c r="DQ60" s="19">
        <f t="shared" ca="1" si="603"/>
        <v>0</v>
      </c>
      <c r="DR60" s="9"/>
      <c r="DS60" s="19">
        <f t="shared" ca="1" si="607"/>
        <v>0</v>
      </c>
      <c r="DT60" s="19">
        <f t="shared" ca="1" si="607"/>
        <v>0</v>
      </c>
      <c r="DU60" s="19">
        <f t="shared" ca="1" si="607"/>
        <v>0</v>
      </c>
      <c r="DV60" s="19">
        <f t="shared" ca="1" si="607"/>
        <v>0</v>
      </c>
      <c r="DW60" s="19">
        <f t="shared" ca="1" si="607"/>
        <v>0</v>
      </c>
      <c r="DX60" s="19">
        <f t="shared" ca="1" si="607"/>
        <v>0</v>
      </c>
      <c r="DY60" s="19">
        <f t="shared" ca="1" si="607"/>
        <v>0</v>
      </c>
      <c r="DZ60" s="19">
        <f t="shared" ca="1" si="607"/>
        <v>0</v>
      </c>
      <c r="EA60" s="19">
        <f t="shared" ca="1" si="607"/>
        <v>0</v>
      </c>
      <c r="EB60" s="19">
        <f t="shared" ca="1" si="607"/>
        <v>0</v>
      </c>
      <c r="EC60" s="19">
        <f t="shared" ca="1" si="607"/>
        <v>0</v>
      </c>
      <c r="ED60" s="19">
        <f t="shared" ca="1" si="607"/>
        <v>0</v>
      </c>
      <c r="EE60" s="19">
        <f t="shared" ca="1" si="607"/>
        <v>0</v>
      </c>
      <c r="EF60" s="433">
        <f t="shared" si="608"/>
        <v>0</v>
      </c>
      <c r="EG60" s="433">
        <f t="shared" si="608"/>
        <v>0</v>
      </c>
      <c r="EH60" s="116">
        <f t="shared" si="609"/>
        <v>0</v>
      </c>
      <c r="EI60" s="116">
        <f t="shared" ca="1" si="609"/>
        <v>0</v>
      </c>
      <c r="EJ60" s="116">
        <f t="shared" ca="1" si="609"/>
        <v>0</v>
      </c>
      <c r="EK60" s="116">
        <f t="shared" ca="1" si="609"/>
        <v>0</v>
      </c>
      <c r="EL60" s="116">
        <f t="shared" ca="1" si="609"/>
        <v>0</v>
      </c>
      <c r="EM60" s="537">
        <f t="shared" ca="1" si="610"/>
        <v>0</v>
      </c>
      <c r="EN60" s="116">
        <f t="shared" ca="1" si="611"/>
        <v>0</v>
      </c>
      <c r="EO60" s="116">
        <f t="shared" ca="1" si="611"/>
        <v>0</v>
      </c>
      <c r="EP60" s="116">
        <f t="shared" ca="1" si="611"/>
        <v>0</v>
      </c>
      <c r="EQ60" s="116">
        <f t="shared" ca="1" si="611"/>
        <v>0</v>
      </c>
      <c r="ER60" s="116">
        <f t="shared" ca="1" si="611"/>
        <v>0</v>
      </c>
      <c r="ES60" s="537">
        <f t="shared" ca="1" si="612"/>
        <v>0</v>
      </c>
      <c r="ET60" s="116">
        <f t="shared" ca="1" si="613"/>
        <v>0</v>
      </c>
      <c r="EU60" s="116">
        <f t="shared" ca="1" si="613"/>
        <v>0</v>
      </c>
      <c r="EV60" s="116">
        <f t="shared" ca="1" si="613"/>
        <v>0</v>
      </c>
      <c r="EW60" s="116">
        <f t="shared" ca="1" si="613"/>
        <v>0</v>
      </c>
      <c r="EX60" s="116">
        <f t="shared" ca="1" si="613"/>
        <v>0</v>
      </c>
      <c r="EY60" s="537">
        <f t="shared" ca="1" si="614"/>
        <v>0</v>
      </c>
      <c r="EZ60" s="116">
        <f t="shared" ca="1" si="615"/>
        <v>0</v>
      </c>
      <c r="FA60" s="116">
        <f t="shared" ca="1" si="615"/>
        <v>0</v>
      </c>
      <c r="FB60" s="116">
        <f t="shared" ca="1" si="615"/>
        <v>0</v>
      </c>
      <c r="FC60" s="116">
        <f t="shared" ca="1" si="615"/>
        <v>0</v>
      </c>
      <c r="FD60" s="116">
        <f t="shared" ca="1" si="615"/>
        <v>0</v>
      </c>
      <c r="FE60" s="537">
        <f t="shared" ca="1" si="616"/>
        <v>0</v>
      </c>
      <c r="FF60" s="116">
        <f t="shared" ca="1" si="617"/>
        <v>0</v>
      </c>
      <c r="FG60" s="116">
        <f t="shared" ca="1" si="617"/>
        <v>0</v>
      </c>
      <c r="FH60" s="116">
        <f t="shared" ca="1" si="617"/>
        <v>0</v>
      </c>
      <c r="FI60" s="116">
        <f t="shared" ca="1" si="617"/>
        <v>0</v>
      </c>
      <c r="FJ60" s="116">
        <f t="shared" ca="1" si="617"/>
        <v>0</v>
      </c>
      <c r="FK60" s="537">
        <f t="shared" ca="1" si="618"/>
        <v>0</v>
      </c>
      <c r="FL60" s="116">
        <f t="shared" ca="1" si="619"/>
        <v>0</v>
      </c>
      <c r="FM60" s="116">
        <f t="shared" ca="1" si="619"/>
        <v>0</v>
      </c>
      <c r="FN60" s="116">
        <f t="shared" ca="1" si="619"/>
        <v>0</v>
      </c>
      <c r="FO60" s="116">
        <f t="shared" ca="1" si="619"/>
        <v>0</v>
      </c>
      <c r="FP60" s="116">
        <f t="shared" ca="1" si="619"/>
        <v>0</v>
      </c>
      <c r="FQ60" s="537">
        <f t="shared" ca="1" si="620"/>
        <v>0</v>
      </c>
      <c r="FR60" s="117">
        <f t="shared" ca="1" si="621"/>
        <v>0</v>
      </c>
      <c r="FS60" s="117">
        <f t="shared" ca="1" si="621"/>
        <v>0</v>
      </c>
      <c r="FT60" s="117">
        <f t="shared" ca="1" si="621"/>
        <v>0</v>
      </c>
      <c r="FU60" s="117">
        <f t="shared" ca="1" si="621"/>
        <v>0</v>
      </c>
      <c r="FV60" s="556">
        <f t="shared" ca="1" si="689"/>
        <v>0</v>
      </c>
      <c r="FW60" s="556">
        <f t="shared" ca="1" si="689"/>
        <v>0</v>
      </c>
      <c r="FX60" s="556">
        <f t="shared" ca="1" si="689"/>
        <v>0</v>
      </c>
      <c r="FY60" s="556">
        <f t="shared" ca="1" si="689"/>
        <v>0</v>
      </c>
      <c r="FZ60" s="556">
        <f t="shared" ca="1" si="689"/>
        <v>0</v>
      </c>
      <c r="GA60" s="556">
        <f t="shared" ca="1" si="689"/>
        <v>0</v>
      </c>
      <c r="GB60" s="556">
        <f t="shared" ca="1" si="689"/>
        <v>0</v>
      </c>
      <c r="GC60" s="556">
        <f t="shared" ca="1" si="689"/>
        <v>0</v>
      </c>
      <c r="GD60" s="556">
        <f t="shared" ca="1" si="689"/>
        <v>0</v>
      </c>
      <c r="GE60" s="556">
        <f t="shared" ca="1" si="689"/>
        <v>0</v>
      </c>
      <c r="GF60" s="556">
        <f t="shared" ca="1" si="689"/>
        <v>0</v>
      </c>
      <c r="GG60" s="556">
        <f t="shared" ca="1" si="689"/>
        <v>0</v>
      </c>
      <c r="GH60" s="556">
        <f t="shared" ca="1" si="689"/>
        <v>0</v>
      </c>
      <c r="GI60" s="556">
        <f t="shared" ca="1" si="689"/>
        <v>0</v>
      </c>
      <c r="GJ60" s="556">
        <f t="shared" ca="1" si="689"/>
        <v>0</v>
      </c>
      <c r="GK60" s="556">
        <f t="shared" ca="1" si="689"/>
        <v>0</v>
      </c>
      <c r="GL60" s="556">
        <f t="shared" ca="1" si="689"/>
        <v>0</v>
      </c>
      <c r="GM60" s="556">
        <f t="shared" ca="1" si="689"/>
        <v>0</v>
      </c>
      <c r="GN60" s="556">
        <f t="shared" ca="1" si="689"/>
        <v>0</v>
      </c>
      <c r="GO60" s="556">
        <f t="shared" ca="1" si="689"/>
        <v>0</v>
      </c>
      <c r="GP60" s="19">
        <f t="shared" ca="1" si="623"/>
        <v>0</v>
      </c>
      <c r="GQ60" s="116">
        <f t="shared" ca="1" si="624"/>
        <v>0</v>
      </c>
      <c r="GR60" s="116">
        <f t="shared" ca="1" si="624"/>
        <v>0</v>
      </c>
      <c r="GS60" s="116">
        <f t="shared" ca="1" si="624"/>
        <v>0</v>
      </c>
      <c r="GT60" s="116">
        <f t="shared" ca="1" si="624"/>
        <v>0</v>
      </c>
      <c r="GU60" s="116">
        <f t="shared" ca="1" si="624"/>
        <v>0</v>
      </c>
      <c r="GV60" s="537">
        <f t="shared" ca="1" si="625"/>
        <v>0</v>
      </c>
      <c r="GW60" s="116">
        <f t="shared" ca="1" si="626"/>
        <v>0</v>
      </c>
      <c r="GX60" s="116">
        <f t="shared" ca="1" si="626"/>
        <v>0</v>
      </c>
      <c r="GY60" s="116">
        <f t="shared" ca="1" si="626"/>
        <v>0</v>
      </c>
      <c r="GZ60" s="116">
        <f t="shared" ca="1" si="626"/>
        <v>0</v>
      </c>
      <c r="HA60" s="116">
        <f t="shared" ca="1" si="626"/>
        <v>0</v>
      </c>
      <c r="HB60" s="537">
        <f t="shared" ca="1" si="627"/>
        <v>0</v>
      </c>
      <c r="HC60" s="116">
        <f t="shared" ca="1" si="628"/>
        <v>0</v>
      </c>
      <c r="HD60" s="116">
        <f t="shared" ca="1" si="628"/>
        <v>0</v>
      </c>
      <c r="HE60" s="116">
        <f t="shared" ca="1" si="628"/>
        <v>0</v>
      </c>
      <c r="HF60" s="116">
        <f t="shared" ca="1" si="628"/>
        <v>0</v>
      </c>
      <c r="HG60" s="116">
        <f t="shared" ca="1" si="628"/>
        <v>0</v>
      </c>
      <c r="HH60" s="537">
        <f t="shared" ca="1" si="629"/>
        <v>0</v>
      </c>
      <c r="HI60" s="116">
        <f t="shared" ca="1" si="630"/>
        <v>0</v>
      </c>
      <c r="HJ60" s="116">
        <f t="shared" ca="1" si="630"/>
        <v>0</v>
      </c>
      <c r="HK60" s="116">
        <f t="shared" ca="1" si="630"/>
        <v>0</v>
      </c>
      <c r="HL60" s="116">
        <f t="shared" ca="1" si="630"/>
        <v>0</v>
      </c>
      <c r="HM60" s="116">
        <f t="shared" ca="1" si="630"/>
        <v>0</v>
      </c>
      <c r="HN60" s="537">
        <f t="shared" ca="1" si="631"/>
        <v>0</v>
      </c>
      <c r="HO60" s="116">
        <f t="shared" ca="1" si="632"/>
        <v>0</v>
      </c>
      <c r="HP60" s="116">
        <f t="shared" ca="1" si="632"/>
        <v>0</v>
      </c>
      <c r="HQ60" s="116">
        <f t="shared" ca="1" si="632"/>
        <v>0</v>
      </c>
      <c r="HR60" s="116">
        <f t="shared" ca="1" si="632"/>
        <v>0</v>
      </c>
      <c r="HS60" s="116">
        <f t="shared" ca="1" si="632"/>
        <v>0</v>
      </c>
      <c r="HT60" s="537">
        <f t="shared" ca="1" si="633"/>
        <v>0</v>
      </c>
      <c r="HU60" s="116">
        <f t="shared" ca="1" si="634"/>
        <v>0</v>
      </c>
      <c r="HV60" s="116">
        <f t="shared" ca="1" si="634"/>
        <v>0</v>
      </c>
      <c r="HW60" s="116">
        <f t="shared" ca="1" si="634"/>
        <v>0</v>
      </c>
      <c r="HX60" s="116">
        <f t="shared" ca="1" si="634"/>
        <v>0</v>
      </c>
      <c r="HY60" s="116">
        <f t="shared" ca="1" si="634"/>
        <v>0</v>
      </c>
      <c r="HZ60" s="537">
        <f t="shared" ca="1" si="635"/>
        <v>0</v>
      </c>
      <c r="IA60" s="117">
        <f t="shared" ca="1" si="636"/>
        <v>0</v>
      </c>
      <c r="IB60" s="117">
        <f t="shared" ca="1" si="636"/>
        <v>0</v>
      </c>
      <c r="IC60" s="117">
        <f t="shared" ca="1" si="636"/>
        <v>0</v>
      </c>
      <c r="ID60" s="117">
        <f t="shared" ca="1" si="636"/>
        <v>0</v>
      </c>
      <c r="IE60" s="556">
        <f t="shared" ca="1" si="690"/>
        <v>0</v>
      </c>
      <c r="IF60" s="556">
        <f t="shared" ca="1" si="690"/>
        <v>0</v>
      </c>
      <c r="IG60" s="556">
        <f t="shared" ca="1" si="690"/>
        <v>0</v>
      </c>
      <c r="IH60" s="556">
        <f t="shared" ca="1" si="690"/>
        <v>0</v>
      </c>
      <c r="II60" s="556">
        <f t="shared" ca="1" si="690"/>
        <v>0</v>
      </c>
      <c r="IJ60" s="556">
        <f t="shared" ca="1" si="690"/>
        <v>0</v>
      </c>
      <c r="IK60" s="556">
        <f t="shared" ca="1" si="690"/>
        <v>0</v>
      </c>
      <c r="IL60" s="556">
        <f t="shared" ca="1" si="690"/>
        <v>0</v>
      </c>
      <c r="IM60" s="556">
        <f t="shared" ca="1" si="690"/>
        <v>0</v>
      </c>
      <c r="IN60" s="556">
        <f t="shared" ca="1" si="690"/>
        <v>0</v>
      </c>
      <c r="IO60" s="556">
        <f t="shared" ca="1" si="690"/>
        <v>0</v>
      </c>
      <c r="IP60" s="556">
        <f t="shared" ca="1" si="690"/>
        <v>0</v>
      </c>
      <c r="IQ60" s="556">
        <f t="shared" ca="1" si="690"/>
        <v>0</v>
      </c>
      <c r="IR60" s="556">
        <f t="shared" ca="1" si="690"/>
        <v>0</v>
      </c>
      <c r="IS60" s="556">
        <f t="shared" ca="1" si="690"/>
        <v>0</v>
      </c>
      <c r="IT60" s="556">
        <f t="shared" ca="1" si="690"/>
        <v>0</v>
      </c>
      <c r="IU60" s="556">
        <f t="shared" ca="1" si="690"/>
        <v>0</v>
      </c>
      <c r="IV60" s="556">
        <f t="shared" ca="1" si="690"/>
        <v>0</v>
      </c>
      <c r="IW60" s="556">
        <f t="shared" ca="1" si="690"/>
        <v>0</v>
      </c>
      <c r="IX60" s="556">
        <f t="shared" ca="1" si="690"/>
        <v>0</v>
      </c>
      <c r="IY60" s="19">
        <f t="shared" ca="1" si="638"/>
        <v>0</v>
      </c>
      <c r="IZ60" s="5">
        <f t="shared" si="639"/>
        <v>67</v>
      </c>
      <c r="JA60" s="9"/>
      <c r="JB60" s="5">
        <f t="shared" si="640"/>
        <v>1</v>
      </c>
      <c r="JC60" s="5" t="b">
        <f t="shared" si="640"/>
        <v>0</v>
      </c>
      <c r="JD60" s="19">
        <f t="shared" ca="1" si="691"/>
        <v>0</v>
      </c>
      <c r="JE60" s="5">
        <f t="shared" si="642"/>
        <v>0</v>
      </c>
      <c r="JF60" s="5">
        <f t="shared" si="643"/>
        <v>1.2500000000000001E-2</v>
      </c>
      <c r="JG60" s="5">
        <f t="shared" si="644"/>
        <v>0</v>
      </c>
      <c r="JH60" s="19">
        <f t="shared" ca="1" si="691"/>
        <v>0</v>
      </c>
      <c r="JI60" s="5">
        <f t="shared" si="645"/>
        <v>60</v>
      </c>
      <c r="JJ60" s="5">
        <f t="shared" si="646"/>
        <v>1</v>
      </c>
      <c r="JK60" s="19">
        <f t="shared" ca="1" si="691"/>
        <v>0</v>
      </c>
      <c r="JL60" s="19">
        <f t="shared" ca="1" si="691"/>
        <v>0</v>
      </c>
      <c r="JM60" s="19">
        <f t="shared" ca="1" si="691"/>
        <v>0</v>
      </c>
      <c r="JN60" s="19">
        <f t="shared" ca="1" si="691"/>
        <v>0</v>
      </c>
      <c r="JO60" s="19">
        <f t="shared" ca="1" si="691"/>
        <v>0</v>
      </c>
      <c r="JP60" s="19">
        <f t="shared" ca="1" si="691"/>
        <v>0</v>
      </c>
      <c r="JQ60" s="19">
        <f t="shared" ca="1" si="691"/>
        <v>0</v>
      </c>
      <c r="JR60" s="19">
        <f t="shared" ca="1" si="691"/>
        <v>0</v>
      </c>
      <c r="JS60" s="19">
        <f t="shared" ca="1" si="691"/>
        <v>0</v>
      </c>
      <c r="JT60" s="19">
        <f t="shared" ca="1" si="691"/>
        <v>0</v>
      </c>
      <c r="JU60" s="19">
        <f t="shared" ca="1" si="691"/>
        <v>0</v>
      </c>
      <c r="JV60" s="19">
        <f t="shared" ca="1" si="691"/>
        <v>0</v>
      </c>
      <c r="JW60" s="19">
        <f t="shared" ca="1" si="691"/>
        <v>0</v>
      </c>
      <c r="JX60" s="19">
        <f t="shared" ca="1" si="691"/>
        <v>0</v>
      </c>
      <c r="JY60" s="19">
        <f t="shared" ca="1" si="691"/>
        <v>0</v>
      </c>
      <c r="JZ60" s="19">
        <f t="shared" ca="1" si="691"/>
        <v>0</v>
      </c>
      <c r="KA60" s="19">
        <f t="shared" ca="1" si="691"/>
        <v>0</v>
      </c>
      <c r="KB60" s="19">
        <f t="shared" ca="1" si="691"/>
        <v>0</v>
      </c>
      <c r="KC60" s="19">
        <f t="shared" ca="1" si="691"/>
        <v>0</v>
      </c>
      <c r="KD60" s="19">
        <f t="shared" ca="1" si="691"/>
        <v>0</v>
      </c>
      <c r="KE60" s="19">
        <f t="shared" ca="1" si="691"/>
        <v>0</v>
      </c>
      <c r="KF60" s="5">
        <f t="shared" si="647"/>
        <v>0</v>
      </c>
      <c r="KG60" s="5">
        <f t="shared" si="647"/>
        <v>6.25E-2</v>
      </c>
      <c r="KH60" s="5">
        <f t="shared" si="647"/>
        <v>6.25E-2</v>
      </c>
      <c r="KI60" s="5">
        <f t="shared" si="647"/>
        <v>6.25E-2</v>
      </c>
      <c r="KJ60" s="19">
        <f t="shared" ca="1" si="691"/>
        <v>0</v>
      </c>
      <c r="KK60" s="19">
        <f t="shared" ca="1" si="691"/>
        <v>0</v>
      </c>
      <c r="KL60" s="19">
        <f t="shared" ca="1" si="691"/>
        <v>0</v>
      </c>
      <c r="KM60" s="19">
        <f t="shared" ca="1" si="691"/>
        <v>0</v>
      </c>
      <c r="KN60" s="19">
        <f t="shared" ca="1" si="691"/>
        <v>1</v>
      </c>
      <c r="KO60" s="19">
        <f t="shared" ca="1" si="691"/>
        <v>0</v>
      </c>
      <c r="KP60" s="19">
        <f t="shared" ca="1" si="691"/>
        <v>1</v>
      </c>
      <c r="KQ60" s="9"/>
      <c r="KR60" s="5" t="b">
        <f t="shared" ca="1" si="648"/>
        <v>1</v>
      </c>
      <c r="KS60" s="5" t="b">
        <f t="shared" si="649"/>
        <v>0</v>
      </c>
      <c r="KT60" s="5" t="b">
        <f t="shared" si="649"/>
        <v>0</v>
      </c>
      <c r="KU60" s="5" t="b">
        <f t="shared" si="649"/>
        <v>1</v>
      </c>
      <c r="KV60" s="136">
        <f t="shared" si="650"/>
        <v>2</v>
      </c>
      <c r="KW60" s="136">
        <f t="shared" si="650"/>
        <v>2</v>
      </c>
      <c r="KX60" s="5" t="b">
        <f t="shared" si="651"/>
        <v>0</v>
      </c>
      <c r="KY60" s="5" t="b">
        <f t="shared" si="651"/>
        <v>1</v>
      </c>
      <c r="KZ60" s="5" t="b">
        <f t="shared" si="651"/>
        <v>1</v>
      </c>
      <c r="LA60" s="5" t="b">
        <f t="shared" si="651"/>
        <v>0</v>
      </c>
      <c r="LB60" s="5">
        <f t="shared" si="652"/>
        <v>1</v>
      </c>
      <c r="LC60" s="5">
        <f t="shared" si="652"/>
        <v>0</v>
      </c>
      <c r="LD60" s="5" t="b">
        <f t="shared" si="653"/>
        <v>0</v>
      </c>
      <c r="LE60" s="5" t="str" cm="1">
        <f t="array" aca="1" ref="LE60" ca="1">IF(OR(LF60:LM60&lt;&gt;"-"),TRUE,"-")</f>
        <v>-</v>
      </c>
      <c r="LF60" s="19" t="str">
        <f t="shared" ca="1" si="654"/>
        <v>-</v>
      </c>
      <c r="LG60" s="19" t="str">
        <f t="shared" ca="1" si="654"/>
        <v>-</v>
      </c>
      <c r="LH60" s="19" t="str">
        <f t="shared" ca="1" si="654"/>
        <v>-</v>
      </c>
      <c r="LI60" s="19" t="str">
        <f t="shared" ca="1" si="654"/>
        <v>-</v>
      </c>
      <c r="LJ60" s="19" t="str">
        <f t="shared" ca="1" si="654"/>
        <v>-</v>
      </c>
      <c r="LK60" s="19" t="str">
        <f t="shared" ca="1" si="654"/>
        <v>-</v>
      </c>
      <c r="LL60" s="19" t="str">
        <f t="shared" ca="1" si="654"/>
        <v>-</v>
      </c>
      <c r="LM60" s="19" t="str">
        <f t="shared" ca="1" si="654"/>
        <v>-</v>
      </c>
      <c r="LN60" s="466" t="str">
        <f t="shared" ca="1" si="654"/>
        <v>-</v>
      </c>
      <c r="LO60" s="5" t="b">
        <f t="array" aca="1" ref="LO60" ca="1">IF(OR(LP60:LV60&lt;&gt;"-"),TRUE,"-")</f>
        <v>1</v>
      </c>
      <c r="LP60" s="19">
        <f t="shared" ca="1" si="655"/>
        <v>0</v>
      </c>
      <c r="LQ60" s="19" t="str">
        <f t="shared" ca="1" si="655"/>
        <v>-</v>
      </c>
      <c r="LR60" s="19">
        <f t="shared" ca="1" si="655"/>
        <v>999999</v>
      </c>
      <c r="LS60" s="19">
        <f t="shared" ca="1" si="655"/>
        <v>999999</v>
      </c>
      <c r="LT60" s="19">
        <f t="shared" ca="1" si="655"/>
        <v>999999</v>
      </c>
      <c r="LU60" s="19">
        <f t="shared" ca="1" si="655"/>
        <v>999999</v>
      </c>
      <c r="LV60" s="19">
        <f t="shared" ca="1" si="655"/>
        <v>999999</v>
      </c>
      <c r="LW60" s="19" t="str">
        <f t="shared" ca="1" si="655"/>
        <v>-</v>
      </c>
      <c r="LX60" s="19" t="str">
        <f t="shared" ca="1" si="655"/>
        <v>-</v>
      </c>
      <c r="LY60" s="19" t="str">
        <f t="shared" ca="1" si="655"/>
        <v>-</v>
      </c>
      <c r="LZ60" s="19" t="b">
        <f t="shared" ca="1" si="656"/>
        <v>1</v>
      </c>
      <c r="MA60" s="19">
        <f t="shared" ca="1" si="656"/>
        <v>0</v>
      </c>
      <c r="MB60" s="5" t="str">
        <f t="shared" si="657"/>
        <v>-</v>
      </c>
      <c r="MC60" s="5" t="str">
        <f t="shared" si="657"/>
        <v>-</v>
      </c>
      <c r="MD60" s="5" t="str">
        <f t="shared" si="657"/>
        <v>-</v>
      </c>
      <c r="ME60" s="5" t="str">
        <f t="shared" si="657"/>
        <v>-</v>
      </c>
      <c r="MF60" s="19" t="str">
        <f t="shared" ca="1" si="692"/>
        <v>-</v>
      </c>
      <c r="MG60" s="19" t="str">
        <f t="shared" ca="1" si="692"/>
        <v>-</v>
      </c>
      <c r="MH60" s="19" t="str">
        <f t="shared" ca="1" si="692"/>
        <v>-</v>
      </c>
      <c r="MI60" s="19" t="str">
        <f t="shared" ca="1" si="692"/>
        <v>-</v>
      </c>
      <c r="MJ60" s="19">
        <f t="shared" ca="1" si="692"/>
        <v>0.5</v>
      </c>
      <c r="MK60" s="19">
        <f t="shared" ca="1" si="692"/>
        <v>0.5</v>
      </c>
      <c r="ML60" s="19" t="str">
        <f t="shared" ca="1" si="692"/>
        <v>-</v>
      </c>
      <c r="MM60" s="5">
        <f t="shared" si="659"/>
        <v>0</v>
      </c>
      <c r="MN60" s="5">
        <f t="shared" si="659"/>
        <v>500</v>
      </c>
      <c r="MO60" s="5">
        <f t="shared" si="659"/>
        <v>500</v>
      </c>
      <c r="MP60" s="5">
        <f t="shared" si="659"/>
        <v>575</v>
      </c>
      <c r="MQ60" s="5">
        <f t="shared" si="659"/>
        <v>240</v>
      </c>
      <c r="MR60" s="5">
        <f t="shared" si="659"/>
        <v>364</v>
      </c>
      <c r="MS60" s="5">
        <f t="shared" si="660"/>
        <v>1</v>
      </c>
      <c r="MT60" s="9"/>
      <c r="MU60" s="19">
        <f t="shared" ca="1" si="692"/>
        <v>70</v>
      </c>
      <c r="MV60" s="19">
        <f t="shared" ca="1" si="692"/>
        <v>50</v>
      </c>
      <c r="MW60" s="19">
        <f t="shared" ca="1" si="692"/>
        <v>75</v>
      </c>
      <c r="MX60" s="19">
        <f t="shared" ca="1" si="692"/>
        <v>50</v>
      </c>
      <c r="MY60" s="5">
        <f t="shared" si="661"/>
        <v>1</v>
      </c>
      <c r="MZ60" s="5">
        <f t="shared" si="662"/>
        <v>1</v>
      </c>
      <c r="NA60" s="5">
        <f t="shared" si="663"/>
        <v>1</v>
      </c>
      <c r="NB60" s="9"/>
      <c r="NC60" s="19" t="b">
        <f t="shared" ca="1" si="664"/>
        <v>0</v>
      </c>
      <c r="ND60" s="19" t="b">
        <f t="shared" ca="1" si="664"/>
        <v>0</v>
      </c>
      <c r="NE60" s="19">
        <f t="shared" ca="1" si="664"/>
        <v>2</v>
      </c>
      <c r="NF60" s="19">
        <f t="shared" ca="1" si="664"/>
        <v>1</v>
      </c>
      <c r="NG60" s="19">
        <f t="shared" ca="1" si="664"/>
        <v>2</v>
      </c>
      <c r="NH60" s="19">
        <f t="shared" ca="1" si="664"/>
        <v>0</v>
      </c>
      <c r="NI60" s="19" t="str">
        <f t="shared" ca="1" si="664"/>
        <v>-</v>
      </c>
      <c r="NJ60" s="466" t="b">
        <v>1</v>
      </c>
      <c r="NK60" s="312">
        <v>11.8</v>
      </c>
      <c r="NL60" s="466" t="b">
        <v>1</v>
      </c>
      <c r="NM60" s="466">
        <f t="shared" ref="NM60:NM63" si="699">$NM$53*0.44</f>
        <v>440</v>
      </c>
      <c r="NN60" s="19" t="str">
        <f t="shared" ca="1" si="664"/>
        <v>-</v>
      </c>
      <c r="NO60" s="19">
        <f t="shared" ca="1" si="692"/>
        <v>1</v>
      </c>
      <c r="NP60" s="19">
        <f t="shared" ca="1" si="692"/>
        <v>1</v>
      </c>
      <c r="NQ60" s="19">
        <f t="shared" ca="1" si="692"/>
        <v>1</v>
      </c>
      <c r="NR60" s="19">
        <f t="shared" ca="1" si="692"/>
        <v>1</v>
      </c>
      <c r="NS60" s="19">
        <f t="shared" ca="1" si="692"/>
        <v>1</v>
      </c>
      <c r="NT60" s="19">
        <f t="shared" ca="1" si="692"/>
        <v>1</v>
      </c>
      <c r="NU60" s="19">
        <f t="shared" ca="1" si="692"/>
        <v>1</v>
      </c>
      <c r="NV60" s="19">
        <f t="shared" ca="1" si="692"/>
        <v>1</v>
      </c>
      <c r="NW60" s="19">
        <f t="shared" ca="1" si="692"/>
        <v>1</v>
      </c>
      <c r="NX60" s="9"/>
      <c r="NY60" s="539" t="str">
        <f t="shared" si="693"/>
        <v>-</v>
      </c>
      <c r="NZ60" s="539" t="str">
        <f t="shared" si="693"/>
        <v>-</v>
      </c>
      <c r="OA60" s="539" t="str">
        <f t="shared" si="693"/>
        <v>-</v>
      </c>
      <c r="OB60" s="539" t="str">
        <f t="shared" si="693"/>
        <v>-</v>
      </c>
      <c r="OC60" s="539" t="str">
        <f t="shared" si="693"/>
        <v>-</v>
      </c>
      <c r="OD60" s="539" t="str">
        <f t="shared" si="693"/>
        <v>-</v>
      </c>
      <c r="OE60" s="539" t="str">
        <f t="shared" ca="1" si="693"/>
        <v>-</v>
      </c>
      <c r="OF60" s="539" t="str">
        <f t="shared" ca="1" si="693"/>
        <v>-</v>
      </c>
      <c r="OG60" s="539" t="str">
        <f t="shared" ca="1" si="693"/>
        <v>-</v>
      </c>
      <c r="OH60" s="539" t="str">
        <f t="shared" ca="1" si="693"/>
        <v>-</v>
      </c>
      <c r="OI60" s="539" t="str">
        <f t="shared" ca="1" si="693"/>
        <v>-</v>
      </c>
      <c r="OJ60" s="539" t="str">
        <f t="shared" ca="1" si="693"/>
        <v>-</v>
      </c>
      <c r="OK60" s="539" t="str">
        <f t="shared" ca="1" si="693"/>
        <v>-</v>
      </c>
      <c r="OL60" s="539" t="str">
        <f t="shared" ca="1" si="693"/>
        <v>-</v>
      </c>
      <c r="OM60" s="539" t="str">
        <f t="shared" ca="1" si="693"/>
        <v>-</v>
      </c>
      <c r="ON60" s="539" t="str">
        <f t="shared" ca="1" si="693"/>
        <v>-</v>
      </c>
      <c r="OO60" s="539" t="str">
        <f t="shared" ca="1" si="693"/>
        <v>-</v>
      </c>
      <c r="OP60" s="539" t="str">
        <f t="shared" ca="1" si="693"/>
        <v>-</v>
      </c>
      <c r="OQ60" s="539" t="str">
        <f t="shared" ca="1" si="693"/>
        <v>-</v>
      </c>
      <c r="OR60" s="539" t="str">
        <f t="shared" ca="1" si="693"/>
        <v>-</v>
      </c>
      <c r="OS60" s="539" t="str">
        <f t="shared" ca="1" si="693"/>
        <v>-</v>
      </c>
      <c r="OT60" s="539" t="str">
        <f t="shared" ca="1" si="693"/>
        <v>-</v>
      </c>
      <c r="OU60" s="539" t="str">
        <f t="shared" ca="1" si="693"/>
        <v>-</v>
      </c>
      <c r="OV60" s="539" t="str">
        <f t="shared" ca="1" si="693"/>
        <v>-</v>
      </c>
      <c r="OW60" s="539" t="str">
        <f t="shared" ca="1" si="693"/>
        <v>-</v>
      </c>
      <c r="OX60" s="539" t="str">
        <f t="shared" ca="1" si="693"/>
        <v>-</v>
      </c>
      <c r="OY60" s="539" t="str">
        <f t="shared" ca="1" si="693"/>
        <v>-</v>
      </c>
      <c r="OZ60" s="539" t="str">
        <f t="shared" ca="1" si="693"/>
        <v>-</v>
      </c>
      <c r="PA60" s="539" t="str">
        <f t="shared" ca="1" si="693"/>
        <v>-</v>
      </c>
      <c r="PB60" s="539" t="str">
        <f t="shared" ca="1" si="693"/>
        <v>-</v>
      </c>
      <c r="PC60" s="539" t="str">
        <f t="shared" ca="1" si="693"/>
        <v>-</v>
      </c>
      <c r="PD60" s="539" t="str">
        <f t="shared" ca="1" si="693"/>
        <v>-</v>
      </c>
      <c r="PE60" s="539" t="str">
        <f t="shared" ca="1" si="693"/>
        <v>-</v>
      </c>
      <c r="PF60" s="539" t="str">
        <f t="shared" ca="1" si="693"/>
        <v>-</v>
      </c>
      <c r="PG60" s="539" t="str">
        <f t="shared" ca="1" si="693"/>
        <v>-</v>
      </c>
      <c r="PH60" s="539" t="str">
        <f t="shared" ca="1" si="693"/>
        <v>-</v>
      </c>
      <c r="PI60" s="549" t="str">
        <f t="shared" si="694"/>
        <v>-</v>
      </c>
      <c r="PJ60" s="549" t="str">
        <f t="shared" si="694"/>
        <v>-</v>
      </c>
      <c r="PK60" s="549" t="str">
        <f t="shared" si="694"/>
        <v>-</v>
      </c>
      <c r="PL60" s="549" t="str">
        <f t="shared" si="694"/>
        <v>-</v>
      </c>
      <c r="PM60" s="549" t="str">
        <f t="shared" si="694"/>
        <v>-</v>
      </c>
      <c r="PN60" s="549" t="str">
        <f t="shared" si="694"/>
        <v>-</v>
      </c>
      <c r="PO60" s="549" t="str">
        <f t="shared" si="694"/>
        <v>-</v>
      </c>
      <c r="PP60" s="549" t="str">
        <f t="shared" si="694"/>
        <v>-</v>
      </c>
      <c r="PQ60" s="549" t="str">
        <f t="shared" si="694"/>
        <v>-</v>
      </c>
      <c r="PR60" s="549" t="str">
        <f t="shared" si="694"/>
        <v>-</v>
      </c>
      <c r="PS60" s="549" t="str">
        <f t="shared" si="694"/>
        <v>-</v>
      </c>
      <c r="PT60" s="549" t="str">
        <f t="shared" si="694"/>
        <v>-</v>
      </c>
      <c r="PU60" s="549" t="str">
        <f t="shared" si="694"/>
        <v>-</v>
      </c>
      <c r="PV60" s="549" t="str">
        <f t="shared" si="694"/>
        <v>-</v>
      </c>
      <c r="PW60" s="549" t="str">
        <f t="shared" si="694"/>
        <v>-</v>
      </c>
      <c r="PX60" s="549" t="str">
        <f t="shared" si="694"/>
        <v>-</v>
      </c>
      <c r="PY60" s="549" t="str">
        <f t="shared" si="694"/>
        <v>-</v>
      </c>
      <c r="PZ60" s="549" t="str">
        <f t="shared" si="694"/>
        <v>-</v>
      </c>
      <c r="QA60" s="549" t="str">
        <f t="shared" si="694"/>
        <v>-</v>
      </c>
      <c r="QB60" s="549" t="str">
        <f t="shared" si="694"/>
        <v>-</v>
      </c>
      <c r="QC60" s="549" t="str">
        <f t="shared" si="694"/>
        <v>-</v>
      </c>
      <c r="QD60" s="549" t="str">
        <f t="shared" si="694"/>
        <v>-</v>
      </c>
      <c r="QE60" s="549" t="str">
        <f t="shared" si="694"/>
        <v>-</v>
      </c>
      <c r="QF60" s="549" t="str">
        <f t="shared" si="694"/>
        <v>-</v>
      </c>
      <c r="QG60" s="549" t="str">
        <f t="shared" si="694"/>
        <v>-</v>
      </c>
      <c r="QH60" s="549" t="str">
        <f t="shared" si="694"/>
        <v>-</v>
      </c>
      <c r="QI60" s="539" t="str">
        <f t="shared" si="695"/>
        <v>-</v>
      </c>
      <c r="QJ60" s="539" t="str">
        <f t="shared" si="695"/>
        <v>-</v>
      </c>
      <c r="QK60" s="539" t="str">
        <f t="shared" si="695"/>
        <v>-</v>
      </c>
      <c r="QL60" s="539" t="str">
        <f t="shared" si="695"/>
        <v>-</v>
      </c>
      <c r="QM60" s="539" t="str">
        <f t="shared" si="695"/>
        <v>-</v>
      </c>
      <c r="QN60" s="539" t="str">
        <f t="shared" si="695"/>
        <v>-</v>
      </c>
      <c r="QO60" s="539" t="str">
        <f t="shared" ca="1" si="695"/>
        <v>-</v>
      </c>
      <c r="QP60" s="539" t="str">
        <f t="shared" ca="1" si="695"/>
        <v>-</v>
      </c>
      <c r="QQ60" s="539" t="str">
        <f t="shared" ca="1" si="695"/>
        <v>-</v>
      </c>
      <c r="QR60" s="539" t="str">
        <f t="shared" ca="1" si="695"/>
        <v>-</v>
      </c>
      <c r="QS60" s="539" t="str">
        <f t="shared" ca="1" si="695"/>
        <v>-</v>
      </c>
      <c r="QT60" s="539" t="str">
        <f t="shared" ca="1" si="695"/>
        <v>-</v>
      </c>
      <c r="QU60" s="539" t="str">
        <f t="shared" ca="1" si="695"/>
        <v>-</v>
      </c>
      <c r="QV60" s="539" t="str">
        <f t="shared" ca="1" si="695"/>
        <v>-</v>
      </c>
      <c r="QW60" s="539" t="str">
        <f t="shared" ca="1" si="695"/>
        <v>-</v>
      </c>
      <c r="QX60" s="539" t="str">
        <f t="shared" ca="1" si="695"/>
        <v>-</v>
      </c>
      <c r="QY60" s="539" t="str">
        <f t="shared" ca="1" si="695"/>
        <v>-</v>
      </c>
      <c r="QZ60" s="539" t="str">
        <f t="shared" ca="1" si="695"/>
        <v>-</v>
      </c>
      <c r="RA60" s="539" t="str">
        <f t="shared" ca="1" si="695"/>
        <v>-</v>
      </c>
      <c r="RB60" s="539" t="str">
        <f t="shared" ca="1" si="695"/>
        <v>-</v>
      </c>
      <c r="RC60" s="539" t="str">
        <f t="shared" ca="1" si="695"/>
        <v>-</v>
      </c>
      <c r="RD60" s="539" t="str">
        <f t="shared" ca="1" si="695"/>
        <v>-</v>
      </c>
      <c r="RE60" s="539" t="str">
        <f t="shared" ca="1" si="695"/>
        <v>-</v>
      </c>
      <c r="RF60" s="539" t="str">
        <f t="shared" ca="1" si="695"/>
        <v>-</v>
      </c>
      <c r="RG60" s="539" t="str">
        <f t="shared" ca="1" si="695"/>
        <v>-</v>
      </c>
      <c r="RH60" s="539" t="str">
        <f t="shared" ca="1" si="695"/>
        <v>-</v>
      </c>
      <c r="RI60" s="539" t="str">
        <f t="shared" ca="1" si="695"/>
        <v>-</v>
      </c>
      <c r="RJ60" s="539" t="str">
        <f t="shared" ca="1" si="695"/>
        <v>-</v>
      </c>
      <c r="RK60" s="539" t="str">
        <f t="shared" ca="1" si="695"/>
        <v>-</v>
      </c>
      <c r="RL60" s="539" t="str">
        <f t="shared" ca="1" si="695"/>
        <v>-</v>
      </c>
      <c r="RM60" s="539" t="str">
        <f t="shared" ca="1" si="695"/>
        <v>-</v>
      </c>
      <c r="RN60" s="539" t="str">
        <f t="shared" ca="1" si="695"/>
        <v>-</v>
      </c>
      <c r="RO60" s="539" t="str">
        <f t="shared" ca="1" si="695"/>
        <v>-</v>
      </c>
      <c r="RP60" s="539" t="str">
        <f t="shared" ca="1" si="695"/>
        <v>-</v>
      </c>
      <c r="RQ60" s="539" t="str">
        <f t="shared" ca="1" si="695"/>
        <v>-</v>
      </c>
      <c r="RR60" s="539" t="str">
        <f t="shared" ca="1" si="695"/>
        <v>-</v>
      </c>
      <c r="RS60" s="549" t="str">
        <f t="shared" si="696"/>
        <v>-</v>
      </c>
      <c r="RT60" s="549" t="str">
        <f t="shared" si="696"/>
        <v>-</v>
      </c>
      <c r="RU60" s="549" t="str">
        <f t="shared" si="696"/>
        <v>-</v>
      </c>
      <c r="RV60" s="549" t="str">
        <f t="shared" si="696"/>
        <v>-</v>
      </c>
      <c r="RW60" s="549" t="str">
        <f t="shared" si="696"/>
        <v>-</v>
      </c>
      <c r="RX60" s="549" t="str">
        <f t="shared" si="696"/>
        <v>-</v>
      </c>
      <c r="RY60" s="549" t="str">
        <f t="shared" si="696"/>
        <v>-</v>
      </c>
      <c r="RZ60" s="549" t="str">
        <f t="shared" si="696"/>
        <v>-</v>
      </c>
      <c r="SA60" s="549" t="str">
        <f t="shared" si="696"/>
        <v>-</v>
      </c>
      <c r="SB60" s="549" t="str">
        <f t="shared" si="696"/>
        <v>-</v>
      </c>
      <c r="SC60" s="549" t="str">
        <f t="shared" si="696"/>
        <v>-</v>
      </c>
      <c r="SD60" s="549" t="str">
        <f t="shared" si="696"/>
        <v>-</v>
      </c>
      <c r="SE60" s="549" t="str">
        <f t="shared" si="696"/>
        <v>-</v>
      </c>
      <c r="SF60" s="549" t="str">
        <f t="shared" si="696"/>
        <v>-</v>
      </c>
      <c r="SG60" s="549" t="str">
        <f t="shared" si="696"/>
        <v>-</v>
      </c>
      <c r="SH60" s="549" t="str">
        <f t="shared" si="696"/>
        <v>-</v>
      </c>
      <c r="SI60" s="549" t="str">
        <f t="shared" si="696"/>
        <v>-</v>
      </c>
      <c r="SJ60" s="549" t="str">
        <f t="shared" si="696"/>
        <v>-</v>
      </c>
      <c r="SK60" s="549" t="str">
        <f t="shared" si="696"/>
        <v>-</v>
      </c>
      <c r="SL60" s="549" t="str">
        <f t="shared" si="696"/>
        <v>-</v>
      </c>
      <c r="SM60" s="549" t="str">
        <f t="shared" si="696"/>
        <v>-</v>
      </c>
      <c r="SN60" s="549" t="str">
        <f t="shared" si="696"/>
        <v>-</v>
      </c>
      <c r="SO60" s="549" t="str">
        <f t="shared" si="696"/>
        <v>-</v>
      </c>
      <c r="SP60" s="549" t="str">
        <f t="shared" si="696"/>
        <v>-</v>
      </c>
      <c r="SQ60" s="549" t="str">
        <f t="shared" si="696"/>
        <v>-</v>
      </c>
      <c r="SR60" s="549" t="str">
        <f t="shared" si="696"/>
        <v>-</v>
      </c>
      <c r="SS60" s="539" t="b">
        <f t="shared" si="697"/>
        <v>1</v>
      </c>
      <c r="ST60" s="539" t="b">
        <f t="shared" si="697"/>
        <v>1</v>
      </c>
      <c r="SU60" s="539" t="b">
        <f t="shared" si="697"/>
        <v>1</v>
      </c>
      <c r="SV60" s="539" t="b">
        <f t="shared" si="697"/>
        <v>1</v>
      </c>
      <c r="SW60" s="539" t="b">
        <f t="shared" si="697"/>
        <v>1</v>
      </c>
      <c r="SX60" s="539" t="b">
        <f t="shared" si="697"/>
        <v>1</v>
      </c>
      <c r="SY60" s="539" t="str">
        <f t="shared" ca="1" si="697"/>
        <v>-</v>
      </c>
      <c r="SZ60" s="539" t="str">
        <f t="shared" ca="1" si="697"/>
        <v>-</v>
      </c>
      <c r="TA60" s="539" t="str">
        <f t="shared" ca="1" si="697"/>
        <v>-</v>
      </c>
      <c r="TB60" s="539" t="str">
        <f t="shared" ca="1" si="697"/>
        <v>-</v>
      </c>
      <c r="TC60" s="539" t="str">
        <f t="shared" ca="1" si="697"/>
        <v>-</v>
      </c>
      <c r="TD60" s="539" t="str">
        <f t="shared" ca="1" si="697"/>
        <v>-</v>
      </c>
      <c r="TE60" s="539" t="str">
        <f t="shared" ca="1" si="697"/>
        <v>-</v>
      </c>
      <c r="TF60" s="539" t="str">
        <f t="shared" ca="1" si="697"/>
        <v>-</v>
      </c>
      <c r="TG60" s="539" t="str">
        <f t="shared" ca="1" si="697"/>
        <v>-</v>
      </c>
      <c r="TH60" s="539" t="str">
        <f t="shared" ca="1" si="697"/>
        <v>-</v>
      </c>
      <c r="TI60" s="539" t="str">
        <f t="shared" ca="1" si="697"/>
        <v>-</v>
      </c>
      <c r="TJ60" s="539" t="str">
        <f t="shared" ca="1" si="697"/>
        <v>-</v>
      </c>
      <c r="TK60" s="539" t="str">
        <f t="shared" ca="1" si="697"/>
        <v>-</v>
      </c>
      <c r="TL60" s="539" t="str">
        <f t="shared" ca="1" si="697"/>
        <v>-</v>
      </c>
      <c r="TM60" s="539" t="str">
        <f t="shared" ca="1" si="697"/>
        <v>-</v>
      </c>
      <c r="TN60" s="539" t="str">
        <f t="shared" ca="1" si="697"/>
        <v>-</v>
      </c>
      <c r="TO60" s="539" t="str">
        <f t="shared" ca="1" si="697"/>
        <v>-</v>
      </c>
      <c r="TP60" s="539" t="str">
        <f t="shared" ca="1" si="697"/>
        <v>-</v>
      </c>
      <c r="TQ60" s="539" t="str">
        <f t="shared" ca="1" si="697"/>
        <v>-</v>
      </c>
      <c r="TR60" s="539" t="str">
        <f t="shared" ca="1" si="697"/>
        <v>-</v>
      </c>
      <c r="TS60" s="539" t="str">
        <f t="shared" ca="1" si="697"/>
        <v>-</v>
      </c>
      <c r="TT60" s="539" t="str">
        <f t="shared" ca="1" si="697"/>
        <v>-</v>
      </c>
      <c r="TU60" s="539" t="str">
        <f t="shared" ca="1" si="697"/>
        <v>-</v>
      </c>
      <c r="TV60" s="539" t="str">
        <f t="shared" ca="1" si="697"/>
        <v>-</v>
      </c>
      <c r="TW60" s="539" t="str">
        <f t="shared" ca="1" si="697"/>
        <v>-</v>
      </c>
      <c r="TX60" s="539" t="str">
        <f t="shared" ca="1" si="697"/>
        <v>-</v>
      </c>
      <c r="TY60" s="539" t="str">
        <f t="shared" ca="1" si="697"/>
        <v>-</v>
      </c>
      <c r="TZ60" s="539" t="str">
        <f t="shared" ca="1" si="697"/>
        <v>-</v>
      </c>
      <c r="UA60" s="539" t="str">
        <f t="shared" ca="1" si="697"/>
        <v>-</v>
      </c>
      <c r="UB60" s="539" t="str">
        <f t="shared" ca="1" si="697"/>
        <v>-</v>
      </c>
      <c r="UC60" s="549" t="b">
        <f t="shared" si="698"/>
        <v>1</v>
      </c>
      <c r="UD60" s="549" t="b">
        <f t="shared" si="698"/>
        <v>1</v>
      </c>
      <c r="UE60" s="549" t="b">
        <f t="shared" si="698"/>
        <v>1</v>
      </c>
      <c r="UF60" s="549" t="b">
        <f t="shared" si="698"/>
        <v>1</v>
      </c>
      <c r="UG60" s="549" t="b">
        <f t="shared" si="698"/>
        <v>1</v>
      </c>
      <c r="UH60" s="549" t="b">
        <f t="shared" si="698"/>
        <v>1</v>
      </c>
      <c r="UI60" s="549" t="b">
        <f t="shared" si="698"/>
        <v>1</v>
      </c>
      <c r="UJ60" s="549" t="b">
        <f t="shared" si="698"/>
        <v>1</v>
      </c>
      <c r="UK60" s="549" t="b">
        <f t="shared" si="698"/>
        <v>1</v>
      </c>
      <c r="UL60" s="549" t="b">
        <f t="shared" si="698"/>
        <v>1</v>
      </c>
      <c r="UM60" s="549" t="b">
        <f t="shared" si="698"/>
        <v>1</v>
      </c>
      <c r="UN60" s="549" t="b">
        <f t="shared" si="698"/>
        <v>1</v>
      </c>
      <c r="UO60" s="549" t="b">
        <f t="shared" si="698"/>
        <v>1</v>
      </c>
      <c r="UP60" s="549" t="b">
        <f t="shared" si="698"/>
        <v>1</v>
      </c>
      <c r="UQ60" s="549" t="b">
        <f t="shared" si="698"/>
        <v>1</v>
      </c>
      <c r="UR60" s="549" t="b">
        <f t="shared" si="698"/>
        <v>1</v>
      </c>
      <c r="US60" s="549" t="b">
        <f t="shared" si="698"/>
        <v>1</v>
      </c>
      <c r="UT60" s="549" t="b">
        <f t="shared" si="698"/>
        <v>1</v>
      </c>
      <c r="UU60" s="549" t="b">
        <f t="shared" si="698"/>
        <v>1</v>
      </c>
      <c r="UV60" s="549" t="b">
        <f t="shared" si="698"/>
        <v>1</v>
      </c>
      <c r="UW60" s="549" t="b">
        <f t="shared" si="698"/>
        <v>1</v>
      </c>
      <c r="UX60" s="549" t="b">
        <f t="shared" si="698"/>
        <v>1</v>
      </c>
      <c r="UY60" s="549" t="b">
        <f t="shared" si="698"/>
        <v>1</v>
      </c>
      <c r="UZ60" s="549" t="b">
        <f t="shared" si="698"/>
        <v>1</v>
      </c>
      <c r="VA60" s="549" t="b">
        <f t="shared" si="698"/>
        <v>1</v>
      </c>
      <c r="VB60" s="549" t="b">
        <f t="shared" si="698"/>
        <v>1</v>
      </c>
      <c r="VC60" s="19">
        <f t="shared" ca="1" si="671"/>
        <v>0</v>
      </c>
      <c r="VD60" s="23">
        <v>0</v>
      </c>
    </row>
    <row r="61" spans="1:576" outlineLevel="1">
      <c r="A61" s="21">
        <f t="shared" si="93"/>
        <v>56</v>
      </c>
      <c r="B61" s="21">
        <f t="shared" si="674"/>
        <v>18</v>
      </c>
      <c r="C61">
        <v>108</v>
      </c>
      <c r="D61" s="19" t="str">
        <f t="shared" ca="1" si="583"/>
        <v>SNSW</v>
      </c>
      <c r="E61" t="b">
        <v>1</v>
      </c>
      <c r="F61" t="b">
        <v>0</v>
      </c>
      <c r="G61" t="b">
        <f t="shared" si="687"/>
        <v>1</v>
      </c>
      <c r="H61" s="215">
        <f t="shared" ca="1" si="686"/>
        <v>7</v>
      </c>
      <c r="I61" s="26">
        <v>2</v>
      </c>
      <c r="J61" s="26">
        <v>1</v>
      </c>
      <c r="K61" s="26" t="str">
        <f>""</f>
        <v/>
      </c>
      <c r="L61" s="26">
        <v>0</v>
      </c>
      <c r="M61" s="26">
        <f t="shared" si="585"/>
        <v>2</v>
      </c>
      <c r="N61" s="26">
        <v>2</v>
      </c>
      <c r="O61" s="26">
        <v>3</v>
      </c>
      <c r="P61" s="26">
        <v>2</v>
      </c>
      <c r="Q61" s="26">
        <v>0</v>
      </c>
      <c r="R61" s="26">
        <v>0</v>
      </c>
      <c r="S61" s="26">
        <v>0</v>
      </c>
      <c r="T61" s="26">
        <v>0</v>
      </c>
      <c r="U61" s="26">
        <v>1</v>
      </c>
      <c r="V61" s="116">
        <v>1</v>
      </c>
      <c r="W61" s="116">
        <v>1</v>
      </c>
      <c r="X61" s="116">
        <v>1</v>
      </c>
      <c r="Y61" s="211"/>
      <c r="Z61" s="211"/>
      <c r="AA61" s="211"/>
      <c r="AB61" s="211"/>
      <c r="AC61" s="26">
        <v>0</v>
      </c>
      <c r="AD61" s="211"/>
      <c r="AE61" s="211"/>
      <c r="AF61" s="211"/>
      <c r="AG61" s="211"/>
      <c r="AH61" s="211"/>
      <c r="AI61" s="211"/>
      <c r="AJ61" s="211"/>
      <c r="AK61" s="211"/>
      <c r="AL61" s="136">
        <f t="shared" si="586"/>
        <v>2</v>
      </c>
      <c r="AM61" s="136">
        <f>INDEX(CHOOSE($O61,DataAutumn!i.AdultDrys,DataWinter!i.AdultDrys,DataSpring!i.AdultDrys),1,$N61)</f>
        <v>3</v>
      </c>
      <c r="AN61" s="5">
        <f t="shared" si="587"/>
        <v>2</v>
      </c>
      <c r="AO61" s="5">
        <f t="shared" si="587"/>
        <v>0</v>
      </c>
      <c r="AP61" s="5">
        <f t="shared" si="588"/>
        <v>1</v>
      </c>
      <c r="AQ61" s="211"/>
      <c r="AR61" s="211"/>
      <c r="AS61" s="356" t="str">
        <f t="shared" ca="1" si="589"/>
        <v>optimum_carry 00007 SNSW MWM    EWEDSE14.75 pasture440 Day204 Scan2-0000 RR000p GP100p WP100p MP100p T_TRUE (F33N11)</v>
      </c>
      <c r="AT61" s="9" t="str">
        <f ca="1">IF(COUNTIF(AS$5:AS61,AS61)=1,"-","Dup")</f>
        <v>-</v>
      </c>
      <c r="AU61" s="9"/>
      <c r="AV61" s="19" t="str">
        <f t="shared" ca="1" si="590"/>
        <v>-</v>
      </c>
      <c r="AW61" s="19" t="str">
        <f t="shared" ca="1" si="590"/>
        <v>-</v>
      </c>
      <c r="AX61" s="19" t="str">
        <f t="shared" ca="1" si="590"/>
        <v>-</v>
      </c>
      <c r="AY61" s="19" t="str">
        <f t="shared" ca="1" si="590"/>
        <v>-</v>
      </c>
      <c r="AZ61" s="19" t="str">
        <f t="shared" ca="1" si="590"/>
        <v>-</v>
      </c>
      <c r="BA61" s="19" t="str">
        <f t="shared" ca="1" si="590"/>
        <v>-</v>
      </c>
      <c r="BB61" s="19" t="str">
        <f t="shared" ca="1" si="590"/>
        <v>-</v>
      </c>
      <c r="BC61" s="19" t="str">
        <f t="shared" ca="1" si="590"/>
        <v>-</v>
      </c>
      <c r="BD61" s="9"/>
      <c r="BE61" s="5" t="b">
        <f t="shared" si="591"/>
        <v>0</v>
      </c>
      <c r="BF61" s="5" t="str">
        <f t="shared" si="591"/>
        <v>-</v>
      </c>
      <c r="BG61" s="5" t="b">
        <f t="shared" si="591"/>
        <v>0</v>
      </c>
      <c r="BH61" s="5" t="b">
        <f t="shared" si="591"/>
        <v>1</v>
      </c>
      <c r="BI61" s="5" t="b">
        <f t="shared" si="591"/>
        <v>1</v>
      </c>
      <c r="BJ61" s="136">
        <f t="shared" si="591"/>
        <v>0</v>
      </c>
      <c r="BK61" s="19" t="b">
        <f t="shared" ca="1" si="592"/>
        <v>0</v>
      </c>
      <c r="BL61" s="9"/>
      <c r="BM61" s="5" t="str">
        <f t="shared" ca="1" si="593"/>
        <v>-</v>
      </c>
      <c r="BN61" s="19" t="str">
        <f t="shared" ca="1" si="594"/>
        <v>-</v>
      </c>
      <c r="BO61" s="19" t="str">
        <f t="shared" ca="1" si="594"/>
        <v>-</v>
      </c>
      <c r="BP61" s="19" t="str">
        <f t="shared" ca="1" si="594"/>
        <v>-</v>
      </c>
      <c r="BQ61" s="5" t="str">
        <f t="shared" ca="1" si="595"/>
        <v>-</v>
      </c>
      <c r="BR61" s="19" t="str">
        <f t="shared" ca="1" si="596"/>
        <v>-</v>
      </c>
      <c r="BS61" s="5" t="str">
        <f t="shared" ca="1" si="597"/>
        <v>-</v>
      </c>
      <c r="BT61" s="19" t="str">
        <f t="shared" ca="1" si="598"/>
        <v>-</v>
      </c>
      <c r="BU61" s="19" t="str">
        <f t="shared" ca="1" si="598"/>
        <v>-</v>
      </c>
      <c r="BV61" s="19" t="str">
        <f t="shared" ca="1" si="598"/>
        <v>-</v>
      </c>
      <c r="BW61" s="5" t="str">
        <f t="shared" ca="1" si="599"/>
        <v>-</v>
      </c>
      <c r="BX61" s="9"/>
      <c r="BY61" s="5" t="b">
        <f t="shared" si="600"/>
        <v>0</v>
      </c>
      <c r="BZ61" s="5" t="str">
        <f t="shared" ca="1" si="601"/>
        <v>-</v>
      </c>
      <c r="CA61" s="5" t="str">
        <f t="shared" ca="1" si="602"/>
        <v>-</v>
      </c>
      <c r="CB61" s="5" t="str">
        <f t="shared" ca="1" si="602"/>
        <v>-</v>
      </c>
      <c r="CC61" s="5" t="str">
        <f t="shared" ca="1" si="602"/>
        <v>-</v>
      </c>
      <c r="CD61" s="5" t="str">
        <f t="shared" ca="1" si="602"/>
        <v>-</v>
      </c>
      <c r="CE61" s="5" t="str">
        <f t="shared" ca="1" si="602"/>
        <v>-</v>
      </c>
      <c r="CF61" s="5" t="str">
        <f t="shared" ca="1" si="602"/>
        <v>-</v>
      </c>
      <c r="CG61" s="5" t="str">
        <f t="shared" ca="1" si="602"/>
        <v>-</v>
      </c>
      <c r="CH61" s="5" t="str">
        <f t="shared" ca="1" si="602"/>
        <v>-</v>
      </c>
      <c r="CI61" s="9"/>
      <c r="CJ61" s="12" t="b">
        <v>1</v>
      </c>
      <c r="CK61" s="12" t="b">
        <v>1</v>
      </c>
      <c r="CL61" s="12" t="b">
        <v>1</v>
      </c>
      <c r="CM61" s="12">
        <v>22312000005</v>
      </c>
      <c r="CN61" s="12" t="b">
        <v>0</v>
      </c>
      <c r="CO61" s="19" t="str">
        <f t="shared" ca="1" si="603"/>
        <v>-</v>
      </c>
      <c r="CP61" s="19" t="str">
        <f t="shared" ca="1" si="603"/>
        <v>-</v>
      </c>
      <c r="CQ61" s="19" t="str">
        <f t="shared" ca="1" si="603"/>
        <v>-</v>
      </c>
      <c r="CR61" s="433">
        <f t="shared" si="604"/>
        <v>652</v>
      </c>
      <c r="CS61" s="433">
        <f t="shared" si="604"/>
        <v>686</v>
      </c>
      <c r="CT61" s="433">
        <f t="shared" si="604"/>
        <v>721</v>
      </c>
      <c r="CU61" s="144">
        <f t="shared" si="605"/>
        <v>378</v>
      </c>
      <c r="CV61" s="144">
        <f t="shared" si="605"/>
        <v>413</v>
      </c>
      <c r="CW61" s="144">
        <f t="shared" si="605"/>
        <v>448</v>
      </c>
      <c r="CX61" s="19" t="str">
        <f t="shared" ca="1" si="688"/>
        <v>-</v>
      </c>
      <c r="CY61" s="19" t="str">
        <f t="shared" ca="1" si="688"/>
        <v>-</v>
      </c>
      <c r="CZ61" s="19" t="str">
        <f t="shared" ca="1" si="688"/>
        <v>-</v>
      </c>
      <c r="DA61" s="19" t="str">
        <f t="shared" ca="1" si="688"/>
        <v>-</v>
      </c>
      <c r="DB61" s="19" t="str">
        <f t="shared" ca="1" si="688"/>
        <v>-</v>
      </c>
      <c r="DC61" s="19" t="str">
        <f t="shared" ca="1" si="688"/>
        <v>-</v>
      </c>
      <c r="DD61" s="19">
        <f t="shared" ca="1" si="688"/>
        <v>1</v>
      </c>
      <c r="DE61" s="19">
        <f t="shared" ca="1" si="688"/>
        <v>1</v>
      </c>
      <c r="DF61" s="19">
        <f t="shared" ca="1" si="688"/>
        <v>0</v>
      </c>
      <c r="DG61" s="19" t="str">
        <f t="shared" ca="1" si="688"/>
        <v>-</v>
      </c>
      <c r="DH61" s="19" t="str">
        <f t="shared" ca="1" si="688"/>
        <v>-</v>
      </c>
      <c r="DI61" s="19" t="str">
        <f t="shared" ca="1" si="688"/>
        <v>-</v>
      </c>
      <c r="DJ61" s="19" t="str">
        <f t="shared" ca="1" si="688"/>
        <v>-</v>
      </c>
      <c r="DK61" s="19" t="str">
        <f t="shared" ca="1" si="688"/>
        <v>-</v>
      </c>
      <c r="DL61" s="19">
        <f t="shared" ca="1" si="688"/>
        <v>0</v>
      </c>
      <c r="DM61" s="19" t="str">
        <f t="shared" ca="1" si="688"/>
        <v>-</v>
      </c>
      <c r="DN61" s="19" t="str">
        <f t="shared" ca="1" si="688"/>
        <v>-</v>
      </c>
      <c r="DO61" s="19" t="str">
        <f t="shared" ca="1" si="603"/>
        <v>-</v>
      </c>
      <c r="DP61" s="19">
        <f t="shared" ca="1" si="603"/>
        <v>0</v>
      </c>
      <c r="DQ61" s="19">
        <f t="shared" ca="1" si="603"/>
        <v>0</v>
      </c>
      <c r="DR61" s="9"/>
      <c r="DS61" s="19">
        <f t="shared" ca="1" si="607"/>
        <v>0</v>
      </c>
      <c r="DT61" s="19">
        <f t="shared" ca="1" si="607"/>
        <v>0</v>
      </c>
      <c r="DU61" s="19">
        <f t="shared" ca="1" si="607"/>
        <v>0</v>
      </c>
      <c r="DV61" s="19">
        <f t="shared" ca="1" si="607"/>
        <v>0</v>
      </c>
      <c r="DW61" s="19">
        <f t="shared" ca="1" si="607"/>
        <v>0</v>
      </c>
      <c r="DX61" s="19">
        <f t="shared" ca="1" si="607"/>
        <v>0</v>
      </c>
      <c r="DY61" s="19">
        <f t="shared" ca="1" si="607"/>
        <v>0</v>
      </c>
      <c r="DZ61" s="19">
        <f t="shared" ca="1" si="607"/>
        <v>0</v>
      </c>
      <c r="EA61" s="19">
        <f t="shared" ref="EA61:EE61" ca="1" si="700">OFFSET(EA$5,$B61,0)</f>
        <v>0</v>
      </c>
      <c r="EB61" s="19">
        <f t="shared" ca="1" si="700"/>
        <v>0</v>
      </c>
      <c r="EC61" s="19">
        <f t="shared" ca="1" si="700"/>
        <v>0</v>
      </c>
      <c r="ED61" s="19">
        <f t="shared" ca="1" si="700"/>
        <v>0</v>
      </c>
      <c r="EE61" s="19">
        <f t="shared" ca="1" si="700"/>
        <v>0</v>
      </c>
      <c r="EF61" s="433">
        <f t="shared" si="608"/>
        <v>0</v>
      </c>
      <c r="EG61" s="433">
        <f t="shared" si="608"/>
        <v>0</v>
      </c>
      <c r="EH61" s="116">
        <f t="shared" si="609"/>
        <v>0</v>
      </c>
      <c r="EI61" s="116">
        <f t="shared" ca="1" si="609"/>
        <v>0</v>
      </c>
      <c r="EJ61" s="116">
        <f t="shared" ca="1" si="609"/>
        <v>0</v>
      </c>
      <c r="EK61" s="116">
        <f t="shared" ca="1" si="609"/>
        <v>0</v>
      </c>
      <c r="EL61" s="116">
        <f t="shared" ca="1" si="609"/>
        <v>0</v>
      </c>
      <c r="EM61" s="537">
        <f t="shared" ca="1" si="610"/>
        <v>0</v>
      </c>
      <c r="EN61" s="116">
        <f t="shared" ca="1" si="611"/>
        <v>0</v>
      </c>
      <c r="EO61" s="116">
        <f t="shared" ca="1" si="611"/>
        <v>0</v>
      </c>
      <c r="EP61" s="116">
        <f t="shared" ca="1" si="611"/>
        <v>0</v>
      </c>
      <c r="EQ61" s="116">
        <f t="shared" ca="1" si="611"/>
        <v>0</v>
      </c>
      <c r="ER61" s="116">
        <f t="shared" ca="1" si="611"/>
        <v>0</v>
      </c>
      <c r="ES61" s="537">
        <f t="shared" ca="1" si="612"/>
        <v>0</v>
      </c>
      <c r="ET61" s="116">
        <f t="shared" ca="1" si="613"/>
        <v>0</v>
      </c>
      <c r="EU61" s="116">
        <f t="shared" ca="1" si="613"/>
        <v>0</v>
      </c>
      <c r="EV61" s="116">
        <f t="shared" ca="1" si="613"/>
        <v>0</v>
      </c>
      <c r="EW61" s="116">
        <f t="shared" ca="1" si="613"/>
        <v>0</v>
      </c>
      <c r="EX61" s="116">
        <f t="shared" ca="1" si="613"/>
        <v>0</v>
      </c>
      <c r="EY61" s="537">
        <f t="shared" ca="1" si="614"/>
        <v>0</v>
      </c>
      <c r="EZ61" s="116">
        <f t="shared" ca="1" si="615"/>
        <v>0</v>
      </c>
      <c r="FA61" s="116">
        <f t="shared" ca="1" si="615"/>
        <v>0</v>
      </c>
      <c r="FB61" s="116">
        <f t="shared" ca="1" si="615"/>
        <v>0</v>
      </c>
      <c r="FC61" s="116">
        <f t="shared" ca="1" si="615"/>
        <v>0</v>
      </c>
      <c r="FD61" s="116">
        <f t="shared" ca="1" si="615"/>
        <v>0</v>
      </c>
      <c r="FE61" s="537">
        <f t="shared" ca="1" si="616"/>
        <v>0</v>
      </c>
      <c r="FF61" s="116">
        <f t="shared" ca="1" si="617"/>
        <v>0</v>
      </c>
      <c r="FG61" s="116">
        <f t="shared" ca="1" si="617"/>
        <v>0</v>
      </c>
      <c r="FH61" s="116">
        <f t="shared" ca="1" si="617"/>
        <v>0</v>
      </c>
      <c r="FI61" s="116">
        <f t="shared" ca="1" si="617"/>
        <v>0</v>
      </c>
      <c r="FJ61" s="116">
        <f t="shared" ca="1" si="617"/>
        <v>0</v>
      </c>
      <c r="FK61" s="537">
        <f t="shared" ca="1" si="618"/>
        <v>0</v>
      </c>
      <c r="FL61" s="116">
        <f t="shared" ca="1" si="619"/>
        <v>0</v>
      </c>
      <c r="FM61" s="116">
        <f t="shared" ca="1" si="619"/>
        <v>0</v>
      </c>
      <c r="FN61" s="116">
        <f t="shared" ca="1" si="619"/>
        <v>0</v>
      </c>
      <c r="FO61" s="116">
        <f t="shared" ca="1" si="619"/>
        <v>0</v>
      </c>
      <c r="FP61" s="116">
        <f t="shared" ca="1" si="619"/>
        <v>0</v>
      </c>
      <c r="FQ61" s="537">
        <f t="shared" ca="1" si="620"/>
        <v>0</v>
      </c>
      <c r="FR61" s="117">
        <f t="shared" ca="1" si="621"/>
        <v>0</v>
      </c>
      <c r="FS61" s="117">
        <f t="shared" ca="1" si="621"/>
        <v>0</v>
      </c>
      <c r="FT61" s="117">
        <f t="shared" ca="1" si="621"/>
        <v>0</v>
      </c>
      <c r="FU61" s="117">
        <f t="shared" ca="1" si="621"/>
        <v>0</v>
      </c>
      <c r="FV61" s="556">
        <f t="shared" ca="1" si="689"/>
        <v>0</v>
      </c>
      <c r="FW61" s="556">
        <f t="shared" ca="1" si="689"/>
        <v>0</v>
      </c>
      <c r="FX61" s="556">
        <f t="shared" ca="1" si="689"/>
        <v>0</v>
      </c>
      <c r="FY61" s="556">
        <f t="shared" ca="1" si="689"/>
        <v>0</v>
      </c>
      <c r="FZ61" s="556">
        <f t="shared" ca="1" si="689"/>
        <v>0</v>
      </c>
      <c r="GA61" s="556">
        <f t="shared" ca="1" si="689"/>
        <v>0</v>
      </c>
      <c r="GB61" s="556">
        <f t="shared" ca="1" si="689"/>
        <v>0</v>
      </c>
      <c r="GC61" s="556">
        <f t="shared" ca="1" si="689"/>
        <v>0</v>
      </c>
      <c r="GD61" s="556">
        <f t="shared" ca="1" si="689"/>
        <v>0</v>
      </c>
      <c r="GE61" s="556">
        <f t="shared" ca="1" si="689"/>
        <v>0</v>
      </c>
      <c r="GF61" s="556">
        <f t="shared" ca="1" si="689"/>
        <v>0</v>
      </c>
      <c r="GG61" s="556">
        <f t="shared" ca="1" si="689"/>
        <v>0</v>
      </c>
      <c r="GH61" s="556">
        <f t="shared" ca="1" si="689"/>
        <v>0</v>
      </c>
      <c r="GI61" s="556">
        <f t="shared" ca="1" si="689"/>
        <v>0</v>
      </c>
      <c r="GJ61" s="556">
        <f t="shared" ca="1" si="689"/>
        <v>0</v>
      </c>
      <c r="GK61" s="556">
        <f t="shared" ca="1" si="689"/>
        <v>0</v>
      </c>
      <c r="GL61" s="556">
        <f t="shared" ca="1" si="689"/>
        <v>0</v>
      </c>
      <c r="GM61" s="556">
        <f t="shared" ca="1" si="689"/>
        <v>0</v>
      </c>
      <c r="GN61" s="556">
        <f t="shared" ca="1" si="689"/>
        <v>0</v>
      </c>
      <c r="GO61" s="556">
        <f t="shared" ca="1" si="689"/>
        <v>0</v>
      </c>
      <c r="GP61" s="19">
        <f t="shared" ca="1" si="623"/>
        <v>0</v>
      </c>
      <c r="GQ61" s="116">
        <f t="shared" ca="1" si="624"/>
        <v>0</v>
      </c>
      <c r="GR61" s="116">
        <f t="shared" ca="1" si="624"/>
        <v>0</v>
      </c>
      <c r="GS61" s="116">
        <f t="shared" ca="1" si="624"/>
        <v>0</v>
      </c>
      <c r="GT61" s="116">
        <f t="shared" ca="1" si="624"/>
        <v>0</v>
      </c>
      <c r="GU61" s="116">
        <f t="shared" ca="1" si="624"/>
        <v>0</v>
      </c>
      <c r="GV61" s="537">
        <f t="shared" ca="1" si="625"/>
        <v>0</v>
      </c>
      <c r="GW61" s="116">
        <f t="shared" ca="1" si="626"/>
        <v>0</v>
      </c>
      <c r="GX61" s="116">
        <f t="shared" ca="1" si="626"/>
        <v>0</v>
      </c>
      <c r="GY61" s="116">
        <f t="shared" ca="1" si="626"/>
        <v>0</v>
      </c>
      <c r="GZ61" s="116">
        <f t="shared" ca="1" si="626"/>
        <v>0</v>
      </c>
      <c r="HA61" s="116">
        <f t="shared" ca="1" si="626"/>
        <v>0</v>
      </c>
      <c r="HB61" s="537">
        <f t="shared" ca="1" si="627"/>
        <v>0</v>
      </c>
      <c r="HC61" s="116">
        <f t="shared" ca="1" si="628"/>
        <v>0</v>
      </c>
      <c r="HD61" s="116">
        <f t="shared" ca="1" si="628"/>
        <v>0</v>
      </c>
      <c r="HE61" s="116">
        <f t="shared" ca="1" si="628"/>
        <v>0</v>
      </c>
      <c r="HF61" s="116">
        <f t="shared" ca="1" si="628"/>
        <v>0</v>
      </c>
      <c r="HG61" s="116">
        <f t="shared" ca="1" si="628"/>
        <v>0</v>
      </c>
      <c r="HH61" s="537">
        <f t="shared" ca="1" si="629"/>
        <v>0</v>
      </c>
      <c r="HI61" s="116">
        <f t="shared" ca="1" si="630"/>
        <v>0</v>
      </c>
      <c r="HJ61" s="116">
        <f t="shared" ca="1" si="630"/>
        <v>0</v>
      </c>
      <c r="HK61" s="116">
        <f t="shared" ca="1" si="630"/>
        <v>0</v>
      </c>
      <c r="HL61" s="116">
        <f t="shared" ca="1" si="630"/>
        <v>0</v>
      </c>
      <c r="HM61" s="116">
        <f t="shared" ca="1" si="630"/>
        <v>0</v>
      </c>
      <c r="HN61" s="537">
        <f t="shared" ca="1" si="631"/>
        <v>0</v>
      </c>
      <c r="HO61" s="116">
        <f t="shared" ca="1" si="632"/>
        <v>0</v>
      </c>
      <c r="HP61" s="116">
        <f t="shared" ca="1" si="632"/>
        <v>0</v>
      </c>
      <c r="HQ61" s="116">
        <f t="shared" ca="1" si="632"/>
        <v>0</v>
      </c>
      <c r="HR61" s="116">
        <f t="shared" ca="1" si="632"/>
        <v>0</v>
      </c>
      <c r="HS61" s="116">
        <f t="shared" ca="1" si="632"/>
        <v>0</v>
      </c>
      <c r="HT61" s="537">
        <f t="shared" ca="1" si="633"/>
        <v>0</v>
      </c>
      <c r="HU61" s="116">
        <f t="shared" ca="1" si="634"/>
        <v>0</v>
      </c>
      <c r="HV61" s="116">
        <f t="shared" ca="1" si="634"/>
        <v>0</v>
      </c>
      <c r="HW61" s="116">
        <f t="shared" ca="1" si="634"/>
        <v>0</v>
      </c>
      <c r="HX61" s="116">
        <f t="shared" ca="1" si="634"/>
        <v>0</v>
      </c>
      <c r="HY61" s="116">
        <f t="shared" ca="1" si="634"/>
        <v>0</v>
      </c>
      <c r="HZ61" s="537">
        <f t="shared" ca="1" si="635"/>
        <v>0</v>
      </c>
      <c r="IA61" s="117">
        <f t="shared" ca="1" si="636"/>
        <v>0</v>
      </c>
      <c r="IB61" s="117">
        <f t="shared" ca="1" si="636"/>
        <v>0</v>
      </c>
      <c r="IC61" s="117">
        <f t="shared" ca="1" si="636"/>
        <v>0</v>
      </c>
      <c r="ID61" s="117">
        <f t="shared" ca="1" si="636"/>
        <v>0</v>
      </c>
      <c r="IE61" s="556">
        <f t="shared" ca="1" si="690"/>
        <v>0</v>
      </c>
      <c r="IF61" s="556">
        <f t="shared" ca="1" si="690"/>
        <v>0</v>
      </c>
      <c r="IG61" s="556">
        <f t="shared" ca="1" si="690"/>
        <v>0</v>
      </c>
      <c r="IH61" s="556">
        <f t="shared" ca="1" si="690"/>
        <v>0</v>
      </c>
      <c r="II61" s="556">
        <f t="shared" ca="1" si="690"/>
        <v>0</v>
      </c>
      <c r="IJ61" s="556">
        <f t="shared" ca="1" si="690"/>
        <v>0</v>
      </c>
      <c r="IK61" s="556">
        <f t="shared" ca="1" si="690"/>
        <v>0</v>
      </c>
      <c r="IL61" s="556">
        <f t="shared" ca="1" si="690"/>
        <v>0</v>
      </c>
      <c r="IM61" s="556">
        <f t="shared" ca="1" si="690"/>
        <v>0</v>
      </c>
      <c r="IN61" s="556">
        <f t="shared" ca="1" si="690"/>
        <v>0</v>
      </c>
      <c r="IO61" s="556">
        <f t="shared" ca="1" si="690"/>
        <v>0</v>
      </c>
      <c r="IP61" s="556">
        <f t="shared" ca="1" si="690"/>
        <v>0</v>
      </c>
      <c r="IQ61" s="556">
        <f t="shared" ca="1" si="690"/>
        <v>0</v>
      </c>
      <c r="IR61" s="556">
        <f t="shared" ca="1" si="690"/>
        <v>0</v>
      </c>
      <c r="IS61" s="556">
        <f t="shared" ca="1" si="690"/>
        <v>0</v>
      </c>
      <c r="IT61" s="556">
        <f t="shared" ca="1" si="690"/>
        <v>0</v>
      </c>
      <c r="IU61" s="556">
        <f t="shared" ca="1" si="690"/>
        <v>0</v>
      </c>
      <c r="IV61" s="556">
        <f t="shared" ca="1" si="690"/>
        <v>0</v>
      </c>
      <c r="IW61" s="556">
        <f t="shared" ca="1" si="690"/>
        <v>0</v>
      </c>
      <c r="IX61" s="556">
        <f t="shared" ca="1" si="690"/>
        <v>0</v>
      </c>
      <c r="IY61" s="19">
        <f t="shared" ca="1" si="638"/>
        <v>0</v>
      </c>
      <c r="IZ61" s="5">
        <f t="shared" si="639"/>
        <v>67</v>
      </c>
      <c r="JA61" s="9"/>
      <c r="JB61" s="5">
        <f t="shared" si="640"/>
        <v>1</v>
      </c>
      <c r="JC61" s="5" t="b">
        <f t="shared" si="640"/>
        <v>0</v>
      </c>
      <c r="JD61" s="19">
        <f t="shared" ca="1" si="691"/>
        <v>0</v>
      </c>
      <c r="JE61" s="5">
        <f t="shared" si="642"/>
        <v>0</v>
      </c>
      <c r="JF61" s="5">
        <f t="shared" si="643"/>
        <v>1.2500000000000001E-2</v>
      </c>
      <c r="JG61" s="5">
        <f t="shared" si="644"/>
        <v>0</v>
      </c>
      <c r="JH61" s="19">
        <f t="shared" ca="1" si="691"/>
        <v>0</v>
      </c>
      <c r="JI61" s="5">
        <f t="shared" si="645"/>
        <v>60</v>
      </c>
      <c r="JJ61" s="5">
        <f t="shared" si="646"/>
        <v>1</v>
      </c>
      <c r="JK61" s="19">
        <f t="shared" ca="1" si="691"/>
        <v>0</v>
      </c>
      <c r="JL61" s="19">
        <f t="shared" ca="1" si="691"/>
        <v>0</v>
      </c>
      <c r="JM61" s="19">
        <f t="shared" ca="1" si="691"/>
        <v>0</v>
      </c>
      <c r="JN61" s="19">
        <f t="shared" ca="1" si="691"/>
        <v>0</v>
      </c>
      <c r="JO61" s="19">
        <f t="shared" ca="1" si="691"/>
        <v>0</v>
      </c>
      <c r="JP61" s="19">
        <f t="shared" ca="1" si="691"/>
        <v>0</v>
      </c>
      <c r="JQ61" s="19">
        <f t="shared" ca="1" si="691"/>
        <v>0</v>
      </c>
      <c r="JR61" s="19">
        <f t="shared" ca="1" si="691"/>
        <v>0</v>
      </c>
      <c r="JS61" s="19">
        <f t="shared" ca="1" si="691"/>
        <v>0</v>
      </c>
      <c r="JT61" s="19">
        <f t="shared" ca="1" si="691"/>
        <v>0</v>
      </c>
      <c r="JU61" s="19">
        <f t="shared" ca="1" si="691"/>
        <v>0</v>
      </c>
      <c r="JV61" s="19">
        <f t="shared" ca="1" si="691"/>
        <v>0</v>
      </c>
      <c r="JW61" s="19">
        <f t="shared" ca="1" si="691"/>
        <v>0</v>
      </c>
      <c r="JX61" s="19">
        <f t="shared" ca="1" si="691"/>
        <v>0</v>
      </c>
      <c r="JY61" s="19">
        <f t="shared" ca="1" si="691"/>
        <v>0</v>
      </c>
      <c r="JZ61" s="19">
        <f t="shared" ca="1" si="691"/>
        <v>0</v>
      </c>
      <c r="KA61" s="19">
        <f t="shared" ca="1" si="691"/>
        <v>0</v>
      </c>
      <c r="KB61" s="19">
        <f t="shared" ca="1" si="691"/>
        <v>0</v>
      </c>
      <c r="KC61" s="19">
        <f t="shared" ca="1" si="691"/>
        <v>0</v>
      </c>
      <c r="KD61" s="19">
        <f t="shared" ca="1" si="691"/>
        <v>0</v>
      </c>
      <c r="KE61" s="19">
        <f t="shared" ca="1" si="691"/>
        <v>0</v>
      </c>
      <c r="KF61" s="5">
        <f t="shared" si="647"/>
        <v>0</v>
      </c>
      <c r="KG61" s="5">
        <f t="shared" si="647"/>
        <v>6.25E-2</v>
      </c>
      <c r="KH61" s="5">
        <f t="shared" si="647"/>
        <v>6.25E-2</v>
      </c>
      <c r="KI61" s="5">
        <f t="shared" si="647"/>
        <v>6.25E-2</v>
      </c>
      <c r="KJ61" s="19">
        <f t="shared" ca="1" si="691"/>
        <v>0</v>
      </c>
      <c r="KK61" s="19">
        <f t="shared" ca="1" si="691"/>
        <v>0</v>
      </c>
      <c r="KL61" s="19">
        <f t="shared" ca="1" si="691"/>
        <v>0</v>
      </c>
      <c r="KM61" s="19">
        <f t="shared" ca="1" si="691"/>
        <v>0</v>
      </c>
      <c r="KN61" s="19">
        <f t="shared" ca="1" si="691"/>
        <v>1</v>
      </c>
      <c r="KO61" s="19">
        <f t="shared" ca="1" si="691"/>
        <v>0</v>
      </c>
      <c r="KP61" s="19">
        <f t="shared" ca="1" si="691"/>
        <v>1</v>
      </c>
      <c r="KQ61" s="9"/>
      <c r="KR61" s="5" t="b">
        <f t="shared" ca="1" si="648"/>
        <v>1</v>
      </c>
      <c r="KS61" s="5" t="b">
        <f t="shared" si="649"/>
        <v>0</v>
      </c>
      <c r="KT61" s="5" t="b">
        <f t="shared" si="649"/>
        <v>0</v>
      </c>
      <c r="KU61" s="5" t="b">
        <f t="shared" si="649"/>
        <v>1</v>
      </c>
      <c r="KV61" s="136">
        <f t="shared" si="650"/>
        <v>2</v>
      </c>
      <c r="KW61" s="136">
        <f t="shared" si="650"/>
        <v>2</v>
      </c>
      <c r="KX61" s="5" t="b">
        <f t="shared" si="651"/>
        <v>0</v>
      </c>
      <c r="KY61" s="5" t="b">
        <f t="shared" si="651"/>
        <v>1</v>
      </c>
      <c r="KZ61" s="5" t="b">
        <f t="shared" si="651"/>
        <v>1</v>
      </c>
      <c r="LA61" s="5" t="b">
        <f t="shared" si="651"/>
        <v>0</v>
      </c>
      <c r="LB61" s="5">
        <f t="shared" si="652"/>
        <v>1</v>
      </c>
      <c r="LC61" s="5">
        <f t="shared" si="652"/>
        <v>0</v>
      </c>
      <c r="LD61" s="5" t="b">
        <f t="shared" si="653"/>
        <v>0</v>
      </c>
      <c r="LE61" s="5" t="str" cm="1">
        <f t="array" aca="1" ref="LE61" ca="1">IF(OR(LF61:LM61&lt;&gt;"-"),TRUE,"-")</f>
        <v>-</v>
      </c>
      <c r="LF61" s="19" t="str">
        <f t="shared" ca="1" si="654"/>
        <v>-</v>
      </c>
      <c r="LG61" s="19" t="str">
        <f t="shared" ca="1" si="654"/>
        <v>-</v>
      </c>
      <c r="LH61" s="19" t="str">
        <f t="shared" ca="1" si="654"/>
        <v>-</v>
      </c>
      <c r="LI61" s="19" t="str">
        <f t="shared" ca="1" si="654"/>
        <v>-</v>
      </c>
      <c r="LJ61" s="19" t="str">
        <f t="shared" ca="1" si="654"/>
        <v>-</v>
      </c>
      <c r="LK61" s="19" t="str">
        <f t="shared" ca="1" si="654"/>
        <v>-</v>
      </c>
      <c r="LL61" s="19" t="str">
        <f t="shared" ca="1" si="654"/>
        <v>-</v>
      </c>
      <c r="LM61" s="19" t="str">
        <f t="shared" ca="1" si="654"/>
        <v>-</v>
      </c>
      <c r="LN61" s="466" t="str">
        <f t="shared" ca="1" si="654"/>
        <v>-</v>
      </c>
      <c r="LO61" s="5" t="b">
        <f t="array" aca="1" ref="LO61" ca="1">IF(OR(LP61:LV61&lt;&gt;"-"),TRUE,"-")</f>
        <v>1</v>
      </c>
      <c r="LP61" s="19">
        <f t="shared" ca="1" si="655"/>
        <v>0</v>
      </c>
      <c r="LQ61" s="19" t="str">
        <f t="shared" ca="1" si="655"/>
        <v>-</v>
      </c>
      <c r="LR61" s="19">
        <f t="shared" ca="1" si="655"/>
        <v>999999</v>
      </c>
      <c r="LS61" s="19">
        <f t="shared" ca="1" si="655"/>
        <v>999999</v>
      </c>
      <c r="LT61" s="19">
        <f t="shared" ca="1" si="655"/>
        <v>999999</v>
      </c>
      <c r="LU61" s="19">
        <f t="shared" ca="1" si="655"/>
        <v>999999</v>
      </c>
      <c r="LV61" s="19">
        <f t="shared" ca="1" si="655"/>
        <v>999999</v>
      </c>
      <c r="LW61" s="19" t="str">
        <f t="shared" ca="1" si="655"/>
        <v>-</v>
      </c>
      <c r="LX61" s="19" t="str">
        <f t="shared" ca="1" si="655"/>
        <v>-</v>
      </c>
      <c r="LY61" s="19" t="str">
        <f t="shared" ca="1" si="655"/>
        <v>-</v>
      </c>
      <c r="LZ61" s="19" t="b">
        <f t="shared" ca="1" si="656"/>
        <v>1</v>
      </c>
      <c r="MA61" s="19">
        <f t="shared" ca="1" si="656"/>
        <v>0</v>
      </c>
      <c r="MB61" s="5" t="str">
        <f t="shared" si="657"/>
        <v>-</v>
      </c>
      <c r="MC61" s="5" t="str">
        <f t="shared" si="657"/>
        <v>-</v>
      </c>
      <c r="MD61" s="5" t="str">
        <f t="shared" si="657"/>
        <v>-</v>
      </c>
      <c r="ME61" s="5" t="str">
        <f t="shared" si="657"/>
        <v>-</v>
      </c>
      <c r="MF61" s="19" t="str">
        <f t="shared" ca="1" si="692"/>
        <v>-</v>
      </c>
      <c r="MG61" s="19" t="str">
        <f t="shared" ca="1" si="692"/>
        <v>-</v>
      </c>
      <c r="MH61" s="19" t="str">
        <f t="shared" ca="1" si="692"/>
        <v>-</v>
      </c>
      <c r="MI61" s="19" t="str">
        <f t="shared" ca="1" si="692"/>
        <v>-</v>
      </c>
      <c r="MJ61" s="19">
        <f t="shared" ca="1" si="692"/>
        <v>0.5</v>
      </c>
      <c r="MK61" s="19">
        <f t="shared" ca="1" si="692"/>
        <v>0.5</v>
      </c>
      <c r="ML61" s="19" t="str">
        <f t="shared" ca="1" si="692"/>
        <v>-</v>
      </c>
      <c r="MM61" s="5">
        <f t="shared" si="659"/>
        <v>0</v>
      </c>
      <c r="MN61" s="5">
        <f t="shared" si="659"/>
        <v>500</v>
      </c>
      <c r="MO61" s="5">
        <f t="shared" si="659"/>
        <v>500</v>
      </c>
      <c r="MP61" s="5">
        <f t="shared" si="659"/>
        <v>575</v>
      </c>
      <c r="MQ61" s="5">
        <f t="shared" si="659"/>
        <v>240</v>
      </c>
      <c r="MR61" s="5">
        <f t="shared" si="659"/>
        <v>364</v>
      </c>
      <c r="MS61" s="5">
        <f t="shared" si="660"/>
        <v>1</v>
      </c>
      <c r="MT61" s="9"/>
      <c r="MU61" s="19">
        <f t="shared" ca="1" si="692"/>
        <v>70</v>
      </c>
      <c r="MV61" s="19">
        <f t="shared" ca="1" si="692"/>
        <v>50</v>
      </c>
      <c r="MW61" s="19">
        <f t="shared" ca="1" si="692"/>
        <v>75</v>
      </c>
      <c r="MX61" s="19">
        <f t="shared" ca="1" si="692"/>
        <v>50</v>
      </c>
      <c r="MY61" s="5">
        <f t="shared" si="661"/>
        <v>1</v>
      </c>
      <c r="MZ61" s="5">
        <f t="shared" si="662"/>
        <v>1</v>
      </c>
      <c r="NA61" s="5">
        <f t="shared" si="663"/>
        <v>1</v>
      </c>
      <c r="NB61" s="9"/>
      <c r="NC61" s="19" t="b">
        <f t="shared" ca="1" si="664"/>
        <v>0</v>
      </c>
      <c r="ND61" s="19" t="b">
        <f t="shared" ca="1" si="664"/>
        <v>0</v>
      </c>
      <c r="NE61" s="19">
        <f t="shared" ca="1" si="664"/>
        <v>2</v>
      </c>
      <c r="NF61" s="19">
        <f t="shared" ca="1" si="664"/>
        <v>1</v>
      </c>
      <c r="NG61" s="19">
        <f t="shared" ca="1" si="664"/>
        <v>2</v>
      </c>
      <c r="NH61" s="19">
        <f t="shared" ca="1" si="664"/>
        <v>0</v>
      </c>
      <c r="NI61" s="19" t="str">
        <f t="shared" ca="1" si="664"/>
        <v>-</v>
      </c>
      <c r="NJ61" s="466" t="b">
        <v>1</v>
      </c>
      <c r="NK61" s="466">
        <f>NK60*1.25</f>
        <v>14.75</v>
      </c>
      <c r="NL61" s="466" t="b">
        <v>1</v>
      </c>
      <c r="NM61" s="466">
        <f t="shared" si="699"/>
        <v>440</v>
      </c>
      <c r="NN61" s="19" t="str">
        <f t="shared" ca="1" si="664"/>
        <v>-</v>
      </c>
      <c r="NO61" s="19">
        <f t="shared" ca="1" si="692"/>
        <v>1</v>
      </c>
      <c r="NP61" s="19">
        <f t="shared" ca="1" si="692"/>
        <v>1</v>
      </c>
      <c r="NQ61" s="19">
        <f t="shared" ca="1" si="692"/>
        <v>1</v>
      </c>
      <c r="NR61" s="19">
        <f t="shared" ca="1" si="692"/>
        <v>1</v>
      </c>
      <c r="NS61" s="19">
        <f t="shared" ca="1" si="692"/>
        <v>1</v>
      </c>
      <c r="NT61" s="19">
        <f t="shared" ca="1" si="692"/>
        <v>1</v>
      </c>
      <c r="NU61" s="19">
        <f t="shared" ca="1" si="692"/>
        <v>1</v>
      </c>
      <c r="NV61" s="19">
        <f t="shared" ca="1" si="692"/>
        <v>1</v>
      </c>
      <c r="NW61" s="19">
        <f t="shared" ca="1" si="692"/>
        <v>1</v>
      </c>
      <c r="NX61" s="9"/>
      <c r="NY61" s="539" t="str">
        <f t="shared" si="693"/>
        <v>-</v>
      </c>
      <c r="NZ61" s="539" t="str">
        <f t="shared" si="693"/>
        <v>-</v>
      </c>
      <c r="OA61" s="539" t="str">
        <f t="shared" si="693"/>
        <v>-</v>
      </c>
      <c r="OB61" s="539" t="str">
        <f t="shared" si="693"/>
        <v>-</v>
      </c>
      <c r="OC61" s="539" t="str">
        <f t="shared" si="693"/>
        <v>-</v>
      </c>
      <c r="OD61" s="539" t="str">
        <f t="shared" si="693"/>
        <v>-</v>
      </c>
      <c r="OE61" s="539" t="str">
        <f t="shared" ca="1" si="693"/>
        <v>-</v>
      </c>
      <c r="OF61" s="539" t="str">
        <f t="shared" ca="1" si="693"/>
        <v>-</v>
      </c>
      <c r="OG61" s="539" t="str">
        <f t="shared" ca="1" si="693"/>
        <v>-</v>
      </c>
      <c r="OH61" s="539" t="str">
        <f t="shared" ca="1" si="693"/>
        <v>-</v>
      </c>
      <c r="OI61" s="539" t="str">
        <f t="shared" ca="1" si="693"/>
        <v>-</v>
      </c>
      <c r="OJ61" s="539" t="str">
        <f t="shared" ca="1" si="693"/>
        <v>-</v>
      </c>
      <c r="OK61" s="539" t="str">
        <f t="shared" ca="1" si="693"/>
        <v>-</v>
      </c>
      <c r="OL61" s="539" t="str">
        <f t="shared" ca="1" si="693"/>
        <v>-</v>
      </c>
      <c r="OM61" s="539" t="str">
        <f t="shared" ca="1" si="693"/>
        <v>-</v>
      </c>
      <c r="ON61" s="539" t="str">
        <f t="shared" ca="1" si="693"/>
        <v>-</v>
      </c>
      <c r="OO61" s="539" t="str">
        <f t="shared" ca="1" si="693"/>
        <v>-</v>
      </c>
      <c r="OP61" s="539" t="str">
        <f t="shared" ca="1" si="693"/>
        <v>-</v>
      </c>
      <c r="OQ61" s="539" t="str">
        <f t="shared" ca="1" si="693"/>
        <v>-</v>
      </c>
      <c r="OR61" s="539" t="str">
        <f t="shared" ca="1" si="693"/>
        <v>-</v>
      </c>
      <c r="OS61" s="539" t="str">
        <f t="shared" ca="1" si="693"/>
        <v>-</v>
      </c>
      <c r="OT61" s="539" t="str">
        <f t="shared" ca="1" si="693"/>
        <v>-</v>
      </c>
      <c r="OU61" s="539" t="str">
        <f t="shared" ca="1" si="693"/>
        <v>-</v>
      </c>
      <c r="OV61" s="539" t="str">
        <f t="shared" ca="1" si="693"/>
        <v>-</v>
      </c>
      <c r="OW61" s="539" t="str">
        <f t="shared" ca="1" si="693"/>
        <v>-</v>
      </c>
      <c r="OX61" s="539" t="str">
        <f t="shared" ca="1" si="693"/>
        <v>-</v>
      </c>
      <c r="OY61" s="539" t="str">
        <f t="shared" ca="1" si="693"/>
        <v>-</v>
      </c>
      <c r="OZ61" s="539" t="str">
        <f t="shared" ca="1" si="693"/>
        <v>-</v>
      </c>
      <c r="PA61" s="539" t="str">
        <f t="shared" ca="1" si="693"/>
        <v>-</v>
      </c>
      <c r="PB61" s="539" t="str">
        <f t="shared" ca="1" si="693"/>
        <v>-</v>
      </c>
      <c r="PC61" s="539" t="str">
        <f t="shared" ca="1" si="693"/>
        <v>-</v>
      </c>
      <c r="PD61" s="539" t="str">
        <f t="shared" ca="1" si="693"/>
        <v>-</v>
      </c>
      <c r="PE61" s="539" t="str">
        <f t="shared" ca="1" si="693"/>
        <v>-</v>
      </c>
      <c r="PF61" s="539" t="str">
        <f t="shared" ca="1" si="693"/>
        <v>-</v>
      </c>
      <c r="PG61" s="539" t="str">
        <f t="shared" ca="1" si="693"/>
        <v>-</v>
      </c>
      <c r="PH61" s="539" t="str">
        <f t="shared" ca="1" si="693"/>
        <v>-</v>
      </c>
      <c r="PI61" s="549" t="str">
        <f t="shared" si="694"/>
        <v>-</v>
      </c>
      <c r="PJ61" s="549" t="str">
        <f t="shared" si="694"/>
        <v>-</v>
      </c>
      <c r="PK61" s="549" t="str">
        <f t="shared" si="694"/>
        <v>-</v>
      </c>
      <c r="PL61" s="549" t="str">
        <f t="shared" si="694"/>
        <v>-</v>
      </c>
      <c r="PM61" s="549" t="str">
        <f t="shared" si="694"/>
        <v>-</v>
      </c>
      <c r="PN61" s="549" t="str">
        <f t="shared" si="694"/>
        <v>-</v>
      </c>
      <c r="PO61" s="549" t="str">
        <f t="shared" si="694"/>
        <v>-</v>
      </c>
      <c r="PP61" s="549" t="str">
        <f t="shared" si="694"/>
        <v>-</v>
      </c>
      <c r="PQ61" s="549" t="str">
        <f t="shared" si="694"/>
        <v>-</v>
      </c>
      <c r="PR61" s="549" t="str">
        <f t="shared" si="694"/>
        <v>-</v>
      </c>
      <c r="PS61" s="549" t="str">
        <f t="shared" si="694"/>
        <v>-</v>
      </c>
      <c r="PT61" s="549" t="str">
        <f t="shared" si="694"/>
        <v>-</v>
      </c>
      <c r="PU61" s="549" t="str">
        <f t="shared" si="694"/>
        <v>-</v>
      </c>
      <c r="PV61" s="549" t="str">
        <f t="shared" si="694"/>
        <v>-</v>
      </c>
      <c r="PW61" s="549" t="str">
        <f t="shared" si="694"/>
        <v>-</v>
      </c>
      <c r="PX61" s="549" t="str">
        <f t="shared" si="694"/>
        <v>-</v>
      </c>
      <c r="PY61" s="549" t="str">
        <f t="shared" si="694"/>
        <v>-</v>
      </c>
      <c r="PZ61" s="549" t="str">
        <f t="shared" si="694"/>
        <v>-</v>
      </c>
      <c r="QA61" s="549" t="str">
        <f t="shared" si="694"/>
        <v>-</v>
      </c>
      <c r="QB61" s="549" t="str">
        <f t="shared" si="694"/>
        <v>-</v>
      </c>
      <c r="QC61" s="549" t="str">
        <f t="shared" si="694"/>
        <v>-</v>
      </c>
      <c r="QD61" s="549" t="str">
        <f t="shared" si="694"/>
        <v>-</v>
      </c>
      <c r="QE61" s="549" t="str">
        <f t="shared" si="694"/>
        <v>-</v>
      </c>
      <c r="QF61" s="549" t="str">
        <f t="shared" si="694"/>
        <v>-</v>
      </c>
      <c r="QG61" s="549" t="str">
        <f t="shared" si="694"/>
        <v>-</v>
      </c>
      <c r="QH61" s="549" t="str">
        <f t="shared" si="694"/>
        <v>-</v>
      </c>
      <c r="QI61" s="539" t="str">
        <f t="shared" si="695"/>
        <v>-</v>
      </c>
      <c r="QJ61" s="539" t="str">
        <f t="shared" si="695"/>
        <v>-</v>
      </c>
      <c r="QK61" s="539" t="str">
        <f t="shared" si="695"/>
        <v>-</v>
      </c>
      <c r="QL61" s="539" t="str">
        <f t="shared" si="695"/>
        <v>-</v>
      </c>
      <c r="QM61" s="539" t="str">
        <f t="shared" si="695"/>
        <v>-</v>
      </c>
      <c r="QN61" s="539" t="str">
        <f t="shared" si="695"/>
        <v>-</v>
      </c>
      <c r="QO61" s="539" t="str">
        <f t="shared" ca="1" si="695"/>
        <v>-</v>
      </c>
      <c r="QP61" s="539" t="str">
        <f t="shared" ca="1" si="695"/>
        <v>-</v>
      </c>
      <c r="QQ61" s="539" t="str">
        <f t="shared" ca="1" si="695"/>
        <v>-</v>
      </c>
      <c r="QR61" s="539" t="str">
        <f t="shared" ca="1" si="695"/>
        <v>-</v>
      </c>
      <c r="QS61" s="539" t="str">
        <f t="shared" ca="1" si="695"/>
        <v>-</v>
      </c>
      <c r="QT61" s="539" t="str">
        <f t="shared" ca="1" si="695"/>
        <v>-</v>
      </c>
      <c r="QU61" s="539" t="str">
        <f t="shared" ca="1" si="695"/>
        <v>-</v>
      </c>
      <c r="QV61" s="539" t="str">
        <f t="shared" ca="1" si="695"/>
        <v>-</v>
      </c>
      <c r="QW61" s="539" t="str">
        <f t="shared" ca="1" si="695"/>
        <v>-</v>
      </c>
      <c r="QX61" s="539" t="str">
        <f t="shared" ca="1" si="695"/>
        <v>-</v>
      </c>
      <c r="QY61" s="539" t="str">
        <f t="shared" ca="1" si="695"/>
        <v>-</v>
      </c>
      <c r="QZ61" s="539" t="str">
        <f t="shared" ca="1" si="695"/>
        <v>-</v>
      </c>
      <c r="RA61" s="539" t="str">
        <f t="shared" ca="1" si="695"/>
        <v>-</v>
      </c>
      <c r="RB61" s="539" t="str">
        <f t="shared" ca="1" si="695"/>
        <v>-</v>
      </c>
      <c r="RC61" s="539" t="str">
        <f t="shared" ca="1" si="695"/>
        <v>-</v>
      </c>
      <c r="RD61" s="539" t="str">
        <f t="shared" ca="1" si="695"/>
        <v>-</v>
      </c>
      <c r="RE61" s="539" t="str">
        <f t="shared" ca="1" si="695"/>
        <v>-</v>
      </c>
      <c r="RF61" s="539" t="str">
        <f t="shared" ca="1" si="695"/>
        <v>-</v>
      </c>
      <c r="RG61" s="539" t="str">
        <f t="shared" ca="1" si="695"/>
        <v>-</v>
      </c>
      <c r="RH61" s="539" t="str">
        <f t="shared" ca="1" si="695"/>
        <v>-</v>
      </c>
      <c r="RI61" s="539" t="str">
        <f t="shared" ca="1" si="695"/>
        <v>-</v>
      </c>
      <c r="RJ61" s="539" t="str">
        <f t="shared" ca="1" si="695"/>
        <v>-</v>
      </c>
      <c r="RK61" s="539" t="str">
        <f t="shared" ca="1" si="695"/>
        <v>-</v>
      </c>
      <c r="RL61" s="539" t="str">
        <f t="shared" ca="1" si="695"/>
        <v>-</v>
      </c>
      <c r="RM61" s="539" t="str">
        <f t="shared" ca="1" si="695"/>
        <v>-</v>
      </c>
      <c r="RN61" s="539" t="str">
        <f t="shared" ca="1" si="695"/>
        <v>-</v>
      </c>
      <c r="RO61" s="539" t="str">
        <f t="shared" ca="1" si="695"/>
        <v>-</v>
      </c>
      <c r="RP61" s="539" t="str">
        <f t="shared" ca="1" si="695"/>
        <v>-</v>
      </c>
      <c r="RQ61" s="539" t="str">
        <f t="shared" ca="1" si="695"/>
        <v>-</v>
      </c>
      <c r="RR61" s="539" t="str">
        <f t="shared" ca="1" si="695"/>
        <v>-</v>
      </c>
      <c r="RS61" s="549" t="str">
        <f t="shared" si="696"/>
        <v>-</v>
      </c>
      <c r="RT61" s="549" t="str">
        <f t="shared" si="696"/>
        <v>-</v>
      </c>
      <c r="RU61" s="549" t="str">
        <f t="shared" si="696"/>
        <v>-</v>
      </c>
      <c r="RV61" s="549" t="str">
        <f t="shared" si="696"/>
        <v>-</v>
      </c>
      <c r="RW61" s="549" t="str">
        <f t="shared" si="696"/>
        <v>-</v>
      </c>
      <c r="RX61" s="549" t="str">
        <f t="shared" si="696"/>
        <v>-</v>
      </c>
      <c r="RY61" s="549" t="str">
        <f t="shared" si="696"/>
        <v>-</v>
      </c>
      <c r="RZ61" s="549" t="str">
        <f t="shared" si="696"/>
        <v>-</v>
      </c>
      <c r="SA61" s="549" t="str">
        <f t="shared" si="696"/>
        <v>-</v>
      </c>
      <c r="SB61" s="549" t="str">
        <f t="shared" si="696"/>
        <v>-</v>
      </c>
      <c r="SC61" s="549" t="str">
        <f t="shared" si="696"/>
        <v>-</v>
      </c>
      <c r="SD61" s="549" t="str">
        <f t="shared" si="696"/>
        <v>-</v>
      </c>
      <c r="SE61" s="549" t="str">
        <f t="shared" si="696"/>
        <v>-</v>
      </c>
      <c r="SF61" s="549" t="str">
        <f t="shared" si="696"/>
        <v>-</v>
      </c>
      <c r="SG61" s="549" t="str">
        <f t="shared" si="696"/>
        <v>-</v>
      </c>
      <c r="SH61" s="549" t="str">
        <f t="shared" si="696"/>
        <v>-</v>
      </c>
      <c r="SI61" s="549" t="str">
        <f t="shared" si="696"/>
        <v>-</v>
      </c>
      <c r="SJ61" s="549" t="str">
        <f t="shared" si="696"/>
        <v>-</v>
      </c>
      <c r="SK61" s="549" t="str">
        <f t="shared" si="696"/>
        <v>-</v>
      </c>
      <c r="SL61" s="549" t="str">
        <f t="shared" si="696"/>
        <v>-</v>
      </c>
      <c r="SM61" s="549" t="str">
        <f t="shared" si="696"/>
        <v>-</v>
      </c>
      <c r="SN61" s="549" t="str">
        <f t="shared" si="696"/>
        <v>-</v>
      </c>
      <c r="SO61" s="549" t="str">
        <f t="shared" si="696"/>
        <v>-</v>
      </c>
      <c r="SP61" s="549" t="str">
        <f t="shared" si="696"/>
        <v>-</v>
      </c>
      <c r="SQ61" s="549" t="str">
        <f t="shared" si="696"/>
        <v>-</v>
      </c>
      <c r="SR61" s="549" t="str">
        <f t="shared" si="696"/>
        <v>-</v>
      </c>
      <c r="SS61" s="539" t="b">
        <f t="shared" si="697"/>
        <v>1</v>
      </c>
      <c r="ST61" s="539" t="b">
        <f t="shared" si="697"/>
        <v>1</v>
      </c>
      <c r="SU61" s="539" t="b">
        <f t="shared" si="697"/>
        <v>1</v>
      </c>
      <c r="SV61" s="539" t="b">
        <f t="shared" si="697"/>
        <v>1</v>
      </c>
      <c r="SW61" s="539" t="b">
        <f t="shared" si="697"/>
        <v>1</v>
      </c>
      <c r="SX61" s="539" t="b">
        <f t="shared" si="697"/>
        <v>1</v>
      </c>
      <c r="SY61" s="539" t="str">
        <f t="shared" ca="1" si="697"/>
        <v>-</v>
      </c>
      <c r="SZ61" s="539" t="str">
        <f t="shared" ca="1" si="697"/>
        <v>-</v>
      </c>
      <c r="TA61" s="539" t="str">
        <f t="shared" ca="1" si="697"/>
        <v>-</v>
      </c>
      <c r="TB61" s="539" t="str">
        <f t="shared" ca="1" si="697"/>
        <v>-</v>
      </c>
      <c r="TC61" s="539" t="str">
        <f t="shared" ca="1" si="697"/>
        <v>-</v>
      </c>
      <c r="TD61" s="539" t="str">
        <f t="shared" ca="1" si="697"/>
        <v>-</v>
      </c>
      <c r="TE61" s="539" t="str">
        <f t="shared" ca="1" si="697"/>
        <v>-</v>
      </c>
      <c r="TF61" s="539" t="str">
        <f t="shared" ca="1" si="697"/>
        <v>-</v>
      </c>
      <c r="TG61" s="539" t="str">
        <f t="shared" ca="1" si="697"/>
        <v>-</v>
      </c>
      <c r="TH61" s="539" t="str">
        <f t="shared" ca="1" si="697"/>
        <v>-</v>
      </c>
      <c r="TI61" s="539" t="str">
        <f t="shared" ca="1" si="697"/>
        <v>-</v>
      </c>
      <c r="TJ61" s="539" t="str">
        <f t="shared" ca="1" si="697"/>
        <v>-</v>
      </c>
      <c r="TK61" s="539" t="str">
        <f t="shared" ca="1" si="697"/>
        <v>-</v>
      </c>
      <c r="TL61" s="539" t="str">
        <f t="shared" ca="1" si="697"/>
        <v>-</v>
      </c>
      <c r="TM61" s="539" t="str">
        <f t="shared" ca="1" si="697"/>
        <v>-</v>
      </c>
      <c r="TN61" s="539" t="str">
        <f t="shared" ca="1" si="697"/>
        <v>-</v>
      </c>
      <c r="TO61" s="539" t="str">
        <f t="shared" ca="1" si="697"/>
        <v>-</v>
      </c>
      <c r="TP61" s="539" t="str">
        <f t="shared" ca="1" si="697"/>
        <v>-</v>
      </c>
      <c r="TQ61" s="539" t="str">
        <f t="shared" ca="1" si="697"/>
        <v>-</v>
      </c>
      <c r="TR61" s="539" t="str">
        <f t="shared" ca="1" si="697"/>
        <v>-</v>
      </c>
      <c r="TS61" s="539" t="str">
        <f t="shared" ca="1" si="697"/>
        <v>-</v>
      </c>
      <c r="TT61" s="539" t="str">
        <f t="shared" ca="1" si="697"/>
        <v>-</v>
      </c>
      <c r="TU61" s="539" t="str">
        <f t="shared" ca="1" si="697"/>
        <v>-</v>
      </c>
      <c r="TV61" s="539" t="str">
        <f t="shared" ca="1" si="697"/>
        <v>-</v>
      </c>
      <c r="TW61" s="539" t="str">
        <f t="shared" ca="1" si="697"/>
        <v>-</v>
      </c>
      <c r="TX61" s="539" t="str">
        <f t="shared" ca="1" si="697"/>
        <v>-</v>
      </c>
      <c r="TY61" s="539" t="str">
        <f t="shared" ca="1" si="697"/>
        <v>-</v>
      </c>
      <c r="TZ61" s="539" t="str">
        <f t="shared" ca="1" si="697"/>
        <v>-</v>
      </c>
      <c r="UA61" s="539" t="str">
        <f t="shared" ca="1" si="697"/>
        <v>-</v>
      </c>
      <c r="UB61" s="539" t="str">
        <f t="shared" ca="1" si="697"/>
        <v>-</v>
      </c>
      <c r="UC61" s="549" t="b">
        <f t="shared" si="698"/>
        <v>1</v>
      </c>
      <c r="UD61" s="549" t="b">
        <f t="shared" si="698"/>
        <v>1</v>
      </c>
      <c r="UE61" s="549" t="b">
        <f t="shared" si="698"/>
        <v>1</v>
      </c>
      <c r="UF61" s="549" t="b">
        <f t="shared" si="698"/>
        <v>1</v>
      </c>
      <c r="UG61" s="549" t="b">
        <f t="shared" si="698"/>
        <v>1</v>
      </c>
      <c r="UH61" s="549" t="b">
        <f t="shared" si="698"/>
        <v>1</v>
      </c>
      <c r="UI61" s="549" t="b">
        <f t="shared" si="698"/>
        <v>1</v>
      </c>
      <c r="UJ61" s="549" t="b">
        <f t="shared" si="698"/>
        <v>1</v>
      </c>
      <c r="UK61" s="549" t="b">
        <f t="shared" si="698"/>
        <v>1</v>
      </c>
      <c r="UL61" s="549" t="b">
        <f t="shared" si="698"/>
        <v>1</v>
      </c>
      <c r="UM61" s="549" t="b">
        <f t="shared" si="698"/>
        <v>1</v>
      </c>
      <c r="UN61" s="549" t="b">
        <f t="shared" si="698"/>
        <v>1</v>
      </c>
      <c r="UO61" s="549" t="b">
        <f t="shared" si="698"/>
        <v>1</v>
      </c>
      <c r="UP61" s="549" t="b">
        <f t="shared" si="698"/>
        <v>1</v>
      </c>
      <c r="UQ61" s="549" t="b">
        <f t="shared" si="698"/>
        <v>1</v>
      </c>
      <c r="UR61" s="549" t="b">
        <f t="shared" si="698"/>
        <v>1</v>
      </c>
      <c r="US61" s="549" t="b">
        <f t="shared" si="698"/>
        <v>1</v>
      </c>
      <c r="UT61" s="549" t="b">
        <f t="shared" si="698"/>
        <v>1</v>
      </c>
      <c r="UU61" s="549" t="b">
        <f t="shared" si="698"/>
        <v>1</v>
      </c>
      <c r="UV61" s="549" t="b">
        <f t="shared" si="698"/>
        <v>1</v>
      </c>
      <c r="UW61" s="549" t="b">
        <f t="shared" si="698"/>
        <v>1</v>
      </c>
      <c r="UX61" s="549" t="b">
        <f t="shared" si="698"/>
        <v>1</v>
      </c>
      <c r="UY61" s="549" t="b">
        <f t="shared" si="698"/>
        <v>1</v>
      </c>
      <c r="UZ61" s="549" t="b">
        <f t="shared" si="698"/>
        <v>1</v>
      </c>
      <c r="VA61" s="549" t="b">
        <f t="shared" si="698"/>
        <v>1</v>
      </c>
      <c r="VB61" s="549" t="b">
        <f t="shared" si="698"/>
        <v>1</v>
      </c>
      <c r="VC61" s="19">
        <f t="shared" ca="1" si="671"/>
        <v>0</v>
      </c>
      <c r="VD61" s="23">
        <v>0</v>
      </c>
    </row>
    <row r="62" spans="1:576" outlineLevel="1">
      <c r="A62" s="21">
        <f t="shared" si="93"/>
        <v>57</v>
      </c>
      <c r="B62" s="21">
        <f t="shared" si="674"/>
        <v>18</v>
      </c>
      <c r="C62">
        <v>108</v>
      </c>
      <c r="D62" s="19" t="str">
        <f t="shared" ca="1" si="583"/>
        <v>SNSW</v>
      </c>
      <c r="E62" t="b">
        <v>1</v>
      </c>
      <c r="F62" t="b">
        <v>0</v>
      </c>
      <c r="G62" t="b">
        <f t="shared" ref="G62:G67" si="701">E62</f>
        <v>1</v>
      </c>
      <c r="H62" s="215">
        <f t="shared" ca="1" si="686"/>
        <v>8</v>
      </c>
      <c r="I62" s="26">
        <v>2</v>
      </c>
      <c r="J62" s="26">
        <v>1</v>
      </c>
      <c r="K62" s="26" t="str">
        <f>""</f>
        <v/>
      </c>
      <c r="L62" s="26">
        <v>0</v>
      </c>
      <c r="M62" s="26">
        <f t="shared" si="585"/>
        <v>2</v>
      </c>
      <c r="N62" s="26">
        <v>2</v>
      </c>
      <c r="O62" s="26">
        <v>3</v>
      </c>
      <c r="P62" s="26">
        <v>2</v>
      </c>
      <c r="Q62" s="26">
        <v>0</v>
      </c>
      <c r="R62" s="26">
        <v>0</v>
      </c>
      <c r="S62" s="26">
        <v>0</v>
      </c>
      <c r="T62" s="26">
        <v>0</v>
      </c>
      <c r="U62" s="26">
        <v>1</v>
      </c>
      <c r="V62" s="116">
        <v>1</v>
      </c>
      <c r="W62" s="116">
        <v>1</v>
      </c>
      <c r="X62" s="116">
        <v>1</v>
      </c>
      <c r="Y62" s="211"/>
      <c r="Z62" s="211"/>
      <c r="AA62" s="211"/>
      <c r="AB62" s="211"/>
      <c r="AC62" s="26">
        <v>0</v>
      </c>
      <c r="AD62" s="211"/>
      <c r="AE62" s="211"/>
      <c r="AF62" s="211"/>
      <c r="AG62" s="211"/>
      <c r="AH62" s="211"/>
      <c r="AI62" s="211"/>
      <c r="AJ62" s="211"/>
      <c r="AK62" s="211"/>
      <c r="AL62" s="136">
        <f t="shared" si="586"/>
        <v>2</v>
      </c>
      <c r="AM62" s="136">
        <f>INDEX(CHOOSE($O62,DataAutumn!i.AdultDrys,DataWinter!i.AdultDrys,DataSpring!i.AdultDrys),1,$N62)</f>
        <v>3</v>
      </c>
      <c r="AN62" s="5">
        <f t="shared" si="587"/>
        <v>2</v>
      </c>
      <c r="AO62" s="5">
        <f t="shared" si="587"/>
        <v>0</v>
      </c>
      <c r="AP62" s="5">
        <f t="shared" si="588"/>
        <v>1</v>
      </c>
      <c r="AQ62" s="211"/>
      <c r="AR62" s="211"/>
      <c r="AS62" s="356" t="str">
        <f t="shared" ca="1" si="589"/>
        <v>optimum_carry 00008 SNSW MWM    EWEDSE18.4375 pasture440 Day204 Scan2-0000 RR000p GP100p WP100p MP100p T_TRUE (F33N11)</v>
      </c>
      <c r="AT62" s="9" t="str">
        <f ca="1">IF(COUNTIF(AS$5:AS62,AS62)=1,"-","Dup")</f>
        <v>-</v>
      </c>
      <c r="AU62" s="9"/>
      <c r="AV62" s="19" t="str">
        <f t="shared" ca="1" si="590"/>
        <v>-</v>
      </c>
      <c r="AW62" s="19" t="str">
        <f t="shared" ca="1" si="590"/>
        <v>-</v>
      </c>
      <c r="AX62" s="19" t="str">
        <f t="shared" ca="1" si="590"/>
        <v>-</v>
      </c>
      <c r="AY62" s="19" t="str">
        <f t="shared" ca="1" si="590"/>
        <v>-</v>
      </c>
      <c r="AZ62" s="19" t="str">
        <f t="shared" ca="1" si="590"/>
        <v>-</v>
      </c>
      <c r="BA62" s="19" t="str">
        <f t="shared" ca="1" si="590"/>
        <v>-</v>
      </c>
      <c r="BB62" s="19" t="str">
        <f t="shared" ca="1" si="590"/>
        <v>-</v>
      </c>
      <c r="BC62" s="19" t="str">
        <f t="shared" ca="1" si="590"/>
        <v>-</v>
      </c>
      <c r="BD62" s="9"/>
      <c r="BE62" s="5" t="b">
        <f t="shared" si="591"/>
        <v>0</v>
      </c>
      <c r="BF62" s="5" t="str">
        <f t="shared" si="591"/>
        <v>-</v>
      </c>
      <c r="BG62" s="5" t="b">
        <f t="shared" si="591"/>
        <v>0</v>
      </c>
      <c r="BH62" s="5" t="b">
        <f t="shared" si="591"/>
        <v>1</v>
      </c>
      <c r="BI62" s="5" t="b">
        <f t="shared" si="591"/>
        <v>1</v>
      </c>
      <c r="BJ62" s="136">
        <f t="shared" si="591"/>
        <v>0</v>
      </c>
      <c r="BK62" s="19" t="b">
        <f t="shared" ca="1" si="592"/>
        <v>0</v>
      </c>
      <c r="BL62" s="9"/>
      <c r="BM62" s="5" t="str">
        <f t="shared" ca="1" si="593"/>
        <v>-</v>
      </c>
      <c r="BN62" s="19" t="str">
        <f t="shared" ca="1" si="594"/>
        <v>-</v>
      </c>
      <c r="BO62" s="19" t="str">
        <f t="shared" ca="1" si="594"/>
        <v>-</v>
      </c>
      <c r="BP62" s="19" t="str">
        <f t="shared" ca="1" si="594"/>
        <v>-</v>
      </c>
      <c r="BQ62" s="5" t="str">
        <f t="shared" ca="1" si="595"/>
        <v>-</v>
      </c>
      <c r="BR62" s="19" t="str">
        <f t="shared" ca="1" si="596"/>
        <v>-</v>
      </c>
      <c r="BS62" s="5" t="str">
        <f t="shared" ca="1" si="597"/>
        <v>-</v>
      </c>
      <c r="BT62" s="19" t="str">
        <f t="shared" ca="1" si="598"/>
        <v>-</v>
      </c>
      <c r="BU62" s="19" t="str">
        <f t="shared" ca="1" si="598"/>
        <v>-</v>
      </c>
      <c r="BV62" s="19" t="str">
        <f t="shared" ca="1" si="598"/>
        <v>-</v>
      </c>
      <c r="BW62" s="5" t="str">
        <f t="shared" ca="1" si="599"/>
        <v>-</v>
      </c>
      <c r="BX62" s="9"/>
      <c r="BY62" s="5" t="b">
        <f t="shared" si="600"/>
        <v>0</v>
      </c>
      <c r="BZ62" s="5" t="str">
        <f t="shared" ca="1" si="601"/>
        <v>-</v>
      </c>
      <c r="CA62" s="5" t="str">
        <f t="shared" ca="1" si="602"/>
        <v>-</v>
      </c>
      <c r="CB62" s="5" t="str">
        <f t="shared" ca="1" si="602"/>
        <v>-</v>
      </c>
      <c r="CC62" s="5" t="str">
        <f t="shared" ca="1" si="602"/>
        <v>-</v>
      </c>
      <c r="CD62" s="5" t="str">
        <f t="shared" ca="1" si="602"/>
        <v>-</v>
      </c>
      <c r="CE62" s="5" t="str">
        <f t="shared" ca="1" si="602"/>
        <v>-</v>
      </c>
      <c r="CF62" s="5" t="str">
        <f t="shared" ca="1" si="602"/>
        <v>-</v>
      </c>
      <c r="CG62" s="5" t="str">
        <f t="shared" ca="1" si="602"/>
        <v>-</v>
      </c>
      <c r="CH62" s="5" t="str">
        <f t="shared" ca="1" si="602"/>
        <v>-</v>
      </c>
      <c r="CI62" s="9"/>
      <c r="CJ62" s="12" t="b">
        <v>1</v>
      </c>
      <c r="CK62" s="12" t="b">
        <v>1</v>
      </c>
      <c r="CL62" s="12" t="b">
        <v>1</v>
      </c>
      <c r="CM62" s="12">
        <v>22312000005</v>
      </c>
      <c r="CN62" s="12" t="b">
        <v>0</v>
      </c>
      <c r="CO62" s="19" t="str">
        <f t="shared" ca="1" si="603"/>
        <v>-</v>
      </c>
      <c r="CP62" s="19" t="str">
        <f t="shared" ca="1" si="603"/>
        <v>-</v>
      </c>
      <c r="CQ62" s="19" t="str">
        <f t="shared" ca="1" si="603"/>
        <v>-</v>
      </c>
      <c r="CR62" s="433">
        <f t="shared" si="604"/>
        <v>652</v>
      </c>
      <c r="CS62" s="433">
        <f t="shared" si="604"/>
        <v>686</v>
      </c>
      <c r="CT62" s="433">
        <f t="shared" si="604"/>
        <v>721</v>
      </c>
      <c r="CU62" s="144">
        <f t="shared" si="605"/>
        <v>378</v>
      </c>
      <c r="CV62" s="144">
        <f t="shared" si="605"/>
        <v>413</v>
      </c>
      <c r="CW62" s="144">
        <f t="shared" si="605"/>
        <v>448</v>
      </c>
      <c r="CX62" s="19" t="str">
        <f t="shared" ca="1" si="688"/>
        <v>-</v>
      </c>
      <c r="CY62" s="19" t="str">
        <f t="shared" ca="1" si="688"/>
        <v>-</v>
      </c>
      <c r="CZ62" s="19" t="str">
        <f t="shared" ca="1" si="688"/>
        <v>-</v>
      </c>
      <c r="DA62" s="19" t="str">
        <f t="shared" ca="1" si="688"/>
        <v>-</v>
      </c>
      <c r="DB62" s="19" t="str">
        <f t="shared" ca="1" si="688"/>
        <v>-</v>
      </c>
      <c r="DC62" s="19" t="str">
        <f t="shared" ca="1" si="688"/>
        <v>-</v>
      </c>
      <c r="DD62" s="19">
        <f t="shared" ca="1" si="688"/>
        <v>1</v>
      </c>
      <c r="DE62" s="19">
        <f t="shared" ca="1" si="688"/>
        <v>1</v>
      </c>
      <c r="DF62" s="19">
        <f t="shared" ca="1" si="688"/>
        <v>0</v>
      </c>
      <c r="DG62" s="19" t="str">
        <f t="shared" ca="1" si="688"/>
        <v>-</v>
      </c>
      <c r="DH62" s="19" t="str">
        <f t="shared" ca="1" si="688"/>
        <v>-</v>
      </c>
      <c r="DI62" s="19" t="str">
        <f t="shared" ca="1" si="688"/>
        <v>-</v>
      </c>
      <c r="DJ62" s="19" t="str">
        <f t="shared" ca="1" si="688"/>
        <v>-</v>
      </c>
      <c r="DK62" s="19" t="str">
        <f t="shared" ca="1" si="688"/>
        <v>-</v>
      </c>
      <c r="DL62" s="19">
        <f t="shared" ca="1" si="688"/>
        <v>0</v>
      </c>
      <c r="DM62" s="19" t="str">
        <f t="shared" ca="1" si="688"/>
        <v>-</v>
      </c>
      <c r="DN62" s="19" t="str">
        <f t="shared" ca="1" si="688"/>
        <v>-</v>
      </c>
      <c r="DO62" s="19" t="str">
        <f t="shared" ca="1" si="603"/>
        <v>-</v>
      </c>
      <c r="DP62" s="19">
        <f t="shared" ca="1" si="603"/>
        <v>0</v>
      </c>
      <c r="DQ62" s="19">
        <f t="shared" ca="1" si="603"/>
        <v>0</v>
      </c>
      <c r="DR62" s="9"/>
      <c r="DS62" s="19">
        <f t="shared" ref="DS62:EE72" ca="1" si="702">OFFSET(DS$5,$B62,0)</f>
        <v>0</v>
      </c>
      <c r="DT62" s="19">
        <f t="shared" ca="1" si="702"/>
        <v>0</v>
      </c>
      <c r="DU62" s="19">
        <f t="shared" ca="1" si="702"/>
        <v>0</v>
      </c>
      <c r="DV62" s="19">
        <f t="shared" ca="1" si="702"/>
        <v>0</v>
      </c>
      <c r="DW62" s="19">
        <f t="shared" ca="1" si="702"/>
        <v>0</v>
      </c>
      <c r="DX62" s="19">
        <f t="shared" ca="1" si="702"/>
        <v>0</v>
      </c>
      <c r="DY62" s="19">
        <f t="shared" ca="1" si="702"/>
        <v>0</v>
      </c>
      <c r="DZ62" s="19">
        <f t="shared" ca="1" si="702"/>
        <v>0</v>
      </c>
      <c r="EA62" s="19">
        <f t="shared" ca="1" si="702"/>
        <v>0</v>
      </c>
      <c r="EB62" s="19">
        <f t="shared" ca="1" si="702"/>
        <v>0</v>
      </c>
      <c r="EC62" s="19">
        <f t="shared" ca="1" si="702"/>
        <v>0</v>
      </c>
      <c r="ED62" s="19">
        <f t="shared" ca="1" si="702"/>
        <v>0</v>
      </c>
      <c r="EE62" s="19">
        <f t="shared" ca="1" si="702"/>
        <v>0</v>
      </c>
      <c r="EF62" s="433">
        <f t="shared" si="608"/>
        <v>0</v>
      </c>
      <c r="EG62" s="433">
        <f t="shared" si="608"/>
        <v>0</v>
      </c>
      <c r="EH62" s="116">
        <f t="shared" si="609"/>
        <v>0</v>
      </c>
      <c r="EI62" s="116">
        <f t="shared" ca="1" si="609"/>
        <v>0</v>
      </c>
      <c r="EJ62" s="116">
        <f t="shared" ca="1" si="609"/>
        <v>0</v>
      </c>
      <c r="EK62" s="116">
        <f t="shared" ca="1" si="609"/>
        <v>0</v>
      </c>
      <c r="EL62" s="116">
        <f t="shared" ca="1" si="609"/>
        <v>0</v>
      </c>
      <c r="EM62" s="537">
        <f t="shared" ca="1" si="610"/>
        <v>0</v>
      </c>
      <c r="EN62" s="116">
        <f t="shared" ca="1" si="611"/>
        <v>0</v>
      </c>
      <c r="EO62" s="116">
        <f t="shared" ca="1" si="611"/>
        <v>0</v>
      </c>
      <c r="EP62" s="116">
        <f t="shared" ca="1" si="611"/>
        <v>0</v>
      </c>
      <c r="EQ62" s="116">
        <f t="shared" ca="1" si="611"/>
        <v>0</v>
      </c>
      <c r="ER62" s="116">
        <f t="shared" ca="1" si="611"/>
        <v>0</v>
      </c>
      <c r="ES62" s="537">
        <f t="shared" ca="1" si="612"/>
        <v>0</v>
      </c>
      <c r="ET62" s="116">
        <f t="shared" ca="1" si="613"/>
        <v>0</v>
      </c>
      <c r="EU62" s="116">
        <f t="shared" ca="1" si="613"/>
        <v>0</v>
      </c>
      <c r="EV62" s="116">
        <f t="shared" ca="1" si="613"/>
        <v>0</v>
      </c>
      <c r="EW62" s="116">
        <f t="shared" ca="1" si="613"/>
        <v>0</v>
      </c>
      <c r="EX62" s="116">
        <f t="shared" ca="1" si="613"/>
        <v>0</v>
      </c>
      <c r="EY62" s="537">
        <f t="shared" ca="1" si="614"/>
        <v>0</v>
      </c>
      <c r="EZ62" s="116">
        <f t="shared" ca="1" si="615"/>
        <v>0</v>
      </c>
      <c r="FA62" s="116">
        <f t="shared" ca="1" si="615"/>
        <v>0</v>
      </c>
      <c r="FB62" s="116">
        <f t="shared" ca="1" si="615"/>
        <v>0</v>
      </c>
      <c r="FC62" s="116">
        <f t="shared" ca="1" si="615"/>
        <v>0</v>
      </c>
      <c r="FD62" s="116">
        <f t="shared" ca="1" si="615"/>
        <v>0</v>
      </c>
      <c r="FE62" s="537">
        <f t="shared" ca="1" si="616"/>
        <v>0</v>
      </c>
      <c r="FF62" s="116">
        <f t="shared" ca="1" si="617"/>
        <v>0</v>
      </c>
      <c r="FG62" s="116">
        <f t="shared" ca="1" si="617"/>
        <v>0</v>
      </c>
      <c r="FH62" s="116">
        <f t="shared" ca="1" si="617"/>
        <v>0</v>
      </c>
      <c r="FI62" s="116">
        <f t="shared" ca="1" si="617"/>
        <v>0</v>
      </c>
      <c r="FJ62" s="116">
        <f t="shared" ca="1" si="617"/>
        <v>0</v>
      </c>
      <c r="FK62" s="537">
        <f t="shared" ca="1" si="618"/>
        <v>0</v>
      </c>
      <c r="FL62" s="116">
        <f t="shared" ca="1" si="619"/>
        <v>0</v>
      </c>
      <c r="FM62" s="116">
        <f t="shared" ca="1" si="619"/>
        <v>0</v>
      </c>
      <c r="FN62" s="116">
        <f t="shared" ca="1" si="619"/>
        <v>0</v>
      </c>
      <c r="FO62" s="116">
        <f t="shared" ca="1" si="619"/>
        <v>0</v>
      </c>
      <c r="FP62" s="116">
        <f t="shared" ca="1" si="619"/>
        <v>0</v>
      </c>
      <c r="FQ62" s="537">
        <f t="shared" ca="1" si="620"/>
        <v>0</v>
      </c>
      <c r="FR62" s="117">
        <f t="shared" ca="1" si="621"/>
        <v>0</v>
      </c>
      <c r="FS62" s="117">
        <f t="shared" ca="1" si="621"/>
        <v>0</v>
      </c>
      <c r="FT62" s="117">
        <f t="shared" ca="1" si="621"/>
        <v>0</v>
      </c>
      <c r="FU62" s="117">
        <f t="shared" ca="1" si="621"/>
        <v>0</v>
      </c>
      <c r="FV62" s="556">
        <f t="shared" ca="1" si="689"/>
        <v>0</v>
      </c>
      <c r="FW62" s="556">
        <f t="shared" ca="1" si="689"/>
        <v>0</v>
      </c>
      <c r="FX62" s="556">
        <f t="shared" ca="1" si="689"/>
        <v>0</v>
      </c>
      <c r="FY62" s="556">
        <f t="shared" ca="1" si="689"/>
        <v>0</v>
      </c>
      <c r="FZ62" s="556">
        <f t="shared" ca="1" si="689"/>
        <v>0</v>
      </c>
      <c r="GA62" s="556">
        <f t="shared" ca="1" si="689"/>
        <v>0</v>
      </c>
      <c r="GB62" s="556">
        <f t="shared" ca="1" si="689"/>
        <v>0</v>
      </c>
      <c r="GC62" s="556">
        <f t="shared" ca="1" si="689"/>
        <v>0</v>
      </c>
      <c r="GD62" s="556">
        <f t="shared" ca="1" si="689"/>
        <v>0</v>
      </c>
      <c r="GE62" s="556">
        <f t="shared" ca="1" si="689"/>
        <v>0</v>
      </c>
      <c r="GF62" s="556">
        <f t="shared" ca="1" si="689"/>
        <v>0</v>
      </c>
      <c r="GG62" s="556">
        <f t="shared" ca="1" si="689"/>
        <v>0</v>
      </c>
      <c r="GH62" s="556">
        <f t="shared" ca="1" si="689"/>
        <v>0</v>
      </c>
      <c r="GI62" s="556">
        <f t="shared" ca="1" si="689"/>
        <v>0</v>
      </c>
      <c r="GJ62" s="556">
        <f t="shared" ca="1" si="689"/>
        <v>0</v>
      </c>
      <c r="GK62" s="556">
        <f t="shared" ca="1" si="689"/>
        <v>0</v>
      </c>
      <c r="GL62" s="556">
        <f t="shared" ca="1" si="689"/>
        <v>0</v>
      </c>
      <c r="GM62" s="556">
        <f t="shared" ca="1" si="689"/>
        <v>0</v>
      </c>
      <c r="GN62" s="556">
        <f t="shared" ca="1" si="689"/>
        <v>0</v>
      </c>
      <c r="GO62" s="556">
        <f t="shared" ca="1" si="689"/>
        <v>0</v>
      </c>
      <c r="GP62" s="19">
        <f t="shared" ca="1" si="623"/>
        <v>0</v>
      </c>
      <c r="GQ62" s="116">
        <f t="shared" ca="1" si="624"/>
        <v>0</v>
      </c>
      <c r="GR62" s="116">
        <f t="shared" ca="1" si="624"/>
        <v>0</v>
      </c>
      <c r="GS62" s="116">
        <f t="shared" ca="1" si="624"/>
        <v>0</v>
      </c>
      <c r="GT62" s="116">
        <f t="shared" ca="1" si="624"/>
        <v>0</v>
      </c>
      <c r="GU62" s="116">
        <f t="shared" ca="1" si="624"/>
        <v>0</v>
      </c>
      <c r="GV62" s="537">
        <f t="shared" ca="1" si="625"/>
        <v>0</v>
      </c>
      <c r="GW62" s="116">
        <f t="shared" ca="1" si="626"/>
        <v>0</v>
      </c>
      <c r="GX62" s="116">
        <f t="shared" ca="1" si="626"/>
        <v>0</v>
      </c>
      <c r="GY62" s="116">
        <f t="shared" ca="1" si="626"/>
        <v>0</v>
      </c>
      <c r="GZ62" s="116">
        <f t="shared" ca="1" si="626"/>
        <v>0</v>
      </c>
      <c r="HA62" s="116">
        <f t="shared" ca="1" si="626"/>
        <v>0</v>
      </c>
      <c r="HB62" s="537">
        <f t="shared" ca="1" si="627"/>
        <v>0</v>
      </c>
      <c r="HC62" s="116">
        <f t="shared" ca="1" si="628"/>
        <v>0</v>
      </c>
      <c r="HD62" s="116">
        <f t="shared" ca="1" si="628"/>
        <v>0</v>
      </c>
      <c r="HE62" s="116">
        <f t="shared" ca="1" si="628"/>
        <v>0</v>
      </c>
      <c r="HF62" s="116">
        <f t="shared" ca="1" si="628"/>
        <v>0</v>
      </c>
      <c r="HG62" s="116">
        <f t="shared" ca="1" si="628"/>
        <v>0</v>
      </c>
      <c r="HH62" s="537">
        <f t="shared" ca="1" si="629"/>
        <v>0</v>
      </c>
      <c r="HI62" s="116">
        <f t="shared" ca="1" si="630"/>
        <v>0</v>
      </c>
      <c r="HJ62" s="116">
        <f t="shared" ca="1" si="630"/>
        <v>0</v>
      </c>
      <c r="HK62" s="116">
        <f t="shared" ca="1" si="630"/>
        <v>0</v>
      </c>
      <c r="HL62" s="116">
        <f t="shared" ca="1" si="630"/>
        <v>0</v>
      </c>
      <c r="HM62" s="116">
        <f t="shared" ca="1" si="630"/>
        <v>0</v>
      </c>
      <c r="HN62" s="537">
        <f t="shared" ca="1" si="631"/>
        <v>0</v>
      </c>
      <c r="HO62" s="116">
        <f t="shared" ca="1" si="632"/>
        <v>0</v>
      </c>
      <c r="HP62" s="116">
        <f t="shared" ca="1" si="632"/>
        <v>0</v>
      </c>
      <c r="HQ62" s="116">
        <f t="shared" ca="1" si="632"/>
        <v>0</v>
      </c>
      <c r="HR62" s="116">
        <f t="shared" ca="1" si="632"/>
        <v>0</v>
      </c>
      <c r="HS62" s="116">
        <f t="shared" ca="1" si="632"/>
        <v>0</v>
      </c>
      <c r="HT62" s="537">
        <f t="shared" ca="1" si="633"/>
        <v>0</v>
      </c>
      <c r="HU62" s="116">
        <f t="shared" ca="1" si="634"/>
        <v>0</v>
      </c>
      <c r="HV62" s="116">
        <f t="shared" ca="1" si="634"/>
        <v>0</v>
      </c>
      <c r="HW62" s="116">
        <f t="shared" ca="1" si="634"/>
        <v>0</v>
      </c>
      <c r="HX62" s="116">
        <f t="shared" ca="1" si="634"/>
        <v>0</v>
      </c>
      <c r="HY62" s="116">
        <f t="shared" ca="1" si="634"/>
        <v>0</v>
      </c>
      <c r="HZ62" s="537">
        <f t="shared" ca="1" si="635"/>
        <v>0</v>
      </c>
      <c r="IA62" s="117">
        <f t="shared" ca="1" si="636"/>
        <v>0</v>
      </c>
      <c r="IB62" s="117">
        <f t="shared" ca="1" si="636"/>
        <v>0</v>
      </c>
      <c r="IC62" s="117">
        <f t="shared" ca="1" si="636"/>
        <v>0</v>
      </c>
      <c r="ID62" s="117">
        <f t="shared" ca="1" si="636"/>
        <v>0</v>
      </c>
      <c r="IE62" s="556">
        <f t="shared" ca="1" si="690"/>
        <v>0</v>
      </c>
      <c r="IF62" s="556">
        <f t="shared" ca="1" si="690"/>
        <v>0</v>
      </c>
      <c r="IG62" s="556">
        <f t="shared" ca="1" si="690"/>
        <v>0</v>
      </c>
      <c r="IH62" s="556">
        <f t="shared" ca="1" si="690"/>
        <v>0</v>
      </c>
      <c r="II62" s="556">
        <f t="shared" ca="1" si="690"/>
        <v>0</v>
      </c>
      <c r="IJ62" s="556">
        <f t="shared" ca="1" si="690"/>
        <v>0</v>
      </c>
      <c r="IK62" s="556">
        <f t="shared" ca="1" si="690"/>
        <v>0</v>
      </c>
      <c r="IL62" s="556">
        <f t="shared" ca="1" si="690"/>
        <v>0</v>
      </c>
      <c r="IM62" s="556">
        <f t="shared" ca="1" si="690"/>
        <v>0</v>
      </c>
      <c r="IN62" s="556">
        <f t="shared" ca="1" si="690"/>
        <v>0</v>
      </c>
      <c r="IO62" s="556">
        <f t="shared" ca="1" si="690"/>
        <v>0</v>
      </c>
      <c r="IP62" s="556">
        <f t="shared" ca="1" si="690"/>
        <v>0</v>
      </c>
      <c r="IQ62" s="556">
        <f t="shared" ca="1" si="690"/>
        <v>0</v>
      </c>
      <c r="IR62" s="556">
        <f t="shared" ca="1" si="690"/>
        <v>0</v>
      </c>
      <c r="IS62" s="556">
        <f t="shared" ca="1" si="690"/>
        <v>0</v>
      </c>
      <c r="IT62" s="556">
        <f t="shared" ca="1" si="690"/>
        <v>0</v>
      </c>
      <c r="IU62" s="556">
        <f t="shared" ca="1" si="690"/>
        <v>0</v>
      </c>
      <c r="IV62" s="556">
        <f t="shared" ca="1" si="690"/>
        <v>0</v>
      </c>
      <c r="IW62" s="556">
        <f t="shared" ca="1" si="690"/>
        <v>0</v>
      </c>
      <c r="IX62" s="556">
        <f t="shared" ca="1" si="690"/>
        <v>0</v>
      </c>
      <c r="IY62" s="19">
        <f t="shared" ca="1" si="638"/>
        <v>0</v>
      </c>
      <c r="IZ62" s="5">
        <f t="shared" si="639"/>
        <v>67</v>
      </c>
      <c r="JA62" s="9"/>
      <c r="JB62" s="5">
        <f t="shared" si="640"/>
        <v>1</v>
      </c>
      <c r="JC62" s="5" t="b">
        <f t="shared" si="640"/>
        <v>0</v>
      </c>
      <c r="JD62" s="19">
        <f t="shared" ca="1" si="691"/>
        <v>0</v>
      </c>
      <c r="JE62" s="5">
        <f t="shared" si="642"/>
        <v>0</v>
      </c>
      <c r="JF62" s="5">
        <f t="shared" si="643"/>
        <v>1.2500000000000001E-2</v>
      </c>
      <c r="JG62" s="5">
        <f t="shared" si="644"/>
        <v>0</v>
      </c>
      <c r="JH62" s="19">
        <f t="shared" ca="1" si="691"/>
        <v>0</v>
      </c>
      <c r="JI62" s="5">
        <f t="shared" si="645"/>
        <v>60</v>
      </c>
      <c r="JJ62" s="5">
        <f t="shared" si="646"/>
        <v>1</v>
      </c>
      <c r="JK62" s="19">
        <f t="shared" ca="1" si="691"/>
        <v>0</v>
      </c>
      <c r="JL62" s="19">
        <f t="shared" ca="1" si="691"/>
        <v>0</v>
      </c>
      <c r="JM62" s="19">
        <f t="shared" ca="1" si="691"/>
        <v>0</v>
      </c>
      <c r="JN62" s="19">
        <f t="shared" ca="1" si="691"/>
        <v>0</v>
      </c>
      <c r="JO62" s="19">
        <f t="shared" ca="1" si="691"/>
        <v>0</v>
      </c>
      <c r="JP62" s="19">
        <f t="shared" ca="1" si="691"/>
        <v>0</v>
      </c>
      <c r="JQ62" s="19">
        <f t="shared" ca="1" si="691"/>
        <v>0</v>
      </c>
      <c r="JR62" s="19">
        <f t="shared" ca="1" si="691"/>
        <v>0</v>
      </c>
      <c r="JS62" s="19">
        <f t="shared" ca="1" si="691"/>
        <v>0</v>
      </c>
      <c r="JT62" s="19">
        <f t="shared" ca="1" si="691"/>
        <v>0</v>
      </c>
      <c r="JU62" s="19">
        <f t="shared" ca="1" si="691"/>
        <v>0</v>
      </c>
      <c r="JV62" s="19">
        <f t="shared" ca="1" si="691"/>
        <v>0</v>
      </c>
      <c r="JW62" s="19">
        <f t="shared" ca="1" si="691"/>
        <v>0</v>
      </c>
      <c r="JX62" s="19">
        <f t="shared" ca="1" si="691"/>
        <v>0</v>
      </c>
      <c r="JY62" s="19">
        <f t="shared" ca="1" si="691"/>
        <v>0</v>
      </c>
      <c r="JZ62" s="19">
        <f t="shared" ca="1" si="691"/>
        <v>0</v>
      </c>
      <c r="KA62" s="19">
        <f t="shared" ca="1" si="691"/>
        <v>0</v>
      </c>
      <c r="KB62" s="19">
        <f t="shared" ca="1" si="691"/>
        <v>0</v>
      </c>
      <c r="KC62" s="19">
        <f t="shared" ca="1" si="691"/>
        <v>0</v>
      </c>
      <c r="KD62" s="19">
        <f t="shared" ca="1" si="691"/>
        <v>0</v>
      </c>
      <c r="KE62" s="19">
        <f t="shared" ca="1" si="691"/>
        <v>0</v>
      </c>
      <c r="KF62" s="5">
        <f t="shared" si="647"/>
        <v>0</v>
      </c>
      <c r="KG62" s="5">
        <f t="shared" si="647"/>
        <v>6.25E-2</v>
      </c>
      <c r="KH62" s="5">
        <f t="shared" si="647"/>
        <v>6.25E-2</v>
      </c>
      <c r="KI62" s="5">
        <f t="shared" si="647"/>
        <v>6.25E-2</v>
      </c>
      <c r="KJ62" s="19">
        <f t="shared" ca="1" si="691"/>
        <v>0</v>
      </c>
      <c r="KK62" s="19">
        <f t="shared" ca="1" si="691"/>
        <v>0</v>
      </c>
      <c r="KL62" s="19">
        <f t="shared" ca="1" si="691"/>
        <v>0</v>
      </c>
      <c r="KM62" s="19">
        <f t="shared" ca="1" si="691"/>
        <v>0</v>
      </c>
      <c r="KN62" s="19">
        <f t="shared" ca="1" si="691"/>
        <v>1</v>
      </c>
      <c r="KO62" s="19">
        <f t="shared" ca="1" si="691"/>
        <v>0</v>
      </c>
      <c r="KP62" s="19">
        <f t="shared" ca="1" si="691"/>
        <v>1</v>
      </c>
      <c r="KQ62" s="9"/>
      <c r="KR62" s="5" t="b">
        <f t="shared" ca="1" si="648"/>
        <v>1</v>
      </c>
      <c r="KS62" s="5" t="b">
        <f t="shared" si="649"/>
        <v>0</v>
      </c>
      <c r="KT62" s="5" t="b">
        <f t="shared" si="649"/>
        <v>0</v>
      </c>
      <c r="KU62" s="5" t="b">
        <f t="shared" si="649"/>
        <v>1</v>
      </c>
      <c r="KV62" s="136">
        <f t="shared" si="650"/>
        <v>2</v>
      </c>
      <c r="KW62" s="136">
        <f t="shared" si="650"/>
        <v>2</v>
      </c>
      <c r="KX62" s="5" t="b">
        <f t="shared" si="651"/>
        <v>0</v>
      </c>
      <c r="KY62" s="5" t="b">
        <f t="shared" si="651"/>
        <v>1</v>
      </c>
      <c r="KZ62" s="5" t="b">
        <f t="shared" si="651"/>
        <v>1</v>
      </c>
      <c r="LA62" s="5" t="b">
        <f t="shared" si="651"/>
        <v>0</v>
      </c>
      <c r="LB62" s="5">
        <f t="shared" si="652"/>
        <v>1</v>
      </c>
      <c r="LC62" s="5">
        <f t="shared" si="652"/>
        <v>0</v>
      </c>
      <c r="LD62" s="5" t="b">
        <f t="shared" si="653"/>
        <v>0</v>
      </c>
      <c r="LE62" s="5" t="str" cm="1">
        <f t="array" aca="1" ref="LE62" ca="1">IF(OR(LF62:LM62&lt;&gt;"-"),TRUE,"-")</f>
        <v>-</v>
      </c>
      <c r="LF62" s="19" t="str">
        <f t="shared" ca="1" si="654"/>
        <v>-</v>
      </c>
      <c r="LG62" s="19" t="str">
        <f t="shared" ca="1" si="654"/>
        <v>-</v>
      </c>
      <c r="LH62" s="19" t="str">
        <f t="shared" ca="1" si="654"/>
        <v>-</v>
      </c>
      <c r="LI62" s="19" t="str">
        <f t="shared" ca="1" si="654"/>
        <v>-</v>
      </c>
      <c r="LJ62" s="19" t="str">
        <f t="shared" ca="1" si="654"/>
        <v>-</v>
      </c>
      <c r="LK62" s="19" t="str">
        <f t="shared" ca="1" si="654"/>
        <v>-</v>
      </c>
      <c r="LL62" s="19" t="str">
        <f t="shared" ca="1" si="654"/>
        <v>-</v>
      </c>
      <c r="LM62" s="19" t="str">
        <f t="shared" ca="1" si="654"/>
        <v>-</v>
      </c>
      <c r="LN62" s="466" t="str">
        <f t="shared" ca="1" si="654"/>
        <v>-</v>
      </c>
      <c r="LO62" s="5" t="b">
        <f t="array" aca="1" ref="LO62" ca="1">IF(OR(LP62:LV62&lt;&gt;"-"),TRUE,"-")</f>
        <v>1</v>
      </c>
      <c r="LP62" s="19">
        <f t="shared" ca="1" si="655"/>
        <v>0</v>
      </c>
      <c r="LQ62" s="19" t="str">
        <f t="shared" ca="1" si="655"/>
        <v>-</v>
      </c>
      <c r="LR62" s="19">
        <f t="shared" ca="1" si="655"/>
        <v>999999</v>
      </c>
      <c r="LS62" s="19">
        <f t="shared" ca="1" si="655"/>
        <v>999999</v>
      </c>
      <c r="LT62" s="19">
        <f t="shared" ca="1" si="655"/>
        <v>999999</v>
      </c>
      <c r="LU62" s="19">
        <f t="shared" ca="1" si="655"/>
        <v>999999</v>
      </c>
      <c r="LV62" s="19">
        <f t="shared" ca="1" si="655"/>
        <v>999999</v>
      </c>
      <c r="LW62" s="19" t="str">
        <f t="shared" ca="1" si="655"/>
        <v>-</v>
      </c>
      <c r="LX62" s="19" t="str">
        <f t="shared" ca="1" si="655"/>
        <v>-</v>
      </c>
      <c r="LY62" s="19" t="str">
        <f t="shared" ca="1" si="655"/>
        <v>-</v>
      </c>
      <c r="LZ62" s="19" t="b">
        <f t="shared" ca="1" si="656"/>
        <v>1</v>
      </c>
      <c r="MA62" s="19">
        <f t="shared" ca="1" si="656"/>
        <v>0</v>
      </c>
      <c r="MB62" s="5" t="str">
        <f t="shared" si="657"/>
        <v>-</v>
      </c>
      <c r="MC62" s="5" t="str">
        <f t="shared" si="657"/>
        <v>-</v>
      </c>
      <c r="MD62" s="5" t="str">
        <f t="shared" si="657"/>
        <v>-</v>
      </c>
      <c r="ME62" s="5" t="str">
        <f t="shared" si="657"/>
        <v>-</v>
      </c>
      <c r="MF62" s="19" t="str">
        <f t="shared" ca="1" si="692"/>
        <v>-</v>
      </c>
      <c r="MG62" s="19" t="str">
        <f t="shared" ca="1" si="692"/>
        <v>-</v>
      </c>
      <c r="MH62" s="19" t="str">
        <f t="shared" ca="1" si="692"/>
        <v>-</v>
      </c>
      <c r="MI62" s="19" t="str">
        <f t="shared" ca="1" si="692"/>
        <v>-</v>
      </c>
      <c r="MJ62" s="19">
        <f t="shared" ca="1" si="692"/>
        <v>0.5</v>
      </c>
      <c r="MK62" s="19">
        <f t="shared" ca="1" si="692"/>
        <v>0.5</v>
      </c>
      <c r="ML62" s="19" t="str">
        <f t="shared" ca="1" si="692"/>
        <v>-</v>
      </c>
      <c r="MM62" s="5">
        <f t="shared" si="659"/>
        <v>0</v>
      </c>
      <c r="MN62" s="5">
        <f t="shared" si="659"/>
        <v>500</v>
      </c>
      <c r="MO62" s="5">
        <f t="shared" si="659"/>
        <v>500</v>
      </c>
      <c r="MP62" s="5">
        <f t="shared" si="659"/>
        <v>575</v>
      </c>
      <c r="MQ62" s="5">
        <f t="shared" si="659"/>
        <v>240</v>
      </c>
      <c r="MR62" s="5">
        <f t="shared" si="659"/>
        <v>364</v>
      </c>
      <c r="MS62" s="5">
        <f t="shared" si="660"/>
        <v>1</v>
      </c>
      <c r="MT62" s="9"/>
      <c r="MU62" s="19">
        <f t="shared" ca="1" si="692"/>
        <v>70</v>
      </c>
      <c r="MV62" s="19">
        <f t="shared" ca="1" si="692"/>
        <v>50</v>
      </c>
      <c r="MW62" s="19">
        <f t="shared" ca="1" si="692"/>
        <v>75</v>
      </c>
      <c r="MX62" s="19">
        <f t="shared" ca="1" si="692"/>
        <v>50</v>
      </c>
      <c r="MY62" s="5">
        <f t="shared" si="661"/>
        <v>1</v>
      </c>
      <c r="MZ62" s="5">
        <f t="shared" si="662"/>
        <v>1</v>
      </c>
      <c r="NA62" s="5">
        <f t="shared" si="663"/>
        <v>1</v>
      </c>
      <c r="NB62" s="9"/>
      <c r="NC62" s="19" t="b">
        <f t="shared" ca="1" si="664"/>
        <v>0</v>
      </c>
      <c r="ND62" s="19" t="b">
        <f t="shared" ca="1" si="664"/>
        <v>0</v>
      </c>
      <c r="NE62" s="19">
        <f t="shared" ca="1" si="664"/>
        <v>2</v>
      </c>
      <c r="NF62" s="19">
        <f t="shared" ca="1" si="664"/>
        <v>1</v>
      </c>
      <c r="NG62" s="19">
        <f t="shared" ca="1" si="664"/>
        <v>2</v>
      </c>
      <c r="NH62" s="19">
        <f t="shared" ca="1" si="664"/>
        <v>0</v>
      </c>
      <c r="NI62" s="19" t="str">
        <f t="shared" ca="1" si="664"/>
        <v>-</v>
      </c>
      <c r="NJ62" s="466" t="b">
        <v>1</v>
      </c>
      <c r="NK62" s="466">
        <f>NK61*1.25</f>
        <v>18.4375</v>
      </c>
      <c r="NL62" s="466" t="b">
        <v>1</v>
      </c>
      <c r="NM62" s="466">
        <f t="shared" si="699"/>
        <v>440</v>
      </c>
      <c r="NN62" s="19" t="str">
        <f t="shared" ca="1" si="664"/>
        <v>-</v>
      </c>
      <c r="NO62" s="19">
        <f t="shared" ca="1" si="692"/>
        <v>1</v>
      </c>
      <c r="NP62" s="19">
        <f t="shared" ca="1" si="692"/>
        <v>1</v>
      </c>
      <c r="NQ62" s="19">
        <f t="shared" ca="1" si="692"/>
        <v>1</v>
      </c>
      <c r="NR62" s="19">
        <f t="shared" ca="1" si="692"/>
        <v>1</v>
      </c>
      <c r="NS62" s="19">
        <f t="shared" ca="1" si="692"/>
        <v>1</v>
      </c>
      <c r="NT62" s="19">
        <f t="shared" ca="1" si="692"/>
        <v>1</v>
      </c>
      <c r="NU62" s="19">
        <f t="shared" ca="1" si="692"/>
        <v>1</v>
      </c>
      <c r="NV62" s="19">
        <f t="shared" ca="1" si="692"/>
        <v>1</v>
      </c>
      <c r="NW62" s="19">
        <f t="shared" ca="1" si="692"/>
        <v>1</v>
      </c>
      <c r="NX62" s="9"/>
      <c r="NY62" s="539" t="str">
        <f t="shared" si="693"/>
        <v>-</v>
      </c>
      <c r="NZ62" s="539" t="str">
        <f t="shared" si="693"/>
        <v>-</v>
      </c>
      <c r="OA62" s="539" t="str">
        <f t="shared" si="693"/>
        <v>-</v>
      </c>
      <c r="OB62" s="539" t="str">
        <f t="shared" si="693"/>
        <v>-</v>
      </c>
      <c r="OC62" s="539" t="str">
        <f t="shared" si="693"/>
        <v>-</v>
      </c>
      <c r="OD62" s="539" t="str">
        <f t="shared" si="693"/>
        <v>-</v>
      </c>
      <c r="OE62" s="539" t="str">
        <f t="shared" ca="1" si="693"/>
        <v>-</v>
      </c>
      <c r="OF62" s="539" t="str">
        <f t="shared" ca="1" si="693"/>
        <v>-</v>
      </c>
      <c r="OG62" s="539" t="str">
        <f t="shared" ca="1" si="693"/>
        <v>-</v>
      </c>
      <c r="OH62" s="539" t="str">
        <f t="shared" ca="1" si="693"/>
        <v>-</v>
      </c>
      <c r="OI62" s="539" t="str">
        <f t="shared" ca="1" si="693"/>
        <v>-</v>
      </c>
      <c r="OJ62" s="539" t="str">
        <f t="shared" ca="1" si="693"/>
        <v>-</v>
      </c>
      <c r="OK62" s="539" t="str">
        <f t="shared" ca="1" si="693"/>
        <v>-</v>
      </c>
      <c r="OL62" s="539" t="str">
        <f t="shared" ca="1" si="693"/>
        <v>-</v>
      </c>
      <c r="OM62" s="539" t="str">
        <f t="shared" ca="1" si="693"/>
        <v>-</v>
      </c>
      <c r="ON62" s="539" t="str">
        <f t="shared" ca="1" si="693"/>
        <v>-</v>
      </c>
      <c r="OO62" s="539" t="str">
        <f t="shared" ca="1" si="693"/>
        <v>-</v>
      </c>
      <c r="OP62" s="539" t="str">
        <f t="shared" ca="1" si="693"/>
        <v>-</v>
      </c>
      <c r="OQ62" s="539" t="str">
        <f t="shared" ca="1" si="693"/>
        <v>-</v>
      </c>
      <c r="OR62" s="539" t="str">
        <f t="shared" ca="1" si="693"/>
        <v>-</v>
      </c>
      <c r="OS62" s="539" t="str">
        <f t="shared" ca="1" si="693"/>
        <v>-</v>
      </c>
      <c r="OT62" s="539" t="str">
        <f t="shared" ca="1" si="693"/>
        <v>-</v>
      </c>
      <c r="OU62" s="539" t="str">
        <f t="shared" ca="1" si="693"/>
        <v>-</v>
      </c>
      <c r="OV62" s="539" t="str">
        <f t="shared" ca="1" si="693"/>
        <v>-</v>
      </c>
      <c r="OW62" s="539" t="str">
        <f t="shared" ca="1" si="693"/>
        <v>-</v>
      </c>
      <c r="OX62" s="539" t="str">
        <f t="shared" ca="1" si="693"/>
        <v>-</v>
      </c>
      <c r="OY62" s="539" t="str">
        <f t="shared" ca="1" si="693"/>
        <v>-</v>
      </c>
      <c r="OZ62" s="539" t="str">
        <f t="shared" ca="1" si="693"/>
        <v>-</v>
      </c>
      <c r="PA62" s="539" t="str">
        <f t="shared" ca="1" si="693"/>
        <v>-</v>
      </c>
      <c r="PB62" s="539" t="str">
        <f t="shared" ca="1" si="693"/>
        <v>-</v>
      </c>
      <c r="PC62" s="539" t="str">
        <f t="shared" ca="1" si="693"/>
        <v>-</v>
      </c>
      <c r="PD62" s="539" t="str">
        <f t="shared" ca="1" si="693"/>
        <v>-</v>
      </c>
      <c r="PE62" s="539" t="str">
        <f t="shared" ca="1" si="693"/>
        <v>-</v>
      </c>
      <c r="PF62" s="539" t="str">
        <f t="shared" ca="1" si="693"/>
        <v>-</v>
      </c>
      <c r="PG62" s="539" t="str">
        <f t="shared" ca="1" si="693"/>
        <v>-</v>
      </c>
      <c r="PH62" s="539" t="str">
        <f t="shared" ca="1" si="693"/>
        <v>-</v>
      </c>
      <c r="PI62" s="549" t="str">
        <f t="shared" si="694"/>
        <v>-</v>
      </c>
      <c r="PJ62" s="549" t="str">
        <f t="shared" si="694"/>
        <v>-</v>
      </c>
      <c r="PK62" s="549" t="str">
        <f t="shared" si="694"/>
        <v>-</v>
      </c>
      <c r="PL62" s="549" t="str">
        <f t="shared" si="694"/>
        <v>-</v>
      </c>
      <c r="PM62" s="549" t="str">
        <f t="shared" si="694"/>
        <v>-</v>
      </c>
      <c r="PN62" s="549" t="str">
        <f t="shared" si="694"/>
        <v>-</v>
      </c>
      <c r="PO62" s="549" t="str">
        <f t="shared" si="694"/>
        <v>-</v>
      </c>
      <c r="PP62" s="549" t="str">
        <f t="shared" si="694"/>
        <v>-</v>
      </c>
      <c r="PQ62" s="549" t="str">
        <f t="shared" si="694"/>
        <v>-</v>
      </c>
      <c r="PR62" s="549" t="str">
        <f t="shared" si="694"/>
        <v>-</v>
      </c>
      <c r="PS62" s="549" t="str">
        <f t="shared" si="694"/>
        <v>-</v>
      </c>
      <c r="PT62" s="549" t="str">
        <f t="shared" si="694"/>
        <v>-</v>
      </c>
      <c r="PU62" s="549" t="str">
        <f t="shared" si="694"/>
        <v>-</v>
      </c>
      <c r="PV62" s="549" t="str">
        <f t="shared" si="694"/>
        <v>-</v>
      </c>
      <c r="PW62" s="549" t="str">
        <f t="shared" si="694"/>
        <v>-</v>
      </c>
      <c r="PX62" s="549" t="str">
        <f t="shared" si="694"/>
        <v>-</v>
      </c>
      <c r="PY62" s="549" t="str">
        <f t="shared" si="694"/>
        <v>-</v>
      </c>
      <c r="PZ62" s="549" t="str">
        <f t="shared" si="694"/>
        <v>-</v>
      </c>
      <c r="QA62" s="549" t="str">
        <f t="shared" si="694"/>
        <v>-</v>
      </c>
      <c r="QB62" s="549" t="str">
        <f t="shared" si="694"/>
        <v>-</v>
      </c>
      <c r="QC62" s="549" t="str">
        <f t="shared" si="694"/>
        <v>-</v>
      </c>
      <c r="QD62" s="549" t="str">
        <f t="shared" si="694"/>
        <v>-</v>
      </c>
      <c r="QE62" s="549" t="str">
        <f t="shared" si="694"/>
        <v>-</v>
      </c>
      <c r="QF62" s="549" t="str">
        <f t="shared" si="694"/>
        <v>-</v>
      </c>
      <c r="QG62" s="549" t="str">
        <f t="shared" si="694"/>
        <v>-</v>
      </c>
      <c r="QH62" s="549" t="str">
        <f t="shared" si="694"/>
        <v>-</v>
      </c>
      <c r="QI62" s="539" t="str">
        <f t="shared" si="695"/>
        <v>-</v>
      </c>
      <c r="QJ62" s="539" t="str">
        <f t="shared" si="695"/>
        <v>-</v>
      </c>
      <c r="QK62" s="539" t="str">
        <f t="shared" si="695"/>
        <v>-</v>
      </c>
      <c r="QL62" s="539" t="str">
        <f t="shared" si="695"/>
        <v>-</v>
      </c>
      <c r="QM62" s="539" t="str">
        <f t="shared" si="695"/>
        <v>-</v>
      </c>
      <c r="QN62" s="539" t="str">
        <f t="shared" si="695"/>
        <v>-</v>
      </c>
      <c r="QO62" s="539" t="str">
        <f t="shared" ca="1" si="695"/>
        <v>-</v>
      </c>
      <c r="QP62" s="539" t="str">
        <f t="shared" ca="1" si="695"/>
        <v>-</v>
      </c>
      <c r="QQ62" s="539" t="str">
        <f t="shared" ca="1" si="695"/>
        <v>-</v>
      </c>
      <c r="QR62" s="539" t="str">
        <f t="shared" ca="1" si="695"/>
        <v>-</v>
      </c>
      <c r="QS62" s="539" t="str">
        <f t="shared" ca="1" si="695"/>
        <v>-</v>
      </c>
      <c r="QT62" s="539" t="str">
        <f t="shared" ca="1" si="695"/>
        <v>-</v>
      </c>
      <c r="QU62" s="539" t="str">
        <f t="shared" ca="1" si="695"/>
        <v>-</v>
      </c>
      <c r="QV62" s="539" t="str">
        <f t="shared" ca="1" si="695"/>
        <v>-</v>
      </c>
      <c r="QW62" s="539" t="str">
        <f t="shared" ca="1" si="695"/>
        <v>-</v>
      </c>
      <c r="QX62" s="539" t="str">
        <f t="shared" ca="1" si="695"/>
        <v>-</v>
      </c>
      <c r="QY62" s="539" t="str">
        <f t="shared" ca="1" si="695"/>
        <v>-</v>
      </c>
      <c r="QZ62" s="539" t="str">
        <f t="shared" ca="1" si="695"/>
        <v>-</v>
      </c>
      <c r="RA62" s="539" t="str">
        <f t="shared" ca="1" si="695"/>
        <v>-</v>
      </c>
      <c r="RB62" s="539" t="str">
        <f t="shared" ca="1" si="695"/>
        <v>-</v>
      </c>
      <c r="RC62" s="539" t="str">
        <f t="shared" ca="1" si="695"/>
        <v>-</v>
      </c>
      <c r="RD62" s="539" t="str">
        <f t="shared" ca="1" si="695"/>
        <v>-</v>
      </c>
      <c r="RE62" s="539" t="str">
        <f t="shared" ca="1" si="695"/>
        <v>-</v>
      </c>
      <c r="RF62" s="539" t="str">
        <f t="shared" ca="1" si="695"/>
        <v>-</v>
      </c>
      <c r="RG62" s="539" t="str">
        <f t="shared" ca="1" si="695"/>
        <v>-</v>
      </c>
      <c r="RH62" s="539" t="str">
        <f t="shared" ca="1" si="695"/>
        <v>-</v>
      </c>
      <c r="RI62" s="539" t="str">
        <f t="shared" ca="1" si="695"/>
        <v>-</v>
      </c>
      <c r="RJ62" s="539" t="str">
        <f t="shared" ca="1" si="695"/>
        <v>-</v>
      </c>
      <c r="RK62" s="539" t="str">
        <f t="shared" ca="1" si="695"/>
        <v>-</v>
      </c>
      <c r="RL62" s="539" t="str">
        <f t="shared" ca="1" si="695"/>
        <v>-</v>
      </c>
      <c r="RM62" s="539" t="str">
        <f t="shared" ca="1" si="695"/>
        <v>-</v>
      </c>
      <c r="RN62" s="539" t="str">
        <f t="shared" ca="1" si="695"/>
        <v>-</v>
      </c>
      <c r="RO62" s="539" t="str">
        <f t="shared" ca="1" si="695"/>
        <v>-</v>
      </c>
      <c r="RP62" s="539" t="str">
        <f t="shared" ca="1" si="695"/>
        <v>-</v>
      </c>
      <c r="RQ62" s="539" t="str">
        <f t="shared" ca="1" si="695"/>
        <v>-</v>
      </c>
      <c r="RR62" s="539" t="str">
        <f t="shared" ca="1" si="695"/>
        <v>-</v>
      </c>
      <c r="RS62" s="549" t="str">
        <f t="shared" si="696"/>
        <v>-</v>
      </c>
      <c r="RT62" s="549" t="str">
        <f t="shared" si="696"/>
        <v>-</v>
      </c>
      <c r="RU62" s="549" t="str">
        <f t="shared" si="696"/>
        <v>-</v>
      </c>
      <c r="RV62" s="549" t="str">
        <f t="shared" si="696"/>
        <v>-</v>
      </c>
      <c r="RW62" s="549" t="str">
        <f t="shared" si="696"/>
        <v>-</v>
      </c>
      <c r="RX62" s="549" t="str">
        <f t="shared" si="696"/>
        <v>-</v>
      </c>
      <c r="RY62" s="549" t="str">
        <f t="shared" si="696"/>
        <v>-</v>
      </c>
      <c r="RZ62" s="549" t="str">
        <f t="shared" si="696"/>
        <v>-</v>
      </c>
      <c r="SA62" s="549" t="str">
        <f t="shared" si="696"/>
        <v>-</v>
      </c>
      <c r="SB62" s="549" t="str">
        <f t="shared" si="696"/>
        <v>-</v>
      </c>
      <c r="SC62" s="549" t="str">
        <f t="shared" si="696"/>
        <v>-</v>
      </c>
      <c r="SD62" s="549" t="str">
        <f t="shared" si="696"/>
        <v>-</v>
      </c>
      <c r="SE62" s="549" t="str">
        <f t="shared" si="696"/>
        <v>-</v>
      </c>
      <c r="SF62" s="549" t="str">
        <f t="shared" si="696"/>
        <v>-</v>
      </c>
      <c r="SG62" s="549" t="str">
        <f t="shared" si="696"/>
        <v>-</v>
      </c>
      <c r="SH62" s="549" t="str">
        <f t="shared" si="696"/>
        <v>-</v>
      </c>
      <c r="SI62" s="549" t="str">
        <f t="shared" si="696"/>
        <v>-</v>
      </c>
      <c r="SJ62" s="549" t="str">
        <f t="shared" si="696"/>
        <v>-</v>
      </c>
      <c r="SK62" s="549" t="str">
        <f t="shared" si="696"/>
        <v>-</v>
      </c>
      <c r="SL62" s="549" t="str">
        <f t="shared" si="696"/>
        <v>-</v>
      </c>
      <c r="SM62" s="549" t="str">
        <f t="shared" si="696"/>
        <v>-</v>
      </c>
      <c r="SN62" s="549" t="str">
        <f t="shared" si="696"/>
        <v>-</v>
      </c>
      <c r="SO62" s="549" t="str">
        <f t="shared" si="696"/>
        <v>-</v>
      </c>
      <c r="SP62" s="549" t="str">
        <f t="shared" si="696"/>
        <v>-</v>
      </c>
      <c r="SQ62" s="549" t="str">
        <f t="shared" si="696"/>
        <v>-</v>
      </c>
      <c r="SR62" s="549" t="str">
        <f t="shared" si="696"/>
        <v>-</v>
      </c>
      <c r="SS62" s="539" t="b">
        <f t="shared" si="697"/>
        <v>1</v>
      </c>
      <c r="ST62" s="539" t="b">
        <f t="shared" si="697"/>
        <v>1</v>
      </c>
      <c r="SU62" s="539" t="b">
        <f t="shared" si="697"/>
        <v>1</v>
      </c>
      <c r="SV62" s="539" t="b">
        <f t="shared" si="697"/>
        <v>1</v>
      </c>
      <c r="SW62" s="539" t="b">
        <f t="shared" si="697"/>
        <v>1</v>
      </c>
      <c r="SX62" s="539" t="b">
        <f t="shared" si="697"/>
        <v>1</v>
      </c>
      <c r="SY62" s="539" t="str">
        <f t="shared" ca="1" si="697"/>
        <v>-</v>
      </c>
      <c r="SZ62" s="539" t="str">
        <f t="shared" ca="1" si="697"/>
        <v>-</v>
      </c>
      <c r="TA62" s="539" t="str">
        <f t="shared" ca="1" si="697"/>
        <v>-</v>
      </c>
      <c r="TB62" s="539" t="str">
        <f t="shared" ca="1" si="697"/>
        <v>-</v>
      </c>
      <c r="TC62" s="539" t="str">
        <f t="shared" ca="1" si="697"/>
        <v>-</v>
      </c>
      <c r="TD62" s="539" t="str">
        <f t="shared" ca="1" si="697"/>
        <v>-</v>
      </c>
      <c r="TE62" s="539" t="str">
        <f t="shared" ca="1" si="697"/>
        <v>-</v>
      </c>
      <c r="TF62" s="539" t="str">
        <f t="shared" ca="1" si="697"/>
        <v>-</v>
      </c>
      <c r="TG62" s="539" t="str">
        <f t="shared" ca="1" si="697"/>
        <v>-</v>
      </c>
      <c r="TH62" s="539" t="str">
        <f t="shared" ca="1" si="697"/>
        <v>-</v>
      </c>
      <c r="TI62" s="539" t="str">
        <f t="shared" ca="1" si="697"/>
        <v>-</v>
      </c>
      <c r="TJ62" s="539" t="str">
        <f t="shared" ca="1" si="697"/>
        <v>-</v>
      </c>
      <c r="TK62" s="539" t="str">
        <f t="shared" ca="1" si="697"/>
        <v>-</v>
      </c>
      <c r="TL62" s="539" t="str">
        <f t="shared" ca="1" si="697"/>
        <v>-</v>
      </c>
      <c r="TM62" s="539" t="str">
        <f t="shared" ca="1" si="697"/>
        <v>-</v>
      </c>
      <c r="TN62" s="539" t="str">
        <f t="shared" ca="1" si="697"/>
        <v>-</v>
      </c>
      <c r="TO62" s="539" t="str">
        <f t="shared" ca="1" si="697"/>
        <v>-</v>
      </c>
      <c r="TP62" s="539" t="str">
        <f t="shared" ca="1" si="697"/>
        <v>-</v>
      </c>
      <c r="TQ62" s="539" t="str">
        <f t="shared" ca="1" si="697"/>
        <v>-</v>
      </c>
      <c r="TR62" s="539" t="str">
        <f t="shared" ca="1" si="697"/>
        <v>-</v>
      </c>
      <c r="TS62" s="539" t="str">
        <f t="shared" ca="1" si="697"/>
        <v>-</v>
      </c>
      <c r="TT62" s="539" t="str">
        <f t="shared" ca="1" si="697"/>
        <v>-</v>
      </c>
      <c r="TU62" s="539" t="str">
        <f t="shared" ca="1" si="697"/>
        <v>-</v>
      </c>
      <c r="TV62" s="539" t="str">
        <f t="shared" ca="1" si="697"/>
        <v>-</v>
      </c>
      <c r="TW62" s="539" t="str">
        <f t="shared" ca="1" si="697"/>
        <v>-</v>
      </c>
      <c r="TX62" s="539" t="str">
        <f t="shared" ca="1" si="697"/>
        <v>-</v>
      </c>
      <c r="TY62" s="539" t="str">
        <f t="shared" ca="1" si="697"/>
        <v>-</v>
      </c>
      <c r="TZ62" s="539" t="str">
        <f t="shared" ca="1" si="697"/>
        <v>-</v>
      </c>
      <c r="UA62" s="539" t="str">
        <f t="shared" ca="1" si="697"/>
        <v>-</v>
      </c>
      <c r="UB62" s="539" t="str">
        <f t="shared" ca="1" si="697"/>
        <v>-</v>
      </c>
      <c r="UC62" s="549" t="b">
        <f t="shared" si="698"/>
        <v>1</v>
      </c>
      <c r="UD62" s="549" t="b">
        <f t="shared" si="698"/>
        <v>1</v>
      </c>
      <c r="UE62" s="549" t="b">
        <f t="shared" si="698"/>
        <v>1</v>
      </c>
      <c r="UF62" s="549" t="b">
        <f t="shared" si="698"/>
        <v>1</v>
      </c>
      <c r="UG62" s="549" t="b">
        <f t="shared" si="698"/>
        <v>1</v>
      </c>
      <c r="UH62" s="549" t="b">
        <f t="shared" si="698"/>
        <v>1</v>
      </c>
      <c r="UI62" s="549" t="b">
        <f t="shared" si="698"/>
        <v>1</v>
      </c>
      <c r="UJ62" s="549" t="b">
        <f t="shared" si="698"/>
        <v>1</v>
      </c>
      <c r="UK62" s="549" t="b">
        <f t="shared" si="698"/>
        <v>1</v>
      </c>
      <c r="UL62" s="549" t="b">
        <f t="shared" si="698"/>
        <v>1</v>
      </c>
      <c r="UM62" s="549" t="b">
        <f t="shared" si="698"/>
        <v>1</v>
      </c>
      <c r="UN62" s="549" t="b">
        <f t="shared" si="698"/>
        <v>1</v>
      </c>
      <c r="UO62" s="549" t="b">
        <f t="shared" si="698"/>
        <v>1</v>
      </c>
      <c r="UP62" s="549" t="b">
        <f t="shared" si="698"/>
        <v>1</v>
      </c>
      <c r="UQ62" s="549" t="b">
        <f t="shared" si="698"/>
        <v>1</v>
      </c>
      <c r="UR62" s="549" t="b">
        <f t="shared" si="698"/>
        <v>1</v>
      </c>
      <c r="US62" s="549" t="b">
        <f t="shared" si="698"/>
        <v>1</v>
      </c>
      <c r="UT62" s="549" t="b">
        <f t="shared" si="698"/>
        <v>1</v>
      </c>
      <c r="UU62" s="549" t="b">
        <f t="shared" si="698"/>
        <v>1</v>
      </c>
      <c r="UV62" s="549" t="b">
        <f t="shared" si="698"/>
        <v>1</v>
      </c>
      <c r="UW62" s="549" t="b">
        <f t="shared" si="698"/>
        <v>1</v>
      </c>
      <c r="UX62" s="549" t="b">
        <f t="shared" si="698"/>
        <v>1</v>
      </c>
      <c r="UY62" s="549" t="b">
        <f t="shared" si="698"/>
        <v>1</v>
      </c>
      <c r="UZ62" s="549" t="b">
        <f t="shared" si="698"/>
        <v>1</v>
      </c>
      <c r="VA62" s="549" t="b">
        <f t="shared" si="698"/>
        <v>1</v>
      </c>
      <c r="VB62" s="549" t="b">
        <f t="shared" si="698"/>
        <v>1</v>
      </c>
      <c r="VC62" s="19">
        <f t="shared" ca="1" si="671"/>
        <v>0</v>
      </c>
      <c r="VD62" s="23">
        <v>0</v>
      </c>
    </row>
    <row r="63" spans="1:576" outlineLevel="1">
      <c r="A63" s="21">
        <f t="shared" si="93"/>
        <v>58</v>
      </c>
      <c r="B63" s="21">
        <f t="shared" si="674"/>
        <v>18</v>
      </c>
      <c r="C63">
        <v>108</v>
      </c>
      <c r="D63" s="19" t="str">
        <f t="shared" ca="1" si="583"/>
        <v>SNSW</v>
      </c>
      <c r="E63" t="b">
        <v>1</v>
      </c>
      <c r="F63" t="b">
        <v>0</v>
      </c>
      <c r="G63" t="b">
        <f t="shared" si="701"/>
        <v>1</v>
      </c>
      <c r="H63" s="215">
        <f t="shared" ca="1" si="686"/>
        <v>9</v>
      </c>
      <c r="I63" s="26">
        <v>2</v>
      </c>
      <c r="J63" s="26">
        <v>1</v>
      </c>
      <c r="K63" s="26" t="str">
        <f>""</f>
        <v/>
      </c>
      <c r="L63" s="26">
        <v>0</v>
      </c>
      <c r="M63" s="26">
        <f t="shared" si="585"/>
        <v>2</v>
      </c>
      <c r="N63" s="26">
        <v>2</v>
      </c>
      <c r="O63" s="26">
        <v>3</v>
      </c>
      <c r="P63" s="26">
        <v>2</v>
      </c>
      <c r="Q63" s="26">
        <v>0</v>
      </c>
      <c r="R63" s="26">
        <v>0</v>
      </c>
      <c r="S63" s="26">
        <v>0</v>
      </c>
      <c r="T63" s="26">
        <v>0</v>
      </c>
      <c r="U63" s="26">
        <v>1</v>
      </c>
      <c r="V63" s="116">
        <v>1</v>
      </c>
      <c r="W63" s="116">
        <v>1</v>
      </c>
      <c r="X63" s="116">
        <v>1</v>
      </c>
      <c r="Y63" s="211"/>
      <c r="Z63" s="211"/>
      <c r="AA63" s="211"/>
      <c r="AB63" s="211"/>
      <c r="AC63" s="26">
        <v>0</v>
      </c>
      <c r="AD63" s="211"/>
      <c r="AE63" s="211"/>
      <c r="AF63" s="211"/>
      <c r="AG63" s="211"/>
      <c r="AH63" s="211"/>
      <c r="AI63" s="211"/>
      <c r="AJ63" s="211"/>
      <c r="AK63" s="211"/>
      <c r="AL63" s="136">
        <f t="shared" si="586"/>
        <v>2</v>
      </c>
      <c r="AM63" s="136">
        <f>INDEX(CHOOSE($O63,DataAutumn!i.AdultDrys,DataWinter!i.AdultDrys,DataSpring!i.AdultDrys),1,$N63)</f>
        <v>3</v>
      </c>
      <c r="AN63" s="5">
        <f t="shared" si="587"/>
        <v>2</v>
      </c>
      <c r="AO63" s="5">
        <f t="shared" si="587"/>
        <v>0</v>
      </c>
      <c r="AP63" s="5">
        <f t="shared" si="588"/>
        <v>1</v>
      </c>
      <c r="AQ63" s="211"/>
      <c r="AR63" s="211"/>
      <c r="AS63" s="356" t="str">
        <f t="shared" ca="1" si="589"/>
        <v>optimum_carry 00009 SNSW MWM    EWEDSE23.046875 pasture440 Day204 Scan2-0000 RR000p GP100p WP100p MP100p T_TRUE (F33N11)</v>
      </c>
      <c r="AT63" s="9" t="str">
        <f ca="1">IF(COUNTIF(AS$5:AS63,AS63)=1,"-","Dup")</f>
        <v>-</v>
      </c>
      <c r="AU63" s="9"/>
      <c r="AV63" s="19" t="str">
        <f t="shared" ca="1" si="590"/>
        <v>-</v>
      </c>
      <c r="AW63" s="19" t="str">
        <f t="shared" ca="1" si="590"/>
        <v>-</v>
      </c>
      <c r="AX63" s="19" t="str">
        <f t="shared" ca="1" si="590"/>
        <v>-</v>
      </c>
      <c r="AY63" s="19" t="str">
        <f t="shared" ca="1" si="590"/>
        <v>-</v>
      </c>
      <c r="AZ63" s="19" t="str">
        <f t="shared" ca="1" si="590"/>
        <v>-</v>
      </c>
      <c r="BA63" s="19" t="str">
        <f t="shared" ca="1" si="590"/>
        <v>-</v>
      </c>
      <c r="BB63" s="19" t="str">
        <f t="shared" ca="1" si="590"/>
        <v>-</v>
      </c>
      <c r="BC63" s="19" t="str">
        <f t="shared" ca="1" si="590"/>
        <v>-</v>
      </c>
      <c r="BD63" s="9"/>
      <c r="BE63" s="5" t="b">
        <f t="shared" si="591"/>
        <v>0</v>
      </c>
      <c r="BF63" s="5" t="str">
        <f t="shared" si="591"/>
        <v>-</v>
      </c>
      <c r="BG63" s="5" t="b">
        <f t="shared" si="591"/>
        <v>0</v>
      </c>
      <c r="BH63" s="5" t="b">
        <f t="shared" si="591"/>
        <v>1</v>
      </c>
      <c r="BI63" s="5" t="b">
        <f t="shared" si="591"/>
        <v>1</v>
      </c>
      <c r="BJ63" s="136">
        <f t="shared" si="591"/>
        <v>0</v>
      </c>
      <c r="BK63" s="19" t="b">
        <f t="shared" ca="1" si="592"/>
        <v>0</v>
      </c>
      <c r="BL63" s="9"/>
      <c r="BM63" s="5" t="str">
        <f t="shared" ca="1" si="593"/>
        <v>-</v>
      </c>
      <c r="BN63" s="19" t="str">
        <f t="shared" ca="1" si="594"/>
        <v>-</v>
      </c>
      <c r="BO63" s="19" t="str">
        <f t="shared" ca="1" si="594"/>
        <v>-</v>
      </c>
      <c r="BP63" s="19" t="str">
        <f t="shared" ca="1" si="594"/>
        <v>-</v>
      </c>
      <c r="BQ63" s="5" t="str">
        <f t="shared" ca="1" si="595"/>
        <v>-</v>
      </c>
      <c r="BR63" s="19" t="str">
        <f t="shared" ca="1" si="596"/>
        <v>-</v>
      </c>
      <c r="BS63" s="5" t="str">
        <f t="shared" ca="1" si="597"/>
        <v>-</v>
      </c>
      <c r="BT63" s="19" t="str">
        <f t="shared" ca="1" si="598"/>
        <v>-</v>
      </c>
      <c r="BU63" s="19" t="str">
        <f t="shared" ca="1" si="598"/>
        <v>-</v>
      </c>
      <c r="BV63" s="19" t="str">
        <f t="shared" ca="1" si="598"/>
        <v>-</v>
      </c>
      <c r="BW63" s="5" t="str">
        <f t="shared" ca="1" si="599"/>
        <v>-</v>
      </c>
      <c r="BX63" s="9"/>
      <c r="BY63" s="5" t="b">
        <f t="shared" si="600"/>
        <v>0</v>
      </c>
      <c r="BZ63" s="5" t="str">
        <f t="shared" ca="1" si="601"/>
        <v>-</v>
      </c>
      <c r="CA63" s="5" t="str">
        <f t="shared" ca="1" si="602"/>
        <v>-</v>
      </c>
      <c r="CB63" s="5" t="str">
        <f t="shared" ca="1" si="602"/>
        <v>-</v>
      </c>
      <c r="CC63" s="5" t="str">
        <f t="shared" ca="1" si="602"/>
        <v>-</v>
      </c>
      <c r="CD63" s="5" t="str">
        <f t="shared" ca="1" si="602"/>
        <v>-</v>
      </c>
      <c r="CE63" s="5" t="str">
        <f t="shared" ca="1" si="602"/>
        <v>-</v>
      </c>
      <c r="CF63" s="5" t="str">
        <f t="shared" ca="1" si="602"/>
        <v>-</v>
      </c>
      <c r="CG63" s="5" t="str">
        <f t="shared" ca="1" si="602"/>
        <v>-</v>
      </c>
      <c r="CH63" s="5" t="str">
        <f t="shared" ca="1" si="602"/>
        <v>-</v>
      </c>
      <c r="CI63" s="9"/>
      <c r="CJ63" s="12" t="b">
        <v>1</v>
      </c>
      <c r="CK63" s="12" t="b">
        <v>1</v>
      </c>
      <c r="CL63" s="12" t="b">
        <v>1</v>
      </c>
      <c r="CM63" s="12">
        <v>22312000005</v>
      </c>
      <c r="CN63" s="12" t="b">
        <v>0</v>
      </c>
      <c r="CO63" s="19" t="str">
        <f t="shared" ca="1" si="603"/>
        <v>-</v>
      </c>
      <c r="CP63" s="19" t="str">
        <f t="shared" ca="1" si="603"/>
        <v>-</v>
      </c>
      <c r="CQ63" s="19" t="str">
        <f t="shared" ca="1" si="603"/>
        <v>-</v>
      </c>
      <c r="CR63" s="433">
        <f t="shared" si="604"/>
        <v>652</v>
      </c>
      <c r="CS63" s="433">
        <f t="shared" si="604"/>
        <v>686</v>
      </c>
      <c r="CT63" s="433">
        <f t="shared" si="604"/>
        <v>721</v>
      </c>
      <c r="CU63" s="144">
        <f t="shared" si="605"/>
        <v>378</v>
      </c>
      <c r="CV63" s="144">
        <f t="shared" si="605"/>
        <v>413</v>
      </c>
      <c r="CW63" s="144">
        <f t="shared" si="605"/>
        <v>448</v>
      </c>
      <c r="CX63" s="19" t="str">
        <f t="shared" ca="1" si="688"/>
        <v>-</v>
      </c>
      <c r="CY63" s="19" t="str">
        <f t="shared" ca="1" si="688"/>
        <v>-</v>
      </c>
      <c r="CZ63" s="19" t="str">
        <f t="shared" ca="1" si="688"/>
        <v>-</v>
      </c>
      <c r="DA63" s="19" t="str">
        <f t="shared" ca="1" si="688"/>
        <v>-</v>
      </c>
      <c r="DB63" s="19" t="str">
        <f t="shared" ca="1" si="688"/>
        <v>-</v>
      </c>
      <c r="DC63" s="19" t="str">
        <f t="shared" ca="1" si="688"/>
        <v>-</v>
      </c>
      <c r="DD63" s="19">
        <f t="shared" ca="1" si="688"/>
        <v>1</v>
      </c>
      <c r="DE63" s="19">
        <f t="shared" ca="1" si="688"/>
        <v>1</v>
      </c>
      <c r="DF63" s="19">
        <f t="shared" ca="1" si="688"/>
        <v>0</v>
      </c>
      <c r="DG63" s="19" t="str">
        <f t="shared" ca="1" si="688"/>
        <v>-</v>
      </c>
      <c r="DH63" s="19" t="str">
        <f t="shared" ca="1" si="688"/>
        <v>-</v>
      </c>
      <c r="DI63" s="19" t="str">
        <f t="shared" ca="1" si="688"/>
        <v>-</v>
      </c>
      <c r="DJ63" s="19" t="str">
        <f t="shared" ca="1" si="688"/>
        <v>-</v>
      </c>
      <c r="DK63" s="19" t="str">
        <f t="shared" ca="1" si="688"/>
        <v>-</v>
      </c>
      <c r="DL63" s="19">
        <f t="shared" ca="1" si="688"/>
        <v>0</v>
      </c>
      <c r="DM63" s="19" t="str">
        <f t="shared" ca="1" si="688"/>
        <v>-</v>
      </c>
      <c r="DN63" s="19" t="str">
        <f t="shared" ca="1" si="688"/>
        <v>-</v>
      </c>
      <c r="DO63" s="19" t="str">
        <f t="shared" ca="1" si="603"/>
        <v>-</v>
      </c>
      <c r="DP63" s="19">
        <f t="shared" ca="1" si="603"/>
        <v>0</v>
      </c>
      <c r="DQ63" s="19">
        <f t="shared" ca="1" si="603"/>
        <v>0</v>
      </c>
      <c r="DR63" s="9"/>
      <c r="DS63" s="19">
        <f t="shared" ca="1" si="702"/>
        <v>0</v>
      </c>
      <c r="DT63" s="19">
        <f t="shared" ca="1" si="702"/>
        <v>0</v>
      </c>
      <c r="DU63" s="19">
        <f t="shared" ca="1" si="702"/>
        <v>0</v>
      </c>
      <c r="DV63" s="19">
        <f t="shared" ca="1" si="702"/>
        <v>0</v>
      </c>
      <c r="DW63" s="19">
        <f t="shared" ca="1" si="702"/>
        <v>0</v>
      </c>
      <c r="DX63" s="19">
        <f t="shared" ca="1" si="702"/>
        <v>0</v>
      </c>
      <c r="DY63" s="19">
        <f t="shared" ca="1" si="702"/>
        <v>0</v>
      </c>
      <c r="DZ63" s="19">
        <f t="shared" ca="1" si="702"/>
        <v>0</v>
      </c>
      <c r="EA63" s="19">
        <f t="shared" ca="1" si="702"/>
        <v>0</v>
      </c>
      <c r="EB63" s="19">
        <f t="shared" ca="1" si="702"/>
        <v>0</v>
      </c>
      <c r="EC63" s="19">
        <f t="shared" ca="1" si="702"/>
        <v>0</v>
      </c>
      <c r="ED63" s="19">
        <f t="shared" ca="1" si="702"/>
        <v>0</v>
      </c>
      <c r="EE63" s="19">
        <f t="shared" ca="1" si="702"/>
        <v>0</v>
      </c>
      <c r="EF63" s="433">
        <f t="shared" si="608"/>
        <v>0</v>
      </c>
      <c r="EG63" s="433">
        <f t="shared" si="608"/>
        <v>0</v>
      </c>
      <c r="EH63" s="116">
        <f t="shared" si="609"/>
        <v>0</v>
      </c>
      <c r="EI63" s="116">
        <f t="shared" ca="1" si="609"/>
        <v>0</v>
      </c>
      <c r="EJ63" s="116">
        <f t="shared" ca="1" si="609"/>
        <v>0</v>
      </c>
      <c r="EK63" s="116">
        <f t="shared" ca="1" si="609"/>
        <v>0</v>
      </c>
      <c r="EL63" s="116">
        <f t="shared" ca="1" si="609"/>
        <v>0</v>
      </c>
      <c r="EM63" s="537">
        <f t="shared" ca="1" si="610"/>
        <v>0</v>
      </c>
      <c r="EN63" s="116">
        <f t="shared" ca="1" si="611"/>
        <v>0</v>
      </c>
      <c r="EO63" s="116">
        <f t="shared" ca="1" si="611"/>
        <v>0</v>
      </c>
      <c r="EP63" s="116">
        <f t="shared" ca="1" si="611"/>
        <v>0</v>
      </c>
      <c r="EQ63" s="116">
        <f t="shared" ca="1" si="611"/>
        <v>0</v>
      </c>
      <c r="ER63" s="116">
        <f t="shared" ca="1" si="611"/>
        <v>0</v>
      </c>
      <c r="ES63" s="537">
        <f t="shared" ca="1" si="612"/>
        <v>0</v>
      </c>
      <c r="ET63" s="116">
        <f t="shared" ca="1" si="613"/>
        <v>0</v>
      </c>
      <c r="EU63" s="116">
        <f t="shared" ca="1" si="613"/>
        <v>0</v>
      </c>
      <c r="EV63" s="116">
        <f t="shared" ca="1" si="613"/>
        <v>0</v>
      </c>
      <c r="EW63" s="116">
        <f t="shared" ca="1" si="613"/>
        <v>0</v>
      </c>
      <c r="EX63" s="116">
        <f t="shared" ca="1" si="613"/>
        <v>0</v>
      </c>
      <c r="EY63" s="537">
        <f t="shared" ca="1" si="614"/>
        <v>0</v>
      </c>
      <c r="EZ63" s="116">
        <f t="shared" ca="1" si="615"/>
        <v>0</v>
      </c>
      <c r="FA63" s="116">
        <f t="shared" ca="1" si="615"/>
        <v>0</v>
      </c>
      <c r="FB63" s="116">
        <f t="shared" ca="1" si="615"/>
        <v>0</v>
      </c>
      <c r="FC63" s="116">
        <f t="shared" ca="1" si="615"/>
        <v>0</v>
      </c>
      <c r="FD63" s="116">
        <f t="shared" ca="1" si="615"/>
        <v>0</v>
      </c>
      <c r="FE63" s="537">
        <f t="shared" ca="1" si="616"/>
        <v>0</v>
      </c>
      <c r="FF63" s="116">
        <f t="shared" ca="1" si="617"/>
        <v>0</v>
      </c>
      <c r="FG63" s="116">
        <f t="shared" ca="1" si="617"/>
        <v>0</v>
      </c>
      <c r="FH63" s="116">
        <f t="shared" ca="1" si="617"/>
        <v>0</v>
      </c>
      <c r="FI63" s="116">
        <f t="shared" ca="1" si="617"/>
        <v>0</v>
      </c>
      <c r="FJ63" s="116">
        <f t="shared" ca="1" si="617"/>
        <v>0</v>
      </c>
      <c r="FK63" s="537">
        <f t="shared" ca="1" si="618"/>
        <v>0</v>
      </c>
      <c r="FL63" s="116">
        <f t="shared" ca="1" si="619"/>
        <v>0</v>
      </c>
      <c r="FM63" s="116">
        <f t="shared" ca="1" si="619"/>
        <v>0</v>
      </c>
      <c r="FN63" s="116">
        <f t="shared" ca="1" si="619"/>
        <v>0</v>
      </c>
      <c r="FO63" s="116">
        <f t="shared" ca="1" si="619"/>
        <v>0</v>
      </c>
      <c r="FP63" s="116">
        <f t="shared" ca="1" si="619"/>
        <v>0</v>
      </c>
      <c r="FQ63" s="537">
        <f t="shared" ca="1" si="620"/>
        <v>0</v>
      </c>
      <c r="FR63" s="117">
        <f t="shared" ca="1" si="621"/>
        <v>0</v>
      </c>
      <c r="FS63" s="117">
        <f t="shared" ca="1" si="621"/>
        <v>0</v>
      </c>
      <c r="FT63" s="117">
        <f t="shared" ca="1" si="621"/>
        <v>0</v>
      </c>
      <c r="FU63" s="117">
        <f t="shared" ca="1" si="621"/>
        <v>0</v>
      </c>
      <c r="FV63" s="556">
        <f t="shared" ca="1" si="689"/>
        <v>0</v>
      </c>
      <c r="FW63" s="556">
        <f t="shared" ca="1" si="689"/>
        <v>0</v>
      </c>
      <c r="FX63" s="556">
        <f t="shared" ca="1" si="689"/>
        <v>0</v>
      </c>
      <c r="FY63" s="556">
        <f t="shared" ca="1" si="689"/>
        <v>0</v>
      </c>
      <c r="FZ63" s="556">
        <f t="shared" ca="1" si="689"/>
        <v>0</v>
      </c>
      <c r="GA63" s="556">
        <f t="shared" ca="1" si="689"/>
        <v>0</v>
      </c>
      <c r="GB63" s="556">
        <f t="shared" ca="1" si="689"/>
        <v>0</v>
      </c>
      <c r="GC63" s="556">
        <f t="shared" ca="1" si="689"/>
        <v>0</v>
      </c>
      <c r="GD63" s="556">
        <f t="shared" ca="1" si="689"/>
        <v>0</v>
      </c>
      <c r="GE63" s="556">
        <f t="shared" ca="1" si="689"/>
        <v>0</v>
      </c>
      <c r="GF63" s="556">
        <f t="shared" ca="1" si="689"/>
        <v>0</v>
      </c>
      <c r="GG63" s="556">
        <f t="shared" ca="1" si="689"/>
        <v>0</v>
      </c>
      <c r="GH63" s="556">
        <f t="shared" ca="1" si="689"/>
        <v>0</v>
      </c>
      <c r="GI63" s="556">
        <f t="shared" ca="1" si="689"/>
        <v>0</v>
      </c>
      <c r="GJ63" s="556">
        <f t="shared" ca="1" si="689"/>
        <v>0</v>
      </c>
      <c r="GK63" s="556">
        <f t="shared" ca="1" si="689"/>
        <v>0</v>
      </c>
      <c r="GL63" s="556">
        <f t="shared" ca="1" si="689"/>
        <v>0</v>
      </c>
      <c r="GM63" s="556">
        <f t="shared" ca="1" si="689"/>
        <v>0</v>
      </c>
      <c r="GN63" s="556">
        <f t="shared" ca="1" si="689"/>
        <v>0</v>
      </c>
      <c r="GO63" s="556">
        <f t="shared" ca="1" si="689"/>
        <v>0</v>
      </c>
      <c r="GP63" s="19">
        <f t="shared" ca="1" si="623"/>
        <v>0</v>
      </c>
      <c r="GQ63" s="116">
        <f t="shared" ca="1" si="624"/>
        <v>0</v>
      </c>
      <c r="GR63" s="116">
        <f t="shared" ca="1" si="624"/>
        <v>0</v>
      </c>
      <c r="GS63" s="116">
        <f t="shared" ca="1" si="624"/>
        <v>0</v>
      </c>
      <c r="GT63" s="116">
        <f t="shared" ca="1" si="624"/>
        <v>0</v>
      </c>
      <c r="GU63" s="116">
        <f t="shared" ca="1" si="624"/>
        <v>0</v>
      </c>
      <c r="GV63" s="537">
        <f t="shared" ca="1" si="625"/>
        <v>0</v>
      </c>
      <c r="GW63" s="116">
        <f t="shared" ca="1" si="626"/>
        <v>0</v>
      </c>
      <c r="GX63" s="116">
        <f t="shared" ca="1" si="626"/>
        <v>0</v>
      </c>
      <c r="GY63" s="116">
        <f t="shared" ca="1" si="626"/>
        <v>0</v>
      </c>
      <c r="GZ63" s="116">
        <f t="shared" ca="1" si="626"/>
        <v>0</v>
      </c>
      <c r="HA63" s="116">
        <f t="shared" ca="1" si="626"/>
        <v>0</v>
      </c>
      <c r="HB63" s="537">
        <f t="shared" ca="1" si="627"/>
        <v>0</v>
      </c>
      <c r="HC63" s="116">
        <f t="shared" ca="1" si="628"/>
        <v>0</v>
      </c>
      <c r="HD63" s="116">
        <f t="shared" ca="1" si="628"/>
        <v>0</v>
      </c>
      <c r="HE63" s="116">
        <f t="shared" ca="1" si="628"/>
        <v>0</v>
      </c>
      <c r="HF63" s="116">
        <f t="shared" ca="1" si="628"/>
        <v>0</v>
      </c>
      <c r="HG63" s="116">
        <f t="shared" ca="1" si="628"/>
        <v>0</v>
      </c>
      <c r="HH63" s="537">
        <f t="shared" ca="1" si="629"/>
        <v>0</v>
      </c>
      <c r="HI63" s="116">
        <f t="shared" ca="1" si="630"/>
        <v>0</v>
      </c>
      <c r="HJ63" s="116">
        <f t="shared" ca="1" si="630"/>
        <v>0</v>
      </c>
      <c r="HK63" s="116">
        <f t="shared" ca="1" si="630"/>
        <v>0</v>
      </c>
      <c r="HL63" s="116">
        <f t="shared" ca="1" si="630"/>
        <v>0</v>
      </c>
      <c r="HM63" s="116">
        <f t="shared" ca="1" si="630"/>
        <v>0</v>
      </c>
      <c r="HN63" s="537">
        <f t="shared" ca="1" si="631"/>
        <v>0</v>
      </c>
      <c r="HO63" s="116">
        <f t="shared" ca="1" si="632"/>
        <v>0</v>
      </c>
      <c r="HP63" s="116">
        <f t="shared" ca="1" si="632"/>
        <v>0</v>
      </c>
      <c r="HQ63" s="116">
        <f t="shared" ca="1" si="632"/>
        <v>0</v>
      </c>
      <c r="HR63" s="116">
        <f t="shared" ca="1" si="632"/>
        <v>0</v>
      </c>
      <c r="HS63" s="116">
        <f t="shared" ca="1" si="632"/>
        <v>0</v>
      </c>
      <c r="HT63" s="537">
        <f t="shared" ca="1" si="633"/>
        <v>0</v>
      </c>
      <c r="HU63" s="116">
        <f t="shared" ca="1" si="634"/>
        <v>0</v>
      </c>
      <c r="HV63" s="116">
        <f t="shared" ca="1" si="634"/>
        <v>0</v>
      </c>
      <c r="HW63" s="116">
        <f t="shared" ca="1" si="634"/>
        <v>0</v>
      </c>
      <c r="HX63" s="116">
        <f t="shared" ca="1" si="634"/>
        <v>0</v>
      </c>
      <c r="HY63" s="116">
        <f t="shared" ca="1" si="634"/>
        <v>0</v>
      </c>
      <c r="HZ63" s="537">
        <f t="shared" ca="1" si="635"/>
        <v>0</v>
      </c>
      <c r="IA63" s="117">
        <f t="shared" ca="1" si="636"/>
        <v>0</v>
      </c>
      <c r="IB63" s="117">
        <f t="shared" ca="1" si="636"/>
        <v>0</v>
      </c>
      <c r="IC63" s="117">
        <f t="shared" ca="1" si="636"/>
        <v>0</v>
      </c>
      <c r="ID63" s="117">
        <f t="shared" ca="1" si="636"/>
        <v>0</v>
      </c>
      <c r="IE63" s="556">
        <f t="shared" ca="1" si="690"/>
        <v>0</v>
      </c>
      <c r="IF63" s="556">
        <f t="shared" ca="1" si="690"/>
        <v>0</v>
      </c>
      <c r="IG63" s="556">
        <f t="shared" ca="1" si="690"/>
        <v>0</v>
      </c>
      <c r="IH63" s="556">
        <f t="shared" ca="1" si="690"/>
        <v>0</v>
      </c>
      <c r="II63" s="556">
        <f t="shared" ca="1" si="690"/>
        <v>0</v>
      </c>
      <c r="IJ63" s="556">
        <f t="shared" ca="1" si="690"/>
        <v>0</v>
      </c>
      <c r="IK63" s="556">
        <f t="shared" ca="1" si="690"/>
        <v>0</v>
      </c>
      <c r="IL63" s="556">
        <f t="shared" ca="1" si="690"/>
        <v>0</v>
      </c>
      <c r="IM63" s="556">
        <f t="shared" ca="1" si="690"/>
        <v>0</v>
      </c>
      <c r="IN63" s="556">
        <f t="shared" ca="1" si="690"/>
        <v>0</v>
      </c>
      <c r="IO63" s="556">
        <f t="shared" ca="1" si="690"/>
        <v>0</v>
      </c>
      <c r="IP63" s="556">
        <f t="shared" ca="1" si="690"/>
        <v>0</v>
      </c>
      <c r="IQ63" s="556">
        <f t="shared" ca="1" si="690"/>
        <v>0</v>
      </c>
      <c r="IR63" s="556">
        <f t="shared" ca="1" si="690"/>
        <v>0</v>
      </c>
      <c r="IS63" s="556">
        <f t="shared" ca="1" si="690"/>
        <v>0</v>
      </c>
      <c r="IT63" s="556">
        <f t="shared" ca="1" si="690"/>
        <v>0</v>
      </c>
      <c r="IU63" s="556">
        <f t="shared" ca="1" si="690"/>
        <v>0</v>
      </c>
      <c r="IV63" s="556">
        <f t="shared" ca="1" si="690"/>
        <v>0</v>
      </c>
      <c r="IW63" s="556">
        <f t="shared" ca="1" si="690"/>
        <v>0</v>
      </c>
      <c r="IX63" s="556">
        <f t="shared" ca="1" si="690"/>
        <v>0</v>
      </c>
      <c r="IY63" s="19">
        <f t="shared" ca="1" si="638"/>
        <v>0</v>
      </c>
      <c r="IZ63" s="5">
        <f t="shared" si="639"/>
        <v>67</v>
      </c>
      <c r="JA63" s="9"/>
      <c r="JB63" s="5">
        <f t="shared" si="640"/>
        <v>1</v>
      </c>
      <c r="JC63" s="5" t="b">
        <f t="shared" si="640"/>
        <v>0</v>
      </c>
      <c r="JD63" s="19">
        <f t="shared" ca="1" si="691"/>
        <v>0</v>
      </c>
      <c r="JE63" s="5">
        <f t="shared" si="642"/>
        <v>0</v>
      </c>
      <c r="JF63" s="5">
        <f t="shared" si="643"/>
        <v>1.2500000000000001E-2</v>
      </c>
      <c r="JG63" s="5">
        <f t="shared" si="644"/>
        <v>0</v>
      </c>
      <c r="JH63" s="19">
        <f t="shared" ca="1" si="691"/>
        <v>0</v>
      </c>
      <c r="JI63" s="5">
        <f t="shared" si="645"/>
        <v>60</v>
      </c>
      <c r="JJ63" s="5">
        <f t="shared" si="646"/>
        <v>1</v>
      </c>
      <c r="JK63" s="19">
        <f t="shared" ca="1" si="691"/>
        <v>0</v>
      </c>
      <c r="JL63" s="19">
        <f t="shared" ca="1" si="691"/>
        <v>0</v>
      </c>
      <c r="JM63" s="19">
        <f t="shared" ca="1" si="691"/>
        <v>0</v>
      </c>
      <c r="JN63" s="19">
        <f t="shared" ca="1" si="691"/>
        <v>0</v>
      </c>
      <c r="JO63" s="19">
        <f t="shared" ca="1" si="691"/>
        <v>0</v>
      </c>
      <c r="JP63" s="19">
        <f t="shared" ca="1" si="691"/>
        <v>0</v>
      </c>
      <c r="JQ63" s="19">
        <f t="shared" ca="1" si="691"/>
        <v>0</v>
      </c>
      <c r="JR63" s="19">
        <f t="shared" ca="1" si="691"/>
        <v>0</v>
      </c>
      <c r="JS63" s="19">
        <f t="shared" ca="1" si="691"/>
        <v>0</v>
      </c>
      <c r="JT63" s="19">
        <f t="shared" ca="1" si="691"/>
        <v>0</v>
      </c>
      <c r="JU63" s="19">
        <f t="shared" ca="1" si="691"/>
        <v>0</v>
      </c>
      <c r="JV63" s="19">
        <f t="shared" ca="1" si="691"/>
        <v>0</v>
      </c>
      <c r="JW63" s="19">
        <f t="shared" ca="1" si="691"/>
        <v>0</v>
      </c>
      <c r="JX63" s="19">
        <f t="shared" ca="1" si="691"/>
        <v>0</v>
      </c>
      <c r="JY63" s="19">
        <f t="shared" ca="1" si="691"/>
        <v>0</v>
      </c>
      <c r="JZ63" s="19">
        <f t="shared" ca="1" si="691"/>
        <v>0</v>
      </c>
      <c r="KA63" s="19">
        <f t="shared" ca="1" si="691"/>
        <v>0</v>
      </c>
      <c r="KB63" s="19">
        <f t="shared" ca="1" si="691"/>
        <v>0</v>
      </c>
      <c r="KC63" s="19">
        <f t="shared" ca="1" si="691"/>
        <v>0</v>
      </c>
      <c r="KD63" s="19">
        <f t="shared" ca="1" si="691"/>
        <v>0</v>
      </c>
      <c r="KE63" s="19">
        <f t="shared" ca="1" si="691"/>
        <v>0</v>
      </c>
      <c r="KF63" s="5">
        <f t="shared" si="647"/>
        <v>0</v>
      </c>
      <c r="KG63" s="5">
        <f t="shared" si="647"/>
        <v>6.25E-2</v>
      </c>
      <c r="KH63" s="5">
        <f t="shared" si="647"/>
        <v>6.25E-2</v>
      </c>
      <c r="KI63" s="5">
        <f t="shared" si="647"/>
        <v>6.25E-2</v>
      </c>
      <c r="KJ63" s="19">
        <f t="shared" ca="1" si="691"/>
        <v>0</v>
      </c>
      <c r="KK63" s="19">
        <f t="shared" ca="1" si="691"/>
        <v>0</v>
      </c>
      <c r="KL63" s="19">
        <f t="shared" ca="1" si="691"/>
        <v>0</v>
      </c>
      <c r="KM63" s="19">
        <f t="shared" ca="1" si="691"/>
        <v>0</v>
      </c>
      <c r="KN63" s="19">
        <f t="shared" ca="1" si="691"/>
        <v>1</v>
      </c>
      <c r="KO63" s="19">
        <f t="shared" ca="1" si="691"/>
        <v>0</v>
      </c>
      <c r="KP63" s="19">
        <f t="shared" ca="1" si="691"/>
        <v>1</v>
      </c>
      <c r="KQ63" s="9"/>
      <c r="KR63" s="5" t="b">
        <f t="shared" ca="1" si="648"/>
        <v>1</v>
      </c>
      <c r="KS63" s="5" t="b">
        <f t="shared" si="649"/>
        <v>0</v>
      </c>
      <c r="KT63" s="5" t="b">
        <f t="shared" si="649"/>
        <v>0</v>
      </c>
      <c r="KU63" s="5" t="b">
        <f t="shared" si="649"/>
        <v>1</v>
      </c>
      <c r="KV63" s="136">
        <f t="shared" si="650"/>
        <v>2</v>
      </c>
      <c r="KW63" s="136">
        <f t="shared" si="650"/>
        <v>2</v>
      </c>
      <c r="KX63" s="5" t="b">
        <f t="shared" si="651"/>
        <v>0</v>
      </c>
      <c r="KY63" s="5" t="b">
        <f t="shared" si="651"/>
        <v>1</v>
      </c>
      <c r="KZ63" s="5" t="b">
        <f t="shared" si="651"/>
        <v>1</v>
      </c>
      <c r="LA63" s="5" t="b">
        <f t="shared" si="651"/>
        <v>0</v>
      </c>
      <c r="LB63" s="5">
        <f t="shared" si="652"/>
        <v>1</v>
      </c>
      <c r="LC63" s="5">
        <f t="shared" si="652"/>
        <v>0</v>
      </c>
      <c r="LD63" s="5" t="b">
        <f t="shared" si="653"/>
        <v>0</v>
      </c>
      <c r="LE63" s="5" t="str" cm="1">
        <f t="array" aca="1" ref="LE63" ca="1">IF(OR(LF63:LM63&lt;&gt;"-"),TRUE,"-")</f>
        <v>-</v>
      </c>
      <c r="LF63" s="19" t="str">
        <f t="shared" ca="1" si="654"/>
        <v>-</v>
      </c>
      <c r="LG63" s="19" t="str">
        <f t="shared" ca="1" si="654"/>
        <v>-</v>
      </c>
      <c r="LH63" s="19" t="str">
        <f t="shared" ca="1" si="654"/>
        <v>-</v>
      </c>
      <c r="LI63" s="19" t="str">
        <f t="shared" ca="1" si="654"/>
        <v>-</v>
      </c>
      <c r="LJ63" s="19" t="str">
        <f t="shared" ca="1" si="654"/>
        <v>-</v>
      </c>
      <c r="LK63" s="19" t="str">
        <f t="shared" ca="1" si="654"/>
        <v>-</v>
      </c>
      <c r="LL63" s="19" t="str">
        <f t="shared" ca="1" si="654"/>
        <v>-</v>
      </c>
      <c r="LM63" s="19" t="str">
        <f t="shared" ca="1" si="654"/>
        <v>-</v>
      </c>
      <c r="LN63" s="466" t="str">
        <f t="shared" ca="1" si="654"/>
        <v>-</v>
      </c>
      <c r="LO63" s="5" t="b">
        <f t="array" aca="1" ref="LO63" ca="1">IF(OR(LP63:LV63&lt;&gt;"-"),TRUE,"-")</f>
        <v>1</v>
      </c>
      <c r="LP63" s="19">
        <f t="shared" ca="1" si="655"/>
        <v>0</v>
      </c>
      <c r="LQ63" s="19" t="str">
        <f t="shared" ca="1" si="655"/>
        <v>-</v>
      </c>
      <c r="LR63" s="19">
        <f t="shared" ca="1" si="655"/>
        <v>999999</v>
      </c>
      <c r="LS63" s="19">
        <f t="shared" ca="1" si="655"/>
        <v>999999</v>
      </c>
      <c r="LT63" s="19">
        <f t="shared" ca="1" si="655"/>
        <v>999999</v>
      </c>
      <c r="LU63" s="19">
        <f t="shared" ca="1" si="655"/>
        <v>999999</v>
      </c>
      <c r="LV63" s="19">
        <f t="shared" ca="1" si="655"/>
        <v>999999</v>
      </c>
      <c r="LW63" s="19" t="str">
        <f t="shared" ca="1" si="655"/>
        <v>-</v>
      </c>
      <c r="LX63" s="19" t="str">
        <f t="shared" ca="1" si="655"/>
        <v>-</v>
      </c>
      <c r="LY63" s="19" t="str">
        <f t="shared" ca="1" si="655"/>
        <v>-</v>
      </c>
      <c r="LZ63" s="19" t="b">
        <f t="shared" ca="1" si="656"/>
        <v>1</v>
      </c>
      <c r="MA63" s="19">
        <f t="shared" ca="1" si="656"/>
        <v>0</v>
      </c>
      <c r="MB63" s="5" t="str">
        <f t="shared" si="657"/>
        <v>-</v>
      </c>
      <c r="MC63" s="5" t="str">
        <f t="shared" si="657"/>
        <v>-</v>
      </c>
      <c r="MD63" s="5" t="str">
        <f t="shared" si="657"/>
        <v>-</v>
      </c>
      <c r="ME63" s="5" t="str">
        <f t="shared" si="657"/>
        <v>-</v>
      </c>
      <c r="MF63" s="19" t="str">
        <f t="shared" ca="1" si="692"/>
        <v>-</v>
      </c>
      <c r="MG63" s="19" t="str">
        <f t="shared" ca="1" si="692"/>
        <v>-</v>
      </c>
      <c r="MH63" s="19" t="str">
        <f t="shared" ca="1" si="692"/>
        <v>-</v>
      </c>
      <c r="MI63" s="19" t="str">
        <f t="shared" ca="1" si="692"/>
        <v>-</v>
      </c>
      <c r="MJ63" s="19">
        <f t="shared" ca="1" si="692"/>
        <v>0.5</v>
      </c>
      <c r="MK63" s="19">
        <f t="shared" ca="1" si="692"/>
        <v>0.5</v>
      </c>
      <c r="ML63" s="19" t="str">
        <f t="shared" ca="1" si="692"/>
        <v>-</v>
      </c>
      <c r="MM63" s="5">
        <f t="shared" si="659"/>
        <v>0</v>
      </c>
      <c r="MN63" s="5">
        <f t="shared" si="659"/>
        <v>500</v>
      </c>
      <c r="MO63" s="5">
        <f t="shared" si="659"/>
        <v>500</v>
      </c>
      <c r="MP63" s="5">
        <f t="shared" si="659"/>
        <v>575</v>
      </c>
      <c r="MQ63" s="5">
        <f t="shared" si="659"/>
        <v>240</v>
      </c>
      <c r="MR63" s="5">
        <f t="shared" si="659"/>
        <v>364</v>
      </c>
      <c r="MS63" s="5">
        <f t="shared" si="660"/>
        <v>1</v>
      </c>
      <c r="MT63" s="9"/>
      <c r="MU63" s="19">
        <f t="shared" ca="1" si="692"/>
        <v>70</v>
      </c>
      <c r="MV63" s="19">
        <f t="shared" ca="1" si="692"/>
        <v>50</v>
      </c>
      <c r="MW63" s="19">
        <f t="shared" ca="1" si="692"/>
        <v>75</v>
      </c>
      <c r="MX63" s="19">
        <f t="shared" ca="1" si="692"/>
        <v>50</v>
      </c>
      <c r="MY63" s="5">
        <f t="shared" si="661"/>
        <v>1</v>
      </c>
      <c r="MZ63" s="5">
        <f t="shared" si="662"/>
        <v>1</v>
      </c>
      <c r="NA63" s="5">
        <f t="shared" si="663"/>
        <v>1</v>
      </c>
      <c r="NB63" s="9"/>
      <c r="NC63" s="19" t="b">
        <f t="shared" ca="1" si="664"/>
        <v>0</v>
      </c>
      <c r="ND63" s="19" t="b">
        <f t="shared" ca="1" si="664"/>
        <v>0</v>
      </c>
      <c r="NE63" s="19">
        <f t="shared" ca="1" si="664"/>
        <v>2</v>
      </c>
      <c r="NF63" s="19">
        <f t="shared" ca="1" si="664"/>
        <v>1</v>
      </c>
      <c r="NG63" s="19">
        <f t="shared" ca="1" si="664"/>
        <v>2</v>
      </c>
      <c r="NH63" s="19">
        <f t="shared" ca="1" si="664"/>
        <v>0</v>
      </c>
      <c r="NI63" s="19" t="str">
        <f t="shared" ca="1" si="664"/>
        <v>-</v>
      </c>
      <c r="NJ63" s="466" t="b">
        <v>1</v>
      </c>
      <c r="NK63" s="466">
        <f>NK62*1.25</f>
        <v>23.046875</v>
      </c>
      <c r="NL63" s="466" t="b">
        <v>1</v>
      </c>
      <c r="NM63" s="466">
        <f t="shared" si="699"/>
        <v>440</v>
      </c>
      <c r="NN63" s="19" t="str">
        <f t="shared" ca="1" si="664"/>
        <v>-</v>
      </c>
      <c r="NO63" s="19">
        <f t="shared" ca="1" si="692"/>
        <v>1</v>
      </c>
      <c r="NP63" s="19">
        <f t="shared" ca="1" si="692"/>
        <v>1</v>
      </c>
      <c r="NQ63" s="19">
        <f t="shared" ca="1" si="692"/>
        <v>1</v>
      </c>
      <c r="NR63" s="19">
        <f t="shared" ca="1" si="692"/>
        <v>1</v>
      </c>
      <c r="NS63" s="19">
        <f t="shared" ca="1" si="692"/>
        <v>1</v>
      </c>
      <c r="NT63" s="19">
        <f t="shared" ca="1" si="692"/>
        <v>1</v>
      </c>
      <c r="NU63" s="19">
        <f t="shared" ca="1" si="692"/>
        <v>1</v>
      </c>
      <c r="NV63" s="19">
        <f t="shared" ca="1" si="692"/>
        <v>1</v>
      </c>
      <c r="NW63" s="19">
        <f t="shared" ca="1" si="692"/>
        <v>1</v>
      </c>
      <c r="NX63" s="9"/>
      <c r="NY63" s="539" t="str">
        <f t="shared" si="693"/>
        <v>-</v>
      </c>
      <c r="NZ63" s="539" t="str">
        <f t="shared" si="693"/>
        <v>-</v>
      </c>
      <c r="OA63" s="539" t="str">
        <f t="shared" si="693"/>
        <v>-</v>
      </c>
      <c r="OB63" s="539" t="str">
        <f t="shared" si="693"/>
        <v>-</v>
      </c>
      <c r="OC63" s="539" t="str">
        <f t="shared" si="693"/>
        <v>-</v>
      </c>
      <c r="OD63" s="539" t="str">
        <f t="shared" si="693"/>
        <v>-</v>
      </c>
      <c r="OE63" s="539" t="str">
        <f t="shared" ca="1" si="693"/>
        <v>-</v>
      </c>
      <c r="OF63" s="539" t="str">
        <f t="shared" ca="1" si="693"/>
        <v>-</v>
      </c>
      <c r="OG63" s="539" t="str">
        <f t="shared" ca="1" si="693"/>
        <v>-</v>
      </c>
      <c r="OH63" s="539" t="str">
        <f t="shared" ca="1" si="693"/>
        <v>-</v>
      </c>
      <c r="OI63" s="539" t="str">
        <f t="shared" ca="1" si="693"/>
        <v>-</v>
      </c>
      <c r="OJ63" s="539" t="str">
        <f t="shared" ca="1" si="693"/>
        <v>-</v>
      </c>
      <c r="OK63" s="539" t="str">
        <f t="shared" ca="1" si="693"/>
        <v>-</v>
      </c>
      <c r="OL63" s="539" t="str">
        <f t="shared" ca="1" si="693"/>
        <v>-</v>
      </c>
      <c r="OM63" s="539" t="str">
        <f t="shared" ca="1" si="693"/>
        <v>-</v>
      </c>
      <c r="ON63" s="539" t="str">
        <f t="shared" ca="1" si="693"/>
        <v>-</v>
      </c>
      <c r="OO63" s="539" t="str">
        <f t="shared" ca="1" si="693"/>
        <v>-</v>
      </c>
      <c r="OP63" s="539" t="str">
        <f t="shared" ca="1" si="693"/>
        <v>-</v>
      </c>
      <c r="OQ63" s="539" t="str">
        <f t="shared" ca="1" si="693"/>
        <v>-</v>
      </c>
      <c r="OR63" s="539" t="str">
        <f t="shared" ca="1" si="693"/>
        <v>-</v>
      </c>
      <c r="OS63" s="539" t="str">
        <f t="shared" ca="1" si="693"/>
        <v>-</v>
      </c>
      <c r="OT63" s="539" t="str">
        <f t="shared" ca="1" si="693"/>
        <v>-</v>
      </c>
      <c r="OU63" s="539" t="str">
        <f t="shared" ca="1" si="693"/>
        <v>-</v>
      </c>
      <c r="OV63" s="539" t="str">
        <f t="shared" ca="1" si="693"/>
        <v>-</v>
      </c>
      <c r="OW63" s="539" t="str">
        <f t="shared" ca="1" si="693"/>
        <v>-</v>
      </c>
      <c r="OX63" s="539" t="str">
        <f t="shared" ca="1" si="693"/>
        <v>-</v>
      </c>
      <c r="OY63" s="539" t="str">
        <f t="shared" ca="1" si="693"/>
        <v>-</v>
      </c>
      <c r="OZ63" s="539" t="str">
        <f t="shared" ca="1" si="693"/>
        <v>-</v>
      </c>
      <c r="PA63" s="539" t="str">
        <f t="shared" ca="1" si="693"/>
        <v>-</v>
      </c>
      <c r="PB63" s="539" t="str">
        <f t="shared" ca="1" si="693"/>
        <v>-</v>
      </c>
      <c r="PC63" s="539" t="str">
        <f t="shared" ca="1" si="693"/>
        <v>-</v>
      </c>
      <c r="PD63" s="539" t="str">
        <f t="shared" ca="1" si="693"/>
        <v>-</v>
      </c>
      <c r="PE63" s="539" t="str">
        <f t="shared" ca="1" si="693"/>
        <v>-</v>
      </c>
      <c r="PF63" s="539" t="str">
        <f t="shared" ca="1" si="693"/>
        <v>-</v>
      </c>
      <c r="PG63" s="539" t="str">
        <f t="shared" ca="1" si="693"/>
        <v>-</v>
      </c>
      <c r="PH63" s="539" t="str">
        <f t="shared" ca="1" si="693"/>
        <v>-</v>
      </c>
      <c r="PI63" s="549" t="str">
        <f t="shared" si="694"/>
        <v>-</v>
      </c>
      <c r="PJ63" s="549" t="str">
        <f t="shared" si="694"/>
        <v>-</v>
      </c>
      <c r="PK63" s="549" t="str">
        <f t="shared" si="694"/>
        <v>-</v>
      </c>
      <c r="PL63" s="549" t="str">
        <f t="shared" si="694"/>
        <v>-</v>
      </c>
      <c r="PM63" s="549" t="str">
        <f t="shared" si="694"/>
        <v>-</v>
      </c>
      <c r="PN63" s="549" t="str">
        <f t="shared" si="694"/>
        <v>-</v>
      </c>
      <c r="PO63" s="549" t="str">
        <f t="shared" si="694"/>
        <v>-</v>
      </c>
      <c r="PP63" s="549" t="str">
        <f t="shared" si="694"/>
        <v>-</v>
      </c>
      <c r="PQ63" s="549" t="str">
        <f t="shared" si="694"/>
        <v>-</v>
      </c>
      <c r="PR63" s="549" t="str">
        <f t="shared" si="694"/>
        <v>-</v>
      </c>
      <c r="PS63" s="549" t="str">
        <f t="shared" si="694"/>
        <v>-</v>
      </c>
      <c r="PT63" s="549" t="str">
        <f t="shared" si="694"/>
        <v>-</v>
      </c>
      <c r="PU63" s="549" t="str">
        <f t="shared" si="694"/>
        <v>-</v>
      </c>
      <c r="PV63" s="549" t="str">
        <f t="shared" si="694"/>
        <v>-</v>
      </c>
      <c r="PW63" s="549" t="str">
        <f t="shared" si="694"/>
        <v>-</v>
      </c>
      <c r="PX63" s="549" t="str">
        <f t="shared" si="694"/>
        <v>-</v>
      </c>
      <c r="PY63" s="549" t="str">
        <f t="shared" si="694"/>
        <v>-</v>
      </c>
      <c r="PZ63" s="549" t="str">
        <f t="shared" si="694"/>
        <v>-</v>
      </c>
      <c r="QA63" s="549" t="str">
        <f t="shared" si="694"/>
        <v>-</v>
      </c>
      <c r="QB63" s="549" t="str">
        <f t="shared" si="694"/>
        <v>-</v>
      </c>
      <c r="QC63" s="549" t="str">
        <f t="shared" si="694"/>
        <v>-</v>
      </c>
      <c r="QD63" s="549" t="str">
        <f t="shared" si="694"/>
        <v>-</v>
      </c>
      <c r="QE63" s="549" t="str">
        <f t="shared" si="694"/>
        <v>-</v>
      </c>
      <c r="QF63" s="549" t="str">
        <f t="shared" si="694"/>
        <v>-</v>
      </c>
      <c r="QG63" s="549" t="str">
        <f t="shared" si="694"/>
        <v>-</v>
      </c>
      <c r="QH63" s="549" t="str">
        <f t="shared" si="694"/>
        <v>-</v>
      </c>
      <c r="QI63" s="539" t="str">
        <f t="shared" si="695"/>
        <v>-</v>
      </c>
      <c r="QJ63" s="539" t="str">
        <f t="shared" si="695"/>
        <v>-</v>
      </c>
      <c r="QK63" s="539" t="str">
        <f t="shared" si="695"/>
        <v>-</v>
      </c>
      <c r="QL63" s="539" t="str">
        <f t="shared" si="695"/>
        <v>-</v>
      </c>
      <c r="QM63" s="539" t="str">
        <f t="shared" si="695"/>
        <v>-</v>
      </c>
      <c r="QN63" s="539" t="str">
        <f t="shared" si="695"/>
        <v>-</v>
      </c>
      <c r="QO63" s="539" t="str">
        <f t="shared" ca="1" si="695"/>
        <v>-</v>
      </c>
      <c r="QP63" s="539" t="str">
        <f t="shared" ca="1" si="695"/>
        <v>-</v>
      </c>
      <c r="QQ63" s="539" t="str">
        <f t="shared" ca="1" si="695"/>
        <v>-</v>
      </c>
      <c r="QR63" s="539" t="str">
        <f t="shared" ca="1" si="695"/>
        <v>-</v>
      </c>
      <c r="QS63" s="539" t="str">
        <f t="shared" ca="1" si="695"/>
        <v>-</v>
      </c>
      <c r="QT63" s="539" t="str">
        <f t="shared" ca="1" si="695"/>
        <v>-</v>
      </c>
      <c r="QU63" s="539" t="str">
        <f t="shared" ca="1" si="695"/>
        <v>-</v>
      </c>
      <c r="QV63" s="539" t="str">
        <f t="shared" ca="1" si="695"/>
        <v>-</v>
      </c>
      <c r="QW63" s="539" t="str">
        <f t="shared" ca="1" si="695"/>
        <v>-</v>
      </c>
      <c r="QX63" s="539" t="str">
        <f t="shared" ca="1" si="695"/>
        <v>-</v>
      </c>
      <c r="QY63" s="539" t="str">
        <f t="shared" ca="1" si="695"/>
        <v>-</v>
      </c>
      <c r="QZ63" s="539" t="str">
        <f t="shared" ca="1" si="695"/>
        <v>-</v>
      </c>
      <c r="RA63" s="539" t="str">
        <f t="shared" ca="1" si="695"/>
        <v>-</v>
      </c>
      <c r="RB63" s="539" t="str">
        <f t="shared" ca="1" si="695"/>
        <v>-</v>
      </c>
      <c r="RC63" s="539" t="str">
        <f t="shared" ca="1" si="695"/>
        <v>-</v>
      </c>
      <c r="RD63" s="539" t="str">
        <f t="shared" ca="1" si="695"/>
        <v>-</v>
      </c>
      <c r="RE63" s="539" t="str">
        <f t="shared" ca="1" si="695"/>
        <v>-</v>
      </c>
      <c r="RF63" s="539" t="str">
        <f t="shared" ca="1" si="695"/>
        <v>-</v>
      </c>
      <c r="RG63" s="539" t="str">
        <f t="shared" ca="1" si="695"/>
        <v>-</v>
      </c>
      <c r="RH63" s="539" t="str">
        <f t="shared" ca="1" si="695"/>
        <v>-</v>
      </c>
      <c r="RI63" s="539" t="str">
        <f t="shared" ca="1" si="695"/>
        <v>-</v>
      </c>
      <c r="RJ63" s="539" t="str">
        <f t="shared" ca="1" si="695"/>
        <v>-</v>
      </c>
      <c r="RK63" s="539" t="str">
        <f t="shared" ca="1" si="695"/>
        <v>-</v>
      </c>
      <c r="RL63" s="539" t="str">
        <f t="shared" ca="1" si="695"/>
        <v>-</v>
      </c>
      <c r="RM63" s="539" t="str">
        <f t="shared" ca="1" si="695"/>
        <v>-</v>
      </c>
      <c r="RN63" s="539" t="str">
        <f t="shared" ca="1" si="695"/>
        <v>-</v>
      </c>
      <c r="RO63" s="539" t="str">
        <f t="shared" ca="1" si="695"/>
        <v>-</v>
      </c>
      <c r="RP63" s="539" t="str">
        <f t="shared" ca="1" si="695"/>
        <v>-</v>
      </c>
      <c r="RQ63" s="539" t="str">
        <f t="shared" ca="1" si="695"/>
        <v>-</v>
      </c>
      <c r="RR63" s="539" t="str">
        <f t="shared" ca="1" si="695"/>
        <v>-</v>
      </c>
      <c r="RS63" s="549" t="str">
        <f t="shared" si="696"/>
        <v>-</v>
      </c>
      <c r="RT63" s="549" t="str">
        <f t="shared" si="696"/>
        <v>-</v>
      </c>
      <c r="RU63" s="549" t="str">
        <f t="shared" si="696"/>
        <v>-</v>
      </c>
      <c r="RV63" s="549" t="str">
        <f t="shared" si="696"/>
        <v>-</v>
      </c>
      <c r="RW63" s="549" t="str">
        <f t="shared" si="696"/>
        <v>-</v>
      </c>
      <c r="RX63" s="549" t="str">
        <f t="shared" si="696"/>
        <v>-</v>
      </c>
      <c r="RY63" s="549" t="str">
        <f t="shared" si="696"/>
        <v>-</v>
      </c>
      <c r="RZ63" s="549" t="str">
        <f t="shared" si="696"/>
        <v>-</v>
      </c>
      <c r="SA63" s="549" t="str">
        <f t="shared" si="696"/>
        <v>-</v>
      </c>
      <c r="SB63" s="549" t="str">
        <f t="shared" si="696"/>
        <v>-</v>
      </c>
      <c r="SC63" s="549" t="str">
        <f t="shared" si="696"/>
        <v>-</v>
      </c>
      <c r="SD63" s="549" t="str">
        <f t="shared" si="696"/>
        <v>-</v>
      </c>
      <c r="SE63" s="549" t="str">
        <f t="shared" si="696"/>
        <v>-</v>
      </c>
      <c r="SF63" s="549" t="str">
        <f t="shared" si="696"/>
        <v>-</v>
      </c>
      <c r="SG63" s="549" t="str">
        <f t="shared" si="696"/>
        <v>-</v>
      </c>
      <c r="SH63" s="549" t="str">
        <f t="shared" si="696"/>
        <v>-</v>
      </c>
      <c r="SI63" s="549" t="str">
        <f t="shared" si="696"/>
        <v>-</v>
      </c>
      <c r="SJ63" s="549" t="str">
        <f t="shared" si="696"/>
        <v>-</v>
      </c>
      <c r="SK63" s="549" t="str">
        <f t="shared" si="696"/>
        <v>-</v>
      </c>
      <c r="SL63" s="549" t="str">
        <f t="shared" si="696"/>
        <v>-</v>
      </c>
      <c r="SM63" s="549" t="str">
        <f t="shared" si="696"/>
        <v>-</v>
      </c>
      <c r="SN63" s="549" t="str">
        <f t="shared" si="696"/>
        <v>-</v>
      </c>
      <c r="SO63" s="549" t="str">
        <f t="shared" si="696"/>
        <v>-</v>
      </c>
      <c r="SP63" s="549" t="str">
        <f t="shared" si="696"/>
        <v>-</v>
      </c>
      <c r="SQ63" s="549" t="str">
        <f t="shared" si="696"/>
        <v>-</v>
      </c>
      <c r="SR63" s="549" t="str">
        <f t="shared" si="696"/>
        <v>-</v>
      </c>
      <c r="SS63" s="539" t="b">
        <f t="shared" si="697"/>
        <v>1</v>
      </c>
      <c r="ST63" s="539" t="b">
        <f t="shared" si="697"/>
        <v>1</v>
      </c>
      <c r="SU63" s="539" t="b">
        <f t="shared" si="697"/>
        <v>1</v>
      </c>
      <c r="SV63" s="539" t="b">
        <f t="shared" si="697"/>
        <v>1</v>
      </c>
      <c r="SW63" s="539" t="b">
        <f t="shared" si="697"/>
        <v>1</v>
      </c>
      <c r="SX63" s="539" t="b">
        <f t="shared" si="697"/>
        <v>1</v>
      </c>
      <c r="SY63" s="539" t="str">
        <f t="shared" ca="1" si="697"/>
        <v>-</v>
      </c>
      <c r="SZ63" s="539" t="str">
        <f t="shared" ca="1" si="697"/>
        <v>-</v>
      </c>
      <c r="TA63" s="539" t="str">
        <f t="shared" ca="1" si="697"/>
        <v>-</v>
      </c>
      <c r="TB63" s="539" t="str">
        <f t="shared" ca="1" si="697"/>
        <v>-</v>
      </c>
      <c r="TC63" s="539" t="str">
        <f t="shared" ca="1" si="697"/>
        <v>-</v>
      </c>
      <c r="TD63" s="539" t="str">
        <f t="shared" ca="1" si="697"/>
        <v>-</v>
      </c>
      <c r="TE63" s="539" t="str">
        <f t="shared" ca="1" si="697"/>
        <v>-</v>
      </c>
      <c r="TF63" s="539" t="str">
        <f t="shared" ca="1" si="697"/>
        <v>-</v>
      </c>
      <c r="TG63" s="539" t="str">
        <f t="shared" ca="1" si="697"/>
        <v>-</v>
      </c>
      <c r="TH63" s="539" t="str">
        <f t="shared" ca="1" si="697"/>
        <v>-</v>
      </c>
      <c r="TI63" s="539" t="str">
        <f t="shared" ca="1" si="697"/>
        <v>-</v>
      </c>
      <c r="TJ63" s="539" t="str">
        <f t="shared" ca="1" si="697"/>
        <v>-</v>
      </c>
      <c r="TK63" s="539" t="str">
        <f t="shared" ca="1" si="697"/>
        <v>-</v>
      </c>
      <c r="TL63" s="539" t="str">
        <f t="shared" ca="1" si="697"/>
        <v>-</v>
      </c>
      <c r="TM63" s="539" t="str">
        <f t="shared" ca="1" si="697"/>
        <v>-</v>
      </c>
      <c r="TN63" s="539" t="str">
        <f t="shared" ca="1" si="697"/>
        <v>-</v>
      </c>
      <c r="TO63" s="539" t="str">
        <f t="shared" ca="1" si="697"/>
        <v>-</v>
      </c>
      <c r="TP63" s="539" t="str">
        <f t="shared" ca="1" si="697"/>
        <v>-</v>
      </c>
      <c r="TQ63" s="539" t="str">
        <f t="shared" ca="1" si="697"/>
        <v>-</v>
      </c>
      <c r="TR63" s="539" t="str">
        <f t="shared" ca="1" si="697"/>
        <v>-</v>
      </c>
      <c r="TS63" s="539" t="str">
        <f t="shared" ca="1" si="697"/>
        <v>-</v>
      </c>
      <c r="TT63" s="539" t="str">
        <f t="shared" ca="1" si="697"/>
        <v>-</v>
      </c>
      <c r="TU63" s="539" t="str">
        <f t="shared" ca="1" si="697"/>
        <v>-</v>
      </c>
      <c r="TV63" s="539" t="str">
        <f t="shared" ca="1" si="697"/>
        <v>-</v>
      </c>
      <c r="TW63" s="539" t="str">
        <f t="shared" ca="1" si="697"/>
        <v>-</v>
      </c>
      <c r="TX63" s="539" t="str">
        <f t="shared" ca="1" si="697"/>
        <v>-</v>
      </c>
      <c r="TY63" s="539" t="str">
        <f t="shared" ca="1" si="697"/>
        <v>-</v>
      </c>
      <c r="TZ63" s="539" t="str">
        <f t="shared" ca="1" si="697"/>
        <v>-</v>
      </c>
      <c r="UA63" s="539" t="str">
        <f t="shared" ca="1" si="697"/>
        <v>-</v>
      </c>
      <c r="UB63" s="539" t="str">
        <f t="shared" ca="1" si="697"/>
        <v>-</v>
      </c>
      <c r="UC63" s="549" t="b">
        <f t="shared" si="698"/>
        <v>1</v>
      </c>
      <c r="UD63" s="549" t="b">
        <f t="shared" si="698"/>
        <v>1</v>
      </c>
      <c r="UE63" s="549" t="b">
        <f t="shared" si="698"/>
        <v>1</v>
      </c>
      <c r="UF63" s="549" t="b">
        <f t="shared" si="698"/>
        <v>1</v>
      </c>
      <c r="UG63" s="549" t="b">
        <f t="shared" si="698"/>
        <v>1</v>
      </c>
      <c r="UH63" s="549" t="b">
        <f t="shared" si="698"/>
        <v>1</v>
      </c>
      <c r="UI63" s="549" t="b">
        <f t="shared" si="698"/>
        <v>1</v>
      </c>
      <c r="UJ63" s="549" t="b">
        <f t="shared" si="698"/>
        <v>1</v>
      </c>
      <c r="UK63" s="549" t="b">
        <f t="shared" si="698"/>
        <v>1</v>
      </c>
      <c r="UL63" s="549" t="b">
        <f t="shared" si="698"/>
        <v>1</v>
      </c>
      <c r="UM63" s="549" t="b">
        <f t="shared" si="698"/>
        <v>1</v>
      </c>
      <c r="UN63" s="549" t="b">
        <f t="shared" si="698"/>
        <v>1</v>
      </c>
      <c r="UO63" s="549" t="b">
        <f t="shared" si="698"/>
        <v>1</v>
      </c>
      <c r="UP63" s="549" t="b">
        <f t="shared" si="698"/>
        <v>1</v>
      </c>
      <c r="UQ63" s="549" t="b">
        <f t="shared" si="698"/>
        <v>1</v>
      </c>
      <c r="UR63" s="549" t="b">
        <f t="shared" si="698"/>
        <v>1</v>
      </c>
      <c r="US63" s="549" t="b">
        <f t="shared" si="698"/>
        <v>1</v>
      </c>
      <c r="UT63" s="549" t="b">
        <f t="shared" si="698"/>
        <v>1</v>
      </c>
      <c r="UU63" s="549" t="b">
        <f t="shared" si="698"/>
        <v>1</v>
      </c>
      <c r="UV63" s="549" t="b">
        <f t="shared" si="698"/>
        <v>1</v>
      </c>
      <c r="UW63" s="549" t="b">
        <f t="shared" si="698"/>
        <v>1</v>
      </c>
      <c r="UX63" s="549" t="b">
        <f t="shared" si="698"/>
        <v>1</v>
      </c>
      <c r="UY63" s="549" t="b">
        <f t="shared" si="698"/>
        <v>1</v>
      </c>
      <c r="UZ63" s="549" t="b">
        <f t="shared" si="698"/>
        <v>1</v>
      </c>
      <c r="VA63" s="549" t="b">
        <f t="shared" si="698"/>
        <v>1</v>
      </c>
      <c r="VB63" s="549" t="b">
        <f t="shared" si="698"/>
        <v>1</v>
      </c>
      <c r="VC63" s="19">
        <f t="shared" ca="1" si="671"/>
        <v>0</v>
      </c>
      <c r="VD63" s="23">
        <v>0</v>
      </c>
    </row>
    <row r="64" spans="1:576" outlineLevel="1">
      <c r="A64" s="21">
        <f t="shared" si="93"/>
        <v>59</v>
      </c>
      <c r="B64" s="21">
        <f>$A$23</f>
        <v>18</v>
      </c>
      <c r="C64">
        <v>108</v>
      </c>
      <c r="D64" s="19" t="str">
        <f t="shared" ca="1" si="583"/>
        <v>SNSW</v>
      </c>
      <c r="E64" t="b">
        <v>1</v>
      </c>
      <c r="F64" t="b">
        <v>0</v>
      </c>
      <c r="G64" t="b">
        <f t="shared" si="701"/>
        <v>1</v>
      </c>
      <c r="H64" s="215">
        <f t="shared" ca="1" si="686"/>
        <v>10</v>
      </c>
      <c r="I64" s="26">
        <v>2</v>
      </c>
      <c r="J64" s="26">
        <v>1</v>
      </c>
      <c r="K64" s="26" t="str">
        <f>""</f>
        <v/>
      </c>
      <c r="L64" s="26">
        <v>0</v>
      </c>
      <c r="M64" s="26">
        <f t="shared" si="585"/>
        <v>2</v>
      </c>
      <c r="N64" s="26">
        <v>2</v>
      </c>
      <c r="O64" s="26">
        <v>3</v>
      </c>
      <c r="P64" s="26">
        <v>2</v>
      </c>
      <c r="Q64" s="26">
        <v>0</v>
      </c>
      <c r="R64" s="26">
        <v>0</v>
      </c>
      <c r="S64" s="26">
        <v>0</v>
      </c>
      <c r="T64" s="26">
        <v>0</v>
      </c>
      <c r="U64" s="26">
        <v>1</v>
      </c>
      <c r="V64" s="116">
        <v>1</v>
      </c>
      <c r="W64" s="116">
        <v>1</v>
      </c>
      <c r="X64" s="116">
        <v>1</v>
      </c>
      <c r="Y64" s="211"/>
      <c r="Z64" s="211"/>
      <c r="AA64" s="211"/>
      <c r="AB64" s="211"/>
      <c r="AC64" s="26">
        <v>0</v>
      </c>
      <c r="AD64" s="211"/>
      <c r="AE64" s="211"/>
      <c r="AF64" s="211"/>
      <c r="AG64" s="211"/>
      <c r="AH64" s="211"/>
      <c r="AI64" s="211"/>
      <c r="AJ64" s="211"/>
      <c r="AK64" s="211"/>
      <c r="AL64" s="136">
        <f t="shared" si="586"/>
        <v>2</v>
      </c>
      <c r="AM64" s="136">
        <f>INDEX(CHOOSE($O64,DataAutumn!i.AdultDrys,DataWinter!i.AdultDrys,DataSpring!i.AdultDrys),1,$N64)</f>
        <v>3</v>
      </c>
      <c r="AN64" s="5">
        <f t="shared" si="587"/>
        <v>2</v>
      </c>
      <c r="AO64" s="5">
        <f t="shared" si="587"/>
        <v>0</v>
      </c>
      <c r="AP64" s="5">
        <f t="shared" si="588"/>
        <v>1</v>
      </c>
      <c r="AQ64" s="211"/>
      <c r="AR64" s="211"/>
      <c r="AS64" s="356" t="str">
        <f t="shared" ca="1" si="589"/>
        <v>optimum_carry 00010 SNSW MWM    EWEDSE8.85 pasture630 Day204 Scan2-0000 RR000p GP100p WP100p MP100p T_TRUE (F33N11)</v>
      </c>
      <c r="AT64" s="9" t="str">
        <f ca="1">IF(COUNTIF(AS$5:AS64,AS64)=1,"-","Dup")</f>
        <v>-</v>
      </c>
      <c r="AU64" s="9"/>
      <c r="AV64" s="19" t="str">
        <f t="shared" ca="1" si="590"/>
        <v>-</v>
      </c>
      <c r="AW64" s="19" t="str">
        <f t="shared" ca="1" si="590"/>
        <v>-</v>
      </c>
      <c r="AX64" s="19" t="str">
        <f t="shared" ca="1" si="590"/>
        <v>-</v>
      </c>
      <c r="AY64" s="19" t="str">
        <f t="shared" ca="1" si="590"/>
        <v>-</v>
      </c>
      <c r="AZ64" s="19" t="str">
        <f t="shared" ca="1" si="590"/>
        <v>-</v>
      </c>
      <c r="BA64" s="19" t="str">
        <f t="shared" ca="1" si="590"/>
        <v>-</v>
      </c>
      <c r="BB64" s="19" t="str">
        <f t="shared" ca="1" si="590"/>
        <v>-</v>
      </c>
      <c r="BC64" s="19" t="str">
        <f t="shared" ca="1" si="590"/>
        <v>-</v>
      </c>
      <c r="BD64" s="9"/>
      <c r="BE64" s="5" t="b">
        <f t="shared" si="591"/>
        <v>0</v>
      </c>
      <c r="BF64" s="5" t="str">
        <f t="shared" si="591"/>
        <v>-</v>
      </c>
      <c r="BG64" s="5" t="b">
        <f t="shared" si="591"/>
        <v>0</v>
      </c>
      <c r="BH64" s="5" t="b">
        <f t="shared" si="591"/>
        <v>1</v>
      </c>
      <c r="BI64" s="5" t="b">
        <f t="shared" si="591"/>
        <v>1</v>
      </c>
      <c r="BJ64" s="136">
        <f t="shared" si="591"/>
        <v>0</v>
      </c>
      <c r="BK64" s="19" t="b">
        <f t="shared" ca="1" si="592"/>
        <v>0</v>
      </c>
      <c r="BL64" s="9"/>
      <c r="BM64" s="5" t="str">
        <f t="shared" ca="1" si="593"/>
        <v>-</v>
      </c>
      <c r="BN64" s="19" t="str">
        <f t="shared" ca="1" si="594"/>
        <v>-</v>
      </c>
      <c r="BO64" s="19" t="str">
        <f t="shared" ca="1" si="594"/>
        <v>-</v>
      </c>
      <c r="BP64" s="19" t="str">
        <f t="shared" ca="1" si="594"/>
        <v>-</v>
      </c>
      <c r="BQ64" s="5" t="str">
        <f t="shared" ca="1" si="595"/>
        <v>-</v>
      </c>
      <c r="BR64" s="19" t="str">
        <f t="shared" ca="1" si="596"/>
        <v>-</v>
      </c>
      <c r="BS64" s="5" t="str">
        <f t="shared" ca="1" si="597"/>
        <v>-</v>
      </c>
      <c r="BT64" s="19" t="str">
        <f t="shared" ca="1" si="598"/>
        <v>-</v>
      </c>
      <c r="BU64" s="19" t="str">
        <f t="shared" ca="1" si="598"/>
        <v>-</v>
      </c>
      <c r="BV64" s="19" t="str">
        <f t="shared" ca="1" si="598"/>
        <v>-</v>
      </c>
      <c r="BW64" s="5" t="str">
        <f t="shared" ca="1" si="599"/>
        <v>-</v>
      </c>
      <c r="BX64" s="9"/>
      <c r="BY64" s="5" t="b">
        <f t="shared" si="600"/>
        <v>0</v>
      </c>
      <c r="BZ64" s="5" t="str">
        <f t="shared" ca="1" si="601"/>
        <v>-</v>
      </c>
      <c r="CA64" s="5" t="str">
        <f t="shared" ca="1" si="602"/>
        <v>-</v>
      </c>
      <c r="CB64" s="5" t="str">
        <f t="shared" ca="1" si="602"/>
        <v>-</v>
      </c>
      <c r="CC64" s="5" t="str">
        <f t="shared" ca="1" si="602"/>
        <v>-</v>
      </c>
      <c r="CD64" s="5" t="str">
        <f t="shared" ca="1" si="602"/>
        <v>-</v>
      </c>
      <c r="CE64" s="5" t="str">
        <f t="shared" ca="1" si="602"/>
        <v>-</v>
      </c>
      <c r="CF64" s="5" t="str">
        <f t="shared" ca="1" si="602"/>
        <v>-</v>
      </c>
      <c r="CG64" s="5" t="str">
        <f t="shared" ca="1" si="602"/>
        <v>-</v>
      </c>
      <c r="CH64" s="5" t="str">
        <f t="shared" ca="1" si="602"/>
        <v>-</v>
      </c>
      <c r="CI64" s="9"/>
      <c r="CJ64" s="12" t="b">
        <v>1</v>
      </c>
      <c r="CK64" s="12" t="b">
        <v>1</v>
      </c>
      <c r="CL64" s="12" t="b">
        <v>1</v>
      </c>
      <c r="CM64" s="12">
        <v>22312000005</v>
      </c>
      <c r="CN64" s="12" t="b">
        <v>0</v>
      </c>
      <c r="CO64" s="19" t="str">
        <f t="shared" ca="1" si="603"/>
        <v>-</v>
      </c>
      <c r="CP64" s="19" t="str">
        <f t="shared" ca="1" si="603"/>
        <v>-</v>
      </c>
      <c r="CQ64" s="19" t="str">
        <f t="shared" ca="1" si="603"/>
        <v>-</v>
      </c>
      <c r="CR64" s="433">
        <f t="shared" si="604"/>
        <v>652</v>
      </c>
      <c r="CS64" s="433">
        <f t="shared" si="604"/>
        <v>686</v>
      </c>
      <c r="CT64" s="433">
        <f t="shared" si="604"/>
        <v>721</v>
      </c>
      <c r="CU64" s="144">
        <f t="shared" si="605"/>
        <v>378</v>
      </c>
      <c r="CV64" s="144">
        <f t="shared" si="605"/>
        <v>413</v>
      </c>
      <c r="CW64" s="144">
        <f t="shared" si="605"/>
        <v>448</v>
      </c>
      <c r="CX64" s="19" t="str">
        <f t="shared" ca="1" si="688"/>
        <v>-</v>
      </c>
      <c r="CY64" s="19" t="str">
        <f t="shared" ca="1" si="688"/>
        <v>-</v>
      </c>
      <c r="CZ64" s="19" t="str">
        <f t="shared" ca="1" si="688"/>
        <v>-</v>
      </c>
      <c r="DA64" s="19" t="str">
        <f t="shared" ca="1" si="688"/>
        <v>-</v>
      </c>
      <c r="DB64" s="19" t="str">
        <f t="shared" ca="1" si="688"/>
        <v>-</v>
      </c>
      <c r="DC64" s="19" t="str">
        <f t="shared" ca="1" si="688"/>
        <v>-</v>
      </c>
      <c r="DD64" s="19">
        <f t="shared" ca="1" si="688"/>
        <v>1</v>
      </c>
      <c r="DE64" s="19">
        <f t="shared" ca="1" si="688"/>
        <v>1</v>
      </c>
      <c r="DF64" s="19">
        <f t="shared" ca="1" si="688"/>
        <v>0</v>
      </c>
      <c r="DG64" s="19" t="str">
        <f t="shared" ca="1" si="688"/>
        <v>-</v>
      </c>
      <c r="DH64" s="19" t="str">
        <f t="shared" ca="1" si="688"/>
        <v>-</v>
      </c>
      <c r="DI64" s="19" t="str">
        <f t="shared" ca="1" si="688"/>
        <v>-</v>
      </c>
      <c r="DJ64" s="19" t="str">
        <f t="shared" ca="1" si="688"/>
        <v>-</v>
      </c>
      <c r="DK64" s="19" t="str">
        <f t="shared" ca="1" si="688"/>
        <v>-</v>
      </c>
      <c r="DL64" s="19">
        <f t="shared" ca="1" si="688"/>
        <v>0</v>
      </c>
      <c r="DM64" s="19" t="str">
        <f t="shared" ca="1" si="688"/>
        <v>-</v>
      </c>
      <c r="DN64" s="19" t="str">
        <f t="shared" ca="1" si="688"/>
        <v>-</v>
      </c>
      <c r="DO64" s="19" t="str">
        <f t="shared" ca="1" si="603"/>
        <v>-</v>
      </c>
      <c r="DP64" s="19">
        <f t="shared" ca="1" si="603"/>
        <v>0</v>
      </c>
      <c r="DQ64" s="19">
        <f t="shared" ca="1" si="603"/>
        <v>0</v>
      </c>
      <c r="DR64" s="9"/>
      <c r="DS64" s="19">
        <f t="shared" ca="1" si="702"/>
        <v>0</v>
      </c>
      <c r="DT64" s="19">
        <f t="shared" ca="1" si="702"/>
        <v>0</v>
      </c>
      <c r="DU64" s="19">
        <f t="shared" ca="1" si="702"/>
        <v>0</v>
      </c>
      <c r="DV64" s="19">
        <f t="shared" ca="1" si="702"/>
        <v>0</v>
      </c>
      <c r="DW64" s="19">
        <f t="shared" ca="1" si="702"/>
        <v>0</v>
      </c>
      <c r="DX64" s="19">
        <f t="shared" ca="1" si="702"/>
        <v>0</v>
      </c>
      <c r="DY64" s="19">
        <f t="shared" ca="1" si="702"/>
        <v>0</v>
      </c>
      <c r="DZ64" s="19">
        <f t="shared" ca="1" si="702"/>
        <v>0</v>
      </c>
      <c r="EA64" s="19">
        <f t="shared" ca="1" si="702"/>
        <v>0</v>
      </c>
      <c r="EB64" s="19">
        <f t="shared" ca="1" si="702"/>
        <v>0</v>
      </c>
      <c r="EC64" s="19">
        <f t="shared" ca="1" si="702"/>
        <v>0</v>
      </c>
      <c r="ED64" s="19">
        <f t="shared" ca="1" si="702"/>
        <v>0</v>
      </c>
      <c r="EE64" s="19">
        <f t="shared" ca="1" si="702"/>
        <v>0</v>
      </c>
      <c r="EF64" s="433">
        <f t="shared" si="608"/>
        <v>0</v>
      </c>
      <c r="EG64" s="433">
        <f t="shared" si="608"/>
        <v>0</v>
      </c>
      <c r="EH64" s="116">
        <f t="shared" si="609"/>
        <v>0</v>
      </c>
      <c r="EI64" s="116">
        <f t="shared" ca="1" si="609"/>
        <v>0</v>
      </c>
      <c r="EJ64" s="116">
        <f t="shared" ca="1" si="609"/>
        <v>0</v>
      </c>
      <c r="EK64" s="116">
        <f t="shared" ca="1" si="609"/>
        <v>0</v>
      </c>
      <c r="EL64" s="116">
        <f t="shared" ca="1" si="609"/>
        <v>0</v>
      </c>
      <c r="EM64" s="537">
        <f t="shared" ca="1" si="610"/>
        <v>0</v>
      </c>
      <c r="EN64" s="116">
        <f t="shared" ca="1" si="611"/>
        <v>0</v>
      </c>
      <c r="EO64" s="116">
        <f t="shared" ca="1" si="611"/>
        <v>0</v>
      </c>
      <c r="EP64" s="116">
        <f t="shared" ca="1" si="611"/>
        <v>0</v>
      </c>
      <c r="EQ64" s="116">
        <f t="shared" ca="1" si="611"/>
        <v>0</v>
      </c>
      <c r="ER64" s="116">
        <f t="shared" ca="1" si="611"/>
        <v>0</v>
      </c>
      <c r="ES64" s="537">
        <f t="shared" ca="1" si="612"/>
        <v>0</v>
      </c>
      <c r="ET64" s="116">
        <f t="shared" ca="1" si="613"/>
        <v>0</v>
      </c>
      <c r="EU64" s="116">
        <f t="shared" ca="1" si="613"/>
        <v>0</v>
      </c>
      <c r="EV64" s="116">
        <f t="shared" ca="1" si="613"/>
        <v>0</v>
      </c>
      <c r="EW64" s="116">
        <f t="shared" ca="1" si="613"/>
        <v>0</v>
      </c>
      <c r="EX64" s="116">
        <f t="shared" ca="1" si="613"/>
        <v>0</v>
      </c>
      <c r="EY64" s="537">
        <f t="shared" ca="1" si="614"/>
        <v>0</v>
      </c>
      <c r="EZ64" s="116">
        <f t="shared" ca="1" si="615"/>
        <v>0</v>
      </c>
      <c r="FA64" s="116">
        <f t="shared" ca="1" si="615"/>
        <v>0</v>
      </c>
      <c r="FB64" s="116">
        <f t="shared" ca="1" si="615"/>
        <v>0</v>
      </c>
      <c r="FC64" s="116">
        <f t="shared" ca="1" si="615"/>
        <v>0</v>
      </c>
      <c r="FD64" s="116">
        <f t="shared" ca="1" si="615"/>
        <v>0</v>
      </c>
      <c r="FE64" s="537">
        <f t="shared" ca="1" si="616"/>
        <v>0</v>
      </c>
      <c r="FF64" s="116">
        <f t="shared" ca="1" si="617"/>
        <v>0</v>
      </c>
      <c r="FG64" s="116">
        <f t="shared" ca="1" si="617"/>
        <v>0</v>
      </c>
      <c r="FH64" s="116">
        <f t="shared" ca="1" si="617"/>
        <v>0</v>
      </c>
      <c r="FI64" s="116">
        <f t="shared" ca="1" si="617"/>
        <v>0</v>
      </c>
      <c r="FJ64" s="116">
        <f t="shared" ca="1" si="617"/>
        <v>0</v>
      </c>
      <c r="FK64" s="537">
        <f t="shared" ca="1" si="618"/>
        <v>0</v>
      </c>
      <c r="FL64" s="116">
        <f t="shared" ca="1" si="619"/>
        <v>0</v>
      </c>
      <c r="FM64" s="116">
        <f t="shared" ca="1" si="619"/>
        <v>0</v>
      </c>
      <c r="FN64" s="116">
        <f t="shared" ca="1" si="619"/>
        <v>0</v>
      </c>
      <c r="FO64" s="116">
        <f t="shared" ca="1" si="619"/>
        <v>0</v>
      </c>
      <c r="FP64" s="116">
        <f t="shared" ca="1" si="619"/>
        <v>0</v>
      </c>
      <c r="FQ64" s="537">
        <f t="shared" ca="1" si="620"/>
        <v>0</v>
      </c>
      <c r="FR64" s="117">
        <f t="shared" ca="1" si="621"/>
        <v>0</v>
      </c>
      <c r="FS64" s="117">
        <f t="shared" ca="1" si="621"/>
        <v>0</v>
      </c>
      <c r="FT64" s="117">
        <f t="shared" ca="1" si="621"/>
        <v>0</v>
      </c>
      <c r="FU64" s="117">
        <f t="shared" ca="1" si="621"/>
        <v>0</v>
      </c>
      <c r="FV64" s="556">
        <f t="shared" ca="1" si="689"/>
        <v>0</v>
      </c>
      <c r="FW64" s="556">
        <f t="shared" ca="1" si="689"/>
        <v>0</v>
      </c>
      <c r="FX64" s="556">
        <f t="shared" ca="1" si="689"/>
        <v>0</v>
      </c>
      <c r="FY64" s="556">
        <f t="shared" ca="1" si="689"/>
        <v>0</v>
      </c>
      <c r="FZ64" s="556">
        <f t="shared" ca="1" si="689"/>
        <v>0</v>
      </c>
      <c r="GA64" s="556">
        <f t="shared" ca="1" si="689"/>
        <v>0</v>
      </c>
      <c r="GB64" s="556">
        <f t="shared" ca="1" si="689"/>
        <v>0</v>
      </c>
      <c r="GC64" s="556">
        <f t="shared" ca="1" si="689"/>
        <v>0</v>
      </c>
      <c r="GD64" s="556">
        <f t="shared" ca="1" si="689"/>
        <v>0</v>
      </c>
      <c r="GE64" s="556">
        <f t="shared" ca="1" si="689"/>
        <v>0</v>
      </c>
      <c r="GF64" s="556">
        <f t="shared" ca="1" si="689"/>
        <v>0</v>
      </c>
      <c r="GG64" s="556">
        <f t="shared" ca="1" si="689"/>
        <v>0</v>
      </c>
      <c r="GH64" s="556">
        <f t="shared" ca="1" si="689"/>
        <v>0</v>
      </c>
      <c r="GI64" s="556">
        <f t="shared" ca="1" si="689"/>
        <v>0</v>
      </c>
      <c r="GJ64" s="556">
        <f t="shared" ca="1" si="689"/>
        <v>0</v>
      </c>
      <c r="GK64" s="556">
        <f t="shared" ca="1" si="689"/>
        <v>0</v>
      </c>
      <c r="GL64" s="556">
        <f t="shared" ca="1" si="689"/>
        <v>0</v>
      </c>
      <c r="GM64" s="556">
        <f t="shared" ca="1" si="689"/>
        <v>0</v>
      </c>
      <c r="GN64" s="556">
        <f t="shared" ca="1" si="689"/>
        <v>0</v>
      </c>
      <c r="GO64" s="556">
        <f t="shared" ca="1" si="689"/>
        <v>0</v>
      </c>
      <c r="GP64" s="19">
        <f t="shared" ca="1" si="623"/>
        <v>0</v>
      </c>
      <c r="GQ64" s="116">
        <f t="shared" ca="1" si="624"/>
        <v>0</v>
      </c>
      <c r="GR64" s="116">
        <f t="shared" ca="1" si="624"/>
        <v>0</v>
      </c>
      <c r="GS64" s="116">
        <f t="shared" ca="1" si="624"/>
        <v>0</v>
      </c>
      <c r="GT64" s="116">
        <f t="shared" ca="1" si="624"/>
        <v>0</v>
      </c>
      <c r="GU64" s="116">
        <f t="shared" ca="1" si="624"/>
        <v>0</v>
      </c>
      <c r="GV64" s="537">
        <f t="shared" ca="1" si="625"/>
        <v>0</v>
      </c>
      <c r="GW64" s="116">
        <f t="shared" ca="1" si="626"/>
        <v>0</v>
      </c>
      <c r="GX64" s="116">
        <f t="shared" ca="1" si="626"/>
        <v>0</v>
      </c>
      <c r="GY64" s="116">
        <f t="shared" ca="1" si="626"/>
        <v>0</v>
      </c>
      <c r="GZ64" s="116">
        <f t="shared" ca="1" si="626"/>
        <v>0</v>
      </c>
      <c r="HA64" s="116">
        <f t="shared" ca="1" si="626"/>
        <v>0</v>
      </c>
      <c r="HB64" s="537">
        <f t="shared" ca="1" si="627"/>
        <v>0</v>
      </c>
      <c r="HC64" s="116">
        <f t="shared" ca="1" si="628"/>
        <v>0</v>
      </c>
      <c r="HD64" s="116">
        <f t="shared" ca="1" si="628"/>
        <v>0</v>
      </c>
      <c r="HE64" s="116">
        <f t="shared" ca="1" si="628"/>
        <v>0</v>
      </c>
      <c r="HF64" s="116">
        <f t="shared" ca="1" si="628"/>
        <v>0</v>
      </c>
      <c r="HG64" s="116">
        <f t="shared" ca="1" si="628"/>
        <v>0</v>
      </c>
      <c r="HH64" s="537">
        <f t="shared" ca="1" si="629"/>
        <v>0</v>
      </c>
      <c r="HI64" s="116">
        <f t="shared" ca="1" si="630"/>
        <v>0</v>
      </c>
      <c r="HJ64" s="116">
        <f t="shared" ca="1" si="630"/>
        <v>0</v>
      </c>
      <c r="HK64" s="116">
        <f t="shared" ca="1" si="630"/>
        <v>0</v>
      </c>
      <c r="HL64" s="116">
        <f t="shared" ca="1" si="630"/>
        <v>0</v>
      </c>
      <c r="HM64" s="116">
        <f t="shared" ca="1" si="630"/>
        <v>0</v>
      </c>
      <c r="HN64" s="537">
        <f t="shared" ca="1" si="631"/>
        <v>0</v>
      </c>
      <c r="HO64" s="116">
        <f t="shared" ca="1" si="632"/>
        <v>0</v>
      </c>
      <c r="HP64" s="116">
        <f t="shared" ca="1" si="632"/>
        <v>0</v>
      </c>
      <c r="HQ64" s="116">
        <f t="shared" ca="1" si="632"/>
        <v>0</v>
      </c>
      <c r="HR64" s="116">
        <f t="shared" ca="1" si="632"/>
        <v>0</v>
      </c>
      <c r="HS64" s="116">
        <f t="shared" ca="1" si="632"/>
        <v>0</v>
      </c>
      <c r="HT64" s="537">
        <f t="shared" ca="1" si="633"/>
        <v>0</v>
      </c>
      <c r="HU64" s="116">
        <f t="shared" ca="1" si="634"/>
        <v>0</v>
      </c>
      <c r="HV64" s="116">
        <f t="shared" ca="1" si="634"/>
        <v>0</v>
      </c>
      <c r="HW64" s="116">
        <f t="shared" ca="1" si="634"/>
        <v>0</v>
      </c>
      <c r="HX64" s="116">
        <f t="shared" ca="1" si="634"/>
        <v>0</v>
      </c>
      <c r="HY64" s="116">
        <f t="shared" ca="1" si="634"/>
        <v>0</v>
      </c>
      <c r="HZ64" s="537">
        <f t="shared" ca="1" si="635"/>
        <v>0</v>
      </c>
      <c r="IA64" s="117">
        <f t="shared" ca="1" si="636"/>
        <v>0</v>
      </c>
      <c r="IB64" s="117">
        <f t="shared" ca="1" si="636"/>
        <v>0</v>
      </c>
      <c r="IC64" s="117">
        <f t="shared" ca="1" si="636"/>
        <v>0</v>
      </c>
      <c r="ID64" s="117">
        <f t="shared" ca="1" si="636"/>
        <v>0</v>
      </c>
      <c r="IE64" s="556">
        <f t="shared" ca="1" si="690"/>
        <v>0</v>
      </c>
      <c r="IF64" s="556">
        <f t="shared" ca="1" si="690"/>
        <v>0</v>
      </c>
      <c r="IG64" s="556">
        <f t="shared" ca="1" si="690"/>
        <v>0</v>
      </c>
      <c r="IH64" s="556">
        <f t="shared" ca="1" si="690"/>
        <v>0</v>
      </c>
      <c r="II64" s="556">
        <f t="shared" ca="1" si="690"/>
        <v>0</v>
      </c>
      <c r="IJ64" s="556">
        <f t="shared" ca="1" si="690"/>
        <v>0</v>
      </c>
      <c r="IK64" s="556">
        <f t="shared" ca="1" si="690"/>
        <v>0</v>
      </c>
      <c r="IL64" s="556">
        <f t="shared" ca="1" si="690"/>
        <v>0</v>
      </c>
      <c r="IM64" s="556">
        <f t="shared" ca="1" si="690"/>
        <v>0</v>
      </c>
      <c r="IN64" s="556">
        <f t="shared" ca="1" si="690"/>
        <v>0</v>
      </c>
      <c r="IO64" s="556">
        <f t="shared" ca="1" si="690"/>
        <v>0</v>
      </c>
      <c r="IP64" s="556">
        <f t="shared" ca="1" si="690"/>
        <v>0</v>
      </c>
      <c r="IQ64" s="556">
        <f t="shared" ca="1" si="690"/>
        <v>0</v>
      </c>
      <c r="IR64" s="556">
        <f t="shared" ca="1" si="690"/>
        <v>0</v>
      </c>
      <c r="IS64" s="556">
        <f t="shared" ca="1" si="690"/>
        <v>0</v>
      </c>
      <c r="IT64" s="556">
        <f t="shared" ca="1" si="690"/>
        <v>0</v>
      </c>
      <c r="IU64" s="556">
        <f t="shared" ca="1" si="690"/>
        <v>0</v>
      </c>
      <c r="IV64" s="556">
        <f t="shared" ca="1" si="690"/>
        <v>0</v>
      </c>
      <c r="IW64" s="556">
        <f t="shared" ca="1" si="690"/>
        <v>0</v>
      </c>
      <c r="IX64" s="556">
        <f t="shared" ca="1" si="690"/>
        <v>0</v>
      </c>
      <c r="IY64" s="19">
        <f t="shared" ca="1" si="638"/>
        <v>0</v>
      </c>
      <c r="IZ64" s="5">
        <f t="shared" si="639"/>
        <v>67</v>
      </c>
      <c r="JA64" s="9"/>
      <c r="JB64" s="5">
        <f t="shared" si="640"/>
        <v>1</v>
      </c>
      <c r="JC64" s="5" t="b">
        <f t="shared" si="640"/>
        <v>0</v>
      </c>
      <c r="JD64" s="19">
        <f t="shared" ca="1" si="691"/>
        <v>0</v>
      </c>
      <c r="JE64" s="5">
        <f t="shared" si="642"/>
        <v>0</v>
      </c>
      <c r="JF64" s="5">
        <f t="shared" si="643"/>
        <v>1.2500000000000001E-2</v>
      </c>
      <c r="JG64" s="5">
        <f t="shared" si="644"/>
        <v>0</v>
      </c>
      <c r="JH64" s="19">
        <f t="shared" ca="1" si="691"/>
        <v>0</v>
      </c>
      <c r="JI64" s="5">
        <f t="shared" si="645"/>
        <v>60</v>
      </c>
      <c r="JJ64" s="5">
        <f t="shared" si="646"/>
        <v>1</v>
      </c>
      <c r="JK64" s="19">
        <f t="shared" ca="1" si="691"/>
        <v>0</v>
      </c>
      <c r="JL64" s="19">
        <f t="shared" ca="1" si="691"/>
        <v>0</v>
      </c>
      <c r="JM64" s="19">
        <f t="shared" ca="1" si="691"/>
        <v>0</v>
      </c>
      <c r="JN64" s="19">
        <f t="shared" ca="1" si="691"/>
        <v>0</v>
      </c>
      <c r="JO64" s="19">
        <f t="shared" ca="1" si="691"/>
        <v>0</v>
      </c>
      <c r="JP64" s="19">
        <f t="shared" ca="1" si="691"/>
        <v>0</v>
      </c>
      <c r="JQ64" s="19">
        <f t="shared" ca="1" si="691"/>
        <v>0</v>
      </c>
      <c r="JR64" s="19">
        <f t="shared" ca="1" si="691"/>
        <v>0</v>
      </c>
      <c r="JS64" s="19">
        <f t="shared" ca="1" si="691"/>
        <v>0</v>
      </c>
      <c r="JT64" s="19">
        <f t="shared" ca="1" si="691"/>
        <v>0</v>
      </c>
      <c r="JU64" s="19">
        <f t="shared" ca="1" si="691"/>
        <v>0</v>
      </c>
      <c r="JV64" s="19">
        <f t="shared" ca="1" si="691"/>
        <v>0</v>
      </c>
      <c r="JW64" s="19">
        <f t="shared" ca="1" si="691"/>
        <v>0</v>
      </c>
      <c r="JX64" s="19">
        <f t="shared" ca="1" si="691"/>
        <v>0</v>
      </c>
      <c r="JY64" s="19">
        <f t="shared" ca="1" si="691"/>
        <v>0</v>
      </c>
      <c r="JZ64" s="19">
        <f t="shared" ca="1" si="691"/>
        <v>0</v>
      </c>
      <c r="KA64" s="19">
        <f t="shared" ca="1" si="691"/>
        <v>0</v>
      </c>
      <c r="KB64" s="19">
        <f t="shared" ca="1" si="691"/>
        <v>0</v>
      </c>
      <c r="KC64" s="19">
        <f t="shared" ca="1" si="691"/>
        <v>0</v>
      </c>
      <c r="KD64" s="19">
        <f t="shared" ca="1" si="691"/>
        <v>0</v>
      </c>
      <c r="KE64" s="19">
        <f t="shared" ca="1" si="691"/>
        <v>0</v>
      </c>
      <c r="KF64" s="5">
        <f t="shared" si="647"/>
        <v>0</v>
      </c>
      <c r="KG64" s="5">
        <f t="shared" si="647"/>
        <v>6.25E-2</v>
      </c>
      <c r="KH64" s="5">
        <f t="shared" si="647"/>
        <v>6.25E-2</v>
      </c>
      <c r="KI64" s="5">
        <f t="shared" si="647"/>
        <v>6.25E-2</v>
      </c>
      <c r="KJ64" s="19">
        <f t="shared" ca="1" si="691"/>
        <v>0</v>
      </c>
      <c r="KK64" s="19">
        <f t="shared" ca="1" si="691"/>
        <v>0</v>
      </c>
      <c r="KL64" s="19">
        <f t="shared" ca="1" si="691"/>
        <v>0</v>
      </c>
      <c r="KM64" s="19">
        <f t="shared" ca="1" si="691"/>
        <v>0</v>
      </c>
      <c r="KN64" s="19">
        <f t="shared" ca="1" si="691"/>
        <v>1</v>
      </c>
      <c r="KO64" s="19">
        <f t="shared" ca="1" si="691"/>
        <v>0</v>
      </c>
      <c r="KP64" s="19">
        <f t="shared" ca="1" si="691"/>
        <v>1</v>
      </c>
      <c r="KQ64" s="9"/>
      <c r="KR64" s="5" t="b">
        <f t="shared" ca="1" si="648"/>
        <v>1</v>
      </c>
      <c r="KS64" s="5" t="b">
        <f t="shared" si="649"/>
        <v>0</v>
      </c>
      <c r="KT64" s="5" t="b">
        <f t="shared" si="649"/>
        <v>0</v>
      </c>
      <c r="KU64" s="5" t="b">
        <f t="shared" si="649"/>
        <v>1</v>
      </c>
      <c r="KV64" s="136">
        <f t="shared" si="650"/>
        <v>2</v>
      </c>
      <c r="KW64" s="136">
        <f t="shared" si="650"/>
        <v>2</v>
      </c>
      <c r="KX64" s="5" t="b">
        <f t="shared" si="651"/>
        <v>0</v>
      </c>
      <c r="KY64" s="5" t="b">
        <f t="shared" si="651"/>
        <v>1</v>
      </c>
      <c r="KZ64" s="5" t="b">
        <f t="shared" si="651"/>
        <v>1</v>
      </c>
      <c r="LA64" s="5" t="b">
        <f t="shared" si="651"/>
        <v>0</v>
      </c>
      <c r="LB64" s="5">
        <f t="shared" si="652"/>
        <v>1</v>
      </c>
      <c r="LC64" s="5">
        <f t="shared" si="652"/>
        <v>0</v>
      </c>
      <c r="LD64" s="5" t="b">
        <f t="shared" si="653"/>
        <v>0</v>
      </c>
      <c r="LE64" s="5" t="str" cm="1">
        <f t="array" aca="1" ref="LE64" ca="1">IF(OR(LF64:LM64&lt;&gt;"-"),TRUE,"-")</f>
        <v>-</v>
      </c>
      <c r="LF64" s="19" t="str">
        <f t="shared" ca="1" si="654"/>
        <v>-</v>
      </c>
      <c r="LG64" s="19" t="str">
        <f t="shared" ca="1" si="654"/>
        <v>-</v>
      </c>
      <c r="LH64" s="19" t="str">
        <f t="shared" ca="1" si="654"/>
        <v>-</v>
      </c>
      <c r="LI64" s="19" t="str">
        <f t="shared" ca="1" si="654"/>
        <v>-</v>
      </c>
      <c r="LJ64" s="19" t="str">
        <f t="shared" ca="1" si="654"/>
        <v>-</v>
      </c>
      <c r="LK64" s="19" t="str">
        <f t="shared" ca="1" si="654"/>
        <v>-</v>
      </c>
      <c r="LL64" s="19" t="str">
        <f t="shared" ca="1" si="654"/>
        <v>-</v>
      </c>
      <c r="LM64" s="19" t="str">
        <f t="shared" ca="1" si="654"/>
        <v>-</v>
      </c>
      <c r="LN64" s="466" t="str">
        <f t="shared" ca="1" si="654"/>
        <v>-</v>
      </c>
      <c r="LO64" s="5" t="b">
        <f t="array" aca="1" ref="LO64" ca="1">IF(OR(LP64:LV64&lt;&gt;"-"),TRUE,"-")</f>
        <v>1</v>
      </c>
      <c r="LP64" s="19">
        <f t="shared" ca="1" si="655"/>
        <v>0</v>
      </c>
      <c r="LQ64" s="19" t="str">
        <f t="shared" ca="1" si="655"/>
        <v>-</v>
      </c>
      <c r="LR64" s="19">
        <f t="shared" ca="1" si="655"/>
        <v>999999</v>
      </c>
      <c r="LS64" s="19">
        <f t="shared" ca="1" si="655"/>
        <v>999999</v>
      </c>
      <c r="LT64" s="19">
        <f t="shared" ca="1" si="655"/>
        <v>999999</v>
      </c>
      <c r="LU64" s="19">
        <f t="shared" ca="1" si="655"/>
        <v>999999</v>
      </c>
      <c r="LV64" s="19">
        <f t="shared" ca="1" si="655"/>
        <v>999999</v>
      </c>
      <c r="LW64" s="19" t="str">
        <f t="shared" ca="1" si="655"/>
        <v>-</v>
      </c>
      <c r="LX64" s="19" t="str">
        <f ca="1">OFFSET(LX$5,$B64,0)</f>
        <v>-</v>
      </c>
      <c r="LY64" s="19" t="str">
        <f ca="1">OFFSET(LY$5,$B64,0)</f>
        <v>-</v>
      </c>
      <c r="LZ64" s="19" t="b">
        <f t="shared" ca="1" si="656"/>
        <v>1</v>
      </c>
      <c r="MA64" s="19">
        <f t="shared" ca="1" si="656"/>
        <v>0</v>
      </c>
      <c r="MB64" s="5" t="str">
        <f t="shared" si="657"/>
        <v>-</v>
      </c>
      <c r="MC64" s="5" t="str">
        <f t="shared" si="657"/>
        <v>-</v>
      </c>
      <c r="MD64" s="5" t="str">
        <f t="shared" si="657"/>
        <v>-</v>
      </c>
      <c r="ME64" s="5" t="str">
        <f t="shared" si="657"/>
        <v>-</v>
      </c>
      <c r="MF64" s="19" t="str">
        <f t="shared" ca="1" si="692"/>
        <v>-</v>
      </c>
      <c r="MG64" s="19" t="str">
        <f t="shared" ca="1" si="692"/>
        <v>-</v>
      </c>
      <c r="MH64" s="19" t="str">
        <f t="shared" ca="1" si="692"/>
        <v>-</v>
      </c>
      <c r="MI64" s="19" t="str">
        <f t="shared" ca="1" si="692"/>
        <v>-</v>
      </c>
      <c r="MJ64" s="19">
        <f t="shared" ca="1" si="692"/>
        <v>0.5</v>
      </c>
      <c r="MK64" s="19">
        <f t="shared" ca="1" si="692"/>
        <v>0.5</v>
      </c>
      <c r="ML64" s="19" t="str">
        <f t="shared" ca="1" si="692"/>
        <v>-</v>
      </c>
      <c r="MM64" s="5">
        <f t="shared" si="659"/>
        <v>0</v>
      </c>
      <c r="MN64" s="5">
        <f t="shared" si="659"/>
        <v>500</v>
      </c>
      <c r="MO64" s="5">
        <f t="shared" si="659"/>
        <v>500</v>
      </c>
      <c r="MP64" s="5">
        <f t="shared" si="659"/>
        <v>575</v>
      </c>
      <c r="MQ64" s="5">
        <f t="shared" si="659"/>
        <v>240</v>
      </c>
      <c r="MR64" s="5">
        <f t="shared" si="659"/>
        <v>364</v>
      </c>
      <c r="MS64" s="5">
        <f t="shared" si="660"/>
        <v>1</v>
      </c>
      <c r="MT64" s="9"/>
      <c r="MU64" s="19">
        <f t="shared" ca="1" si="692"/>
        <v>70</v>
      </c>
      <c r="MV64" s="19">
        <f t="shared" ca="1" si="692"/>
        <v>50</v>
      </c>
      <c r="MW64" s="19">
        <f t="shared" ca="1" si="692"/>
        <v>75</v>
      </c>
      <c r="MX64" s="19">
        <f t="shared" ca="1" si="692"/>
        <v>50</v>
      </c>
      <c r="MY64" s="5">
        <f t="shared" si="661"/>
        <v>1</v>
      </c>
      <c r="MZ64" s="5">
        <f t="shared" si="662"/>
        <v>1</v>
      </c>
      <c r="NA64" s="5">
        <f t="shared" si="663"/>
        <v>1</v>
      </c>
      <c r="NB64" s="9"/>
      <c r="NC64" s="19" t="b">
        <f t="shared" ca="1" si="664"/>
        <v>0</v>
      </c>
      <c r="ND64" s="19" t="b">
        <f t="shared" ca="1" si="664"/>
        <v>0</v>
      </c>
      <c r="NE64" s="19">
        <f t="shared" ca="1" si="664"/>
        <v>2</v>
      </c>
      <c r="NF64" s="19">
        <f t="shared" ca="1" si="664"/>
        <v>1</v>
      </c>
      <c r="NG64" s="19">
        <f t="shared" ca="1" si="664"/>
        <v>2</v>
      </c>
      <c r="NH64" s="19">
        <f t="shared" ca="1" si="664"/>
        <v>0</v>
      </c>
      <c r="NI64" s="19" t="str">
        <f t="shared" ca="1" si="664"/>
        <v>-</v>
      </c>
      <c r="NJ64" s="466" t="b">
        <v>1</v>
      </c>
      <c r="NK64" s="466">
        <f>NK65*0.75</f>
        <v>8.8500000000000014</v>
      </c>
      <c r="NL64" s="466" t="b">
        <v>1</v>
      </c>
      <c r="NM64" s="466">
        <f>$NM$53*0.63</f>
        <v>630</v>
      </c>
      <c r="NN64" s="19" t="str">
        <f t="shared" ca="1" si="664"/>
        <v>-</v>
      </c>
      <c r="NO64" s="19">
        <f t="shared" ca="1" si="692"/>
        <v>1</v>
      </c>
      <c r="NP64" s="19">
        <f t="shared" ca="1" si="692"/>
        <v>1</v>
      </c>
      <c r="NQ64" s="19">
        <f t="shared" ca="1" si="692"/>
        <v>1</v>
      </c>
      <c r="NR64" s="19">
        <f t="shared" ca="1" si="692"/>
        <v>1</v>
      </c>
      <c r="NS64" s="19">
        <f t="shared" ca="1" si="692"/>
        <v>1</v>
      </c>
      <c r="NT64" s="19">
        <f t="shared" ca="1" si="692"/>
        <v>1</v>
      </c>
      <c r="NU64" s="19">
        <f t="shared" ca="1" si="692"/>
        <v>1</v>
      </c>
      <c r="NV64" s="19">
        <f t="shared" ca="1" si="692"/>
        <v>1</v>
      </c>
      <c r="NW64" s="19">
        <f t="shared" ca="1" si="692"/>
        <v>1</v>
      </c>
      <c r="NX64" s="9"/>
      <c r="NY64" s="539" t="str">
        <f t="shared" si="693"/>
        <v>-</v>
      </c>
      <c r="NZ64" s="539" t="str">
        <f t="shared" si="693"/>
        <v>-</v>
      </c>
      <c r="OA64" s="539" t="str">
        <f t="shared" si="693"/>
        <v>-</v>
      </c>
      <c r="OB64" s="539" t="str">
        <f t="shared" si="693"/>
        <v>-</v>
      </c>
      <c r="OC64" s="539" t="str">
        <f t="shared" si="693"/>
        <v>-</v>
      </c>
      <c r="OD64" s="539" t="str">
        <f t="shared" si="693"/>
        <v>-</v>
      </c>
      <c r="OE64" s="539" t="str">
        <f t="shared" ca="1" si="693"/>
        <v>-</v>
      </c>
      <c r="OF64" s="539" t="str">
        <f t="shared" ca="1" si="693"/>
        <v>-</v>
      </c>
      <c r="OG64" s="539" t="str">
        <f t="shared" ca="1" si="693"/>
        <v>-</v>
      </c>
      <c r="OH64" s="539" t="str">
        <f t="shared" ca="1" si="693"/>
        <v>-</v>
      </c>
      <c r="OI64" s="539" t="str">
        <f t="shared" ca="1" si="693"/>
        <v>-</v>
      </c>
      <c r="OJ64" s="539" t="str">
        <f t="shared" ca="1" si="693"/>
        <v>-</v>
      </c>
      <c r="OK64" s="539" t="str">
        <f t="shared" ca="1" si="693"/>
        <v>-</v>
      </c>
      <c r="OL64" s="539" t="str">
        <f t="shared" ca="1" si="693"/>
        <v>-</v>
      </c>
      <c r="OM64" s="539" t="str">
        <f t="shared" ca="1" si="693"/>
        <v>-</v>
      </c>
      <c r="ON64" s="539" t="str">
        <f t="shared" ca="1" si="693"/>
        <v>-</v>
      </c>
      <c r="OO64" s="539" t="str">
        <f t="shared" ca="1" si="693"/>
        <v>-</v>
      </c>
      <c r="OP64" s="539" t="str">
        <f t="shared" ca="1" si="693"/>
        <v>-</v>
      </c>
      <c r="OQ64" s="539" t="str">
        <f t="shared" ca="1" si="693"/>
        <v>-</v>
      </c>
      <c r="OR64" s="539" t="str">
        <f t="shared" ca="1" si="693"/>
        <v>-</v>
      </c>
      <c r="OS64" s="539" t="str">
        <f t="shared" ca="1" si="693"/>
        <v>-</v>
      </c>
      <c r="OT64" s="539" t="str">
        <f t="shared" ca="1" si="693"/>
        <v>-</v>
      </c>
      <c r="OU64" s="539" t="str">
        <f t="shared" ca="1" si="693"/>
        <v>-</v>
      </c>
      <c r="OV64" s="539" t="str">
        <f t="shared" ca="1" si="693"/>
        <v>-</v>
      </c>
      <c r="OW64" s="539" t="str">
        <f t="shared" ca="1" si="693"/>
        <v>-</v>
      </c>
      <c r="OX64" s="539" t="str">
        <f t="shared" ca="1" si="693"/>
        <v>-</v>
      </c>
      <c r="OY64" s="539" t="str">
        <f t="shared" ca="1" si="693"/>
        <v>-</v>
      </c>
      <c r="OZ64" s="539" t="str">
        <f t="shared" ca="1" si="693"/>
        <v>-</v>
      </c>
      <c r="PA64" s="539" t="str">
        <f t="shared" ca="1" si="693"/>
        <v>-</v>
      </c>
      <c r="PB64" s="539" t="str">
        <f t="shared" ca="1" si="693"/>
        <v>-</v>
      </c>
      <c r="PC64" s="539" t="str">
        <f t="shared" ca="1" si="693"/>
        <v>-</v>
      </c>
      <c r="PD64" s="539" t="str">
        <f t="shared" ca="1" si="693"/>
        <v>-</v>
      </c>
      <c r="PE64" s="539" t="str">
        <f t="shared" ca="1" si="693"/>
        <v>-</v>
      </c>
      <c r="PF64" s="539" t="str">
        <f t="shared" ca="1" si="693"/>
        <v>-</v>
      </c>
      <c r="PG64" s="539" t="str">
        <f t="shared" ca="1" si="693"/>
        <v>-</v>
      </c>
      <c r="PH64" s="539" t="str">
        <f t="shared" ca="1" si="693"/>
        <v>-</v>
      </c>
      <c r="PI64" s="549" t="str">
        <f t="shared" si="694"/>
        <v>-</v>
      </c>
      <c r="PJ64" s="549" t="str">
        <f t="shared" si="694"/>
        <v>-</v>
      </c>
      <c r="PK64" s="549" t="str">
        <f t="shared" si="694"/>
        <v>-</v>
      </c>
      <c r="PL64" s="549" t="str">
        <f t="shared" si="694"/>
        <v>-</v>
      </c>
      <c r="PM64" s="549" t="str">
        <f t="shared" si="694"/>
        <v>-</v>
      </c>
      <c r="PN64" s="549" t="str">
        <f t="shared" si="694"/>
        <v>-</v>
      </c>
      <c r="PO64" s="549" t="str">
        <f t="shared" si="694"/>
        <v>-</v>
      </c>
      <c r="PP64" s="549" t="str">
        <f t="shared" si="694"/>
        <v>-</v>
      </c>
      <c r="PQ64" s="549" t="str">
        <f t="shared" si="694"/>
        <v>-</v>
      </c>
      <c r="PR64" s="549" t="str">
        <f t="shared" si="694"/>
        <v>-</v>
      </c>
      <c r="PS64" s="549" t="str">
        <f t="shared" si="694"/>
        <v>-</v>
      </c>
      <c r="PT64" s="549" t="str">
        <f t="shared" si="694"/>
        <v>-</v>
      </c>
      <c r="PU64" s="549" t="str">
        <f t="shared" si="694"/>
        <v>-</v>
      </c>
      <c r="PV64" s="549" t="str">
        <f t="shared" si="694"/>
        <v>-</v>
      </c>
      <c r="PW64" s="549" t="str">
        <f t="shared" si="694"/>
        <v>-</v>
      </c>
      <c r="PX64" s="549" t="str">
        <f t="shared" si="694"/>
        <v>-</v>
      </c>
      <c r="PY64" s="549" t="str">
        <f t="shared" si="694"/>
        <v>-</v>
      </c>
      <c r="PZ64" s="549" t="str">
        <f t="shared" si="694"/>
        <v>-</v>
      </c>
      <c r="QA64" s="549" t="str">
        <f t="shared" si="694"/>
        <v>-</v>
      </c>
      <c r="QB64" s="549" t="str">
        <f t="shared" si="694"/>
        <v>-</v>
      </c>
      <c r="QC64" s="549" t="str">
        <f t="shared" si="694"/>
        <v>-</v>
      </c>
      <c r="QD64" s="549" t="str">
        <f t="shared" si="694"/>
        <v>-</v>
      </c>
      <c r="QE64" s="549" t="str">
        <f t="shared" si="694"/>
        <v>-</v>
      </c>
      <c r="QF64" s="549" t="str">
        <f t="shared" si="694"/>
        <v>-</v>
      </c>
      <c r="QG64" s="549" t="str">
        <f t="shared" si="694"/>
        <v>-</v>
      </c>
      <c r="QH64" s="549" t="str">
        <f t="shared" si="694"/>
        <v>-</v>
      </c>
      <c r="QI64" s="539" t="str">
        <f t="shared" si="695"/>
        <v>-</v>
      </c>
      <c r="QJ64" s="539" t="str">
        <f t="shared" si="695"/>
        <v>-</v>
      </c>
      <c r="QK64" s="539" t="str">
        <f t="shared" si="695"/>
        <v>-</v>
      </c>
      <c r="QL64" s="539" t="str">
        <f t="shared" si="695"/>
        <v>-</v>
      </c>
      <c r="QM64" s="539" t="str">
        <f t="shared" si="695"/>
        <v>-</v>
      </c>
      <c r="QN64" s="539" t="str">
        <f t="shared" si="695"/>
        <v>-</v>
      </c>
      <c r="QO64" s="539" t="str">
        <f t="shared" ca="1" si="695"/>
        <v>-</v>
      </c>
      <c r="QP64" s="539" t="str">
        <f t="shared" ca="1" si="695"/>
        <v>-</v>
      </c>
      <c r="QQ64" s="539" t="str">
        <f t="shared" ca="1" si="695"/>
        <v>-</v>
      </c>
      <c r="QR64" s="539" t="str">
        <f t="shared" ca="1" si="695"/>
        <v>-</v>
      </c>
      <c r="QS64" s="539" t="str">
        <f t="shared" ca="1" si="695"/>
        <v>-</v>
      </c>
      <c r="QT64" s="539" t="str">
        <f t="shared" ca="1" si="695"/>
        <v>-</v>
      </c>
      <c r="QU64" s="539" t="str">
        <f t="shared" ca="1" si="695"/>
        <v>-</v>
      </c>
      <c r="QV64" s="539" t="str">
        <f t="shared" ca="1" si="695"/>
        <v>-</v>
      </c>
      <c r="QW64" s="539" t="str">
        <f t="shared" ca="1" si="695"/>
        <v>-</v>
      </c>
      <c r="QX64" s="539" t="str">
        <f t="shared" ca="1" si="695"/>
        <v>-</v>
      </c>
      <c r="QY64" s="539" t="str">
        <f t="shared" ca="1" si="695"/>
        <v>-</v>
      </c>
      <c r="QZ64" s="539" t="str">
        <f t="shared" ca="1" si="695"/>
        <v>-</v>
      </c>
      <c r="RA64" s="539" t="str">
        <f t="shared" ca="1" si="695"/>
        <v>-</v>
      </c>
      <c r="RB64" s="539" t="str">
        <f t="shared" ca="1" si="695"/>
        <v>-</v>
      </c>
      <c r="RC64" s="539" t="str">
        <f t="shared" ca="1" si="695"/>
        <v>-</v>
      </c>
      <c r="RD64" s="539" t="str">
        <f t="shared" ca="1" si="695"/>
        <v>-</v>
      </c>
      <c r="RE64" s="539" t="str">
        <f t="shared" ca="1" si="695"/>
        <v>-</v>
      </c>
      <c r="RF64" s="539" t="str">
        <f t="shared" ca="1" si="695"/>
        <v>-</v>
      </c>
      <c r="RG64" s="539" t="str">
        <f t="shared" ca="1" si="695"/>
        <v>-</v>
      </c>
      <c r="RH64" s="539" t="str">
        <f t="shared" ca="1" si="695"/>
        <v>-</v>
      </c>
      <c r="RI64" s="539" t="str">
        <f t="shared" ca="1" si="695"/>
        <v>-</v>
      </c>
      <c r="RJ64" s="539" t="str">
        <f t="shared" ca="1" si="695"/>
        <v>-</v>
      </c>
      <c r="RK64" s="539" t="str">
        <f t="shared" ca="1" si="695"/>
        <v>-</v>
      </c>
      <c r="RL64" s="539" t="str">
        <f t="shared" ca="1" si="695"/>
        <v>-</v>
      </c>
      <c r="RM64" s="539" t="str">
        <f t="shared" ca="1" si="695"/>
        <v>-</v>
      </c>
      <c r="RN64" s="539" t="str">
        <f t="shared" ca="1" si="695"/>
        <v>-</v>
      </c>
      <c r="RO64" s="539" t="str">
        <f t="shared" ca="1" si="695"/>
        <v>-</v>
      </c>
      <c r="RP64" s="539" t="str">
        <f t="shared" ca="1" si="695"/>
        <v>-</v>
      </c>
      <c r="RQ64" s="539" t="str">
        <f t="shared" ca="1" si="695"/>
        <v>-</v>
      </c>
      <c r="RR64" s="539" t="str">
        <f t="shared" ca="1" si="695"/>
        <v>-</v>
      </c>
      <c r="RS64" s="549" t="str">
        <f t="shared" si="696"/>
        <v>-</v>
      </c>
      <c r="RT64" s="549" t="str">
        <f t="shared" si="696"/>
        <v>-</v>
      </c>
      <c r="RU64" s="549" t="str">
        <f t="shared" si="696"/>
        <v>-</v>
      </c>
      <c r="RV64" s="549" t="str">
        <f t="shared" si="696"/>
        <v>-</v>
      </c>
      <c r="RW64" s="549" t="str">
        <f t="shared" si="696"/>
        <v>-</v>
      </c>
      <c r="RX64" s="549" t="str">
        <f t="shared" si="696"/>
        <v>-</v>
      </c>
      <c r="RY64" s="549" t="str">
        <f t="shared" si="696"/>
        <v>-</v>
      </c>
      <c r="RZ64" s="549" t="str">
        <f t="shared" si="696"/>
        <v>-</v>
      </c>
      <c r="SA64" s="549" t="str">
        <f t="shared" si="696"/>
        <v>-</v>
      </c>
      <c r="SB64" s="549" t="str">
        <f t="shared" si="696"/>
        <v>-</v>
      </c>
      <c r="SC64" s="549" t="str">
        <f t="shared" si="696"/>
        <v>-</v>
      </c>
      <c r="SD64" s="549" t="str">
        <f t="shared" si="696"/>
        <v>-</v>
      </c>
      <c r="SE64" s="549" t="str">
        <f t="shared" si="696"/>
        <v>-</v>
      </c>
      <c r="SF64" s="549" t="str">
        <f t="shared" si="696"/>
        <v>-</v>
      </c>
      <c r="SG64" s="549" t="str">
        <f t="shared" si="696"/>
        <v>-</v>
      </c>
      <c r="SH64" s="549" t="str">
        <f t="shared" si="696"/>
        <v>-</v>
      </c>
      <c r="SI64" s="549" t="str">
        <f t="shared" si="696"/>
        <v>-</v>
      </c>
      <c r="SJ64" s="549" t="str">
        <f t="shared" si="696"/>
        <v>-</v>
      </c>
      <c r="SK64" s="549" t="str">
        <f t="shared" si="696"/>
        <v>-</v>
      </c>
      <c r="SL64" s="549" t="str">
        <f t="shared" si="696"/>
        <v>-</v>
      </c>
      <c r="SM64" s="549" t="str">
        <f t="shared" si="696"/>
        <v>-</v>
      </c>
      <c r="SN64" s="549" t="str">
        <f t="shared" si="696"/>
        <v>-</v>
      </c>
      <c r="SO64" s="549" t="str">
        <f t="shared" si="696"/>
        <v>-</v>
      </c>
      <c r="SP64" s="549" t="str">
        <f t="shared" si="696"/>
        <v>-</v>
      </c>
      <c r="SQ64" s="549" t="str">
        <f t="shared" si="696"/>
        <v>-</v>
      </c>
      <c r="SR64" s="549" t="str">
        <f t="shared" si="696"/>
        <v>-</v>
      </c>
      <c r="SS64" s="539" t="b">
        <f t="shared" si="697"/>
        <v>1</v>
      </c>
      <c r="ST64" s="539" t="b">
        <f t="shared" si="697"/>
        <v>1</v>
      </c>
      <c r="SU64" s="539" t="b">
        <f t="shared" si="697"/>
        <v>1</v>
      </c>
      <c r="SV64" s="539" t="b">
        <f t="shared" si="697"/>
        <v>1</v>
      </c>
      <c r="SW64" s="539" t="b">
        <f t="shared" si="697"/>
        <v>1</v>
      </c>
      <c r="SX64" s="539" t="b">
        <f t="shared" si="697"/>
        <v>1</v>
      </c>
      <c r="SY64" s="539" t="str">
        <f t="shared" ca="1" si="697"/>
        <v>-</v>
      </c>
      <c r="SZ64" s="539" t="str">
        <f t="shared" ca="1" si="697"/>
        <v>-</v>
      </c>
      <c r="TA64" s="539" t="str">
        <f t="shared" ca="1" si="697"/>
        <v>-</v>
      </c>
      <c r="TB64" s="539" t="str">
        <f t="shared" ca="1" si="697"/>
        <v>-</v>
      </c>
      <c r="TC64" s="539" t="str">
        <f t="shared" ca="1" si="697"/>
        <v>-</v>
      </c>
      <c r="TD64" s="539" t="str">
        <f t="shared" ca="1" si="697"/>
        <v>-</v>
      </c>
      <c r="TE64" s="539" t="str">
        <f t="shared" ca="1" si="697"/>
        <v>-</v>
      </c>
      <c r="TF64" s="539" t="str">
        <f t="shared" ca="1" si="697"/>
        <v>-</v>
      </c>
      <c r="TG64" s="539" t="str">
        <f t="shared" ca="1" si="697"/>
        <v>-</v>
      </c>
      <c r="TH64" s="539" t="str">
        <f t="shared" ca="1" si="697"/>
        <v>-</v>
      </c>
      <c r="TI64" s="539" t="str">
        <f t="shared" ca="1" si="697"/>
        <v>-</v>
      </c>
      <c r="TJ64" s="539" t="str">
        <f t="shared" ca="1" si="697"/>
        <v>-</v>
      </c>
      <c r="TK64" s="539" t="str">
        <f t="shared" ca="1" si="697"/>
        <v>-</v>
      </c>
      <c r="TL64" s="539" t="str">
        <f t="shared" ca="1" si="697"/>
        <v>-</v>
      </c>
      <c r="TM64" s="539" t="str">
        <f t="shared" ca="1" si="697"/>
        <v>-</v>
      </c>
      <c r="TN64" s="539" t="str">
        <f t="shared" ca="1" si="697"/>
        <v>-</v>
      </c>
      <c r="TO64" s="539" t="str">
        <f t="shared" ca="1" si="697"/>
        <v>-</v>
      </c>
      <c r="TP64" s="539" t="str">
        <f t="shared" ca="1" si="697"/>
        <v>-</v>
      </c>
      <c r="TQ64" s="539" t="str">
        <f t="shared" ca="1" si="697"/>
        <v>-</v>
      </c>
      <c r="TR64" s="539" t="str">
        <f t="shared" ca="1" si="697"/>
        <v>-</v>
      </c>
      <c r="TS64" s="539" t="str">
        <f t="shared" ca="1" si="697"/>
        <v>-</v>
      </c>
      <c r="TT64" s="539" t="str">
        <f t="shared" ca="1" si="697"/>
        <v>-</v>
      </c>
      <c r="TU64" s="539" t="str">
        <f t="shared" ca="1" si="697"/>
        <v>-</v>
      </c>
      <c r="TV64" s="539" t="str">
        <f t="shared" ca="1" si="697"/>
        <v>-</v>
      </c>
      <c r="TW64" s="539" t="str">
        <f t="shared" ca="1" si="697"/>
        <v>-</v>
      </c>
      <c r="TX64" s="539" t="str">
        <f t="shared" ca="1" si="697"/>
        <v>-</v>
      </c>
      <c r="TY64" s="539" t="str">
        <f t="shared" ca="1" si="697"/>
        <v>-</v>
      </c>
      <c r="TZ64" s="539" t="str">
        <f t="shared" ca="1" si="697"/>
        <v>-</v>
      </c>
      <c r="UA64" s="539" t="str">
        <f t="shared" ca="1" si="697"/>
        <v>-</v>
      </c>
      <c r="UB64" s="539" t="str">
        <f t="shared" ca="1" si="697"/>
        <v>-</v>
      </c>
      <c r="UC64" s="549" t="b">
        <f t="shared" si="698"/>
        <v>1</v>
      </c>
      <c r="UD64" s="549" t="b">
        <f t="shared" si="698"/>
        <v>1</v>
      </c>
      <c r="UE64" s="549" t="b">
        <f t="shared" si="698"/>
        <v>1</v>
      </c>
      <c r="UF64" s="549" t="b">
        <f t="shared" si="698"/>
        <v>1</v>
      </c>
      <c r="UG64" s="549" t="b">
        <f t="shared" si="698"/>
        <v>1</v>
      </c>
      <c r="UH64" s="549" t="b">
        <f t="shared" si="698"/>
        <v>1</v>
      </c>
      <c r="UI64" s="549" t="b">
        <f t="shared" si="698"/>
        <v>1</v>
      </c>
      <c r="UJ64" s="549" t="b">
        <f t="shared" si="698"/>
        <v>1</v>
      </c>
      <c r="UK64" s="549" t="b">
        <f t="shared" si="698"/>
        <v>1</v>
      </c>
      <c r="UL64" s="549" t="b">
        <f t="shared" si="698"/>
        <v>1</v>
      </c>
      <c r="UM64" s="549" t="b">
        <f t="shared" si="698"/>
        <v>1</v>
      </c>
      <c r="UN64" s="549" t="b">
        <f t="shared" si="698"/>
        <v>1</v>
      </c>
      <c r="UO64" s="549" t="b">
        <f t="shared" si="698"/>
        <v>1</v>
      </c>
      <c r="UP64" s="549" t="b">
        <f t="shared" si="698"/>
        <v>1</v>
      </c>
      <c r="UQ64" s="549" t="b">
        <f t="shared" si="698"/>
        <v>1</v>
      </c>
      <c r="UR64" s="549" t="b">
        <f t="shared" si="698"/>
        <v>1</v>
      </c>
      <c r="US64" s="549" t="b">
        <f t="shared" si="698"/>
        <v>1</v>
      </c>
      <c r="UT64" s="549" t="b">
        <f t="shared" si="698"/>
        <v>1</v>
      </c>
      <c r="UU64" s="549" t="b">
        <f t="shared" si="698"/>
        <v>1</v>
      </c>
      <c r="UV64" s="549" t="b">
        <f t="shared" si="698"/>
        <v>1</v>
      </c>
      <c r="UW64" s="549" t="b">
        <f t="shared" si="698"/>
        <v>1</v>
      </c>
      <c r="UX64" s="549" t="b">
        <f t="shared" si="698"/>
        <v>1</v>
      </c>
      <c r="UY64" s="549" t="b">
        <f t="shared" si="698"/>
        <v>1</v>
      </c>
      <c r="UZ64" s="549" t="b">
        <f t="shared" si="698"/>
        <v>1</v>
      </c>
      <c r="VA64" s="549" t="b">
        <f t="shared" si="698"/>
        <v>1</v>
      </c>
      <c r="VB64" s="549" t="b">
        <f t="shared" si="698"/>
        <v>1</v>
      </c>
      <c r="VC64" s="19">
        <f t="shared" ca="1" si="671"/>
        <v>0</v>
      </c>
      <c r="VD64" s="23">
        <v>0</v>
      </c>
    </row>
    <row r="65" spans="1:576" outlineLevel="1">
      <c r="A65" s="21">
        <f t="shared" si="93"/>
        <v>60</v>
      </c>
      <c r="B65" s="21">
        <f>$A$23</f>
        <v>18</v>
      </c>
      <c r="C65">
        <v>108</v>
      </c>
      <c r="D65" s="19" t="str">
        <f t="shared" ca="1" si="583"/>
        <v>SNSW</v>
      </c>
      <c r="E65" t="b">
        <v>1</v>
      </c>
      <c r="F65" t="b">
        <v>0</v>
      </c>
      <c r="G65" t="b">
        <f t="shared" ref="G65" si="703">E65</f>
        <v>1</v>
      </c>
      <c r="H65" s="215">
        <f t="shared" ca="1" si="686"/>
        <v>11</v>
      </c>
      <c r="I65" s="26">
        <v>2</v>
      </c>
      <c r="J65" s="26">
        <v>1</v>
      </c>
      <c r="K65" s="26" t="str">
        <f>""</f>
        <v/>
      </c>
      <c r="L65" s="26">
        <v>0</v>
      </c>
      <c r="M65" s="26">
        <f t="shared" si="585"/>
        <v>2</v>
      </c>
      <c r="N65" s="26">
        <v>2</v>
      </c>
      <c r="O65" s="26">
        <v>3</v>
      </c>
      <c r="P65" s="26">
        <v>2</v>
      </c>
      <c r="Q65" s="26">
        <v>0</v>
      </c>
      <c r="R65" s="26">
        <v>0</v>
      </c>
      <c r="S65" s="26">
        <v>0</v>
      </c>
      <c r="T65" s="26">
        <v>0</v>
      </c>
      <c r="U65" s="26">
        <v>1</v>
      </c>
      <c r="V65" s="116">
        <v>1</v>
      </c>
      <c r="W65" s="116">
        <v>1</v>
      </c>
      <c r="X65" s="116">
        <v>1</v>
      </c>
      <c r="Y65" s="211"/>
      <c r="Z65" s="211"/>
      <c r="AA65" s="211"/>
      <c r="AB65" s="211"/>
      <c r="AC65" s="26">
        <v>0</v>
      </c>
      <c r="AD65" s="211"/>
      <c r="AE65" s="211"/>
      <c r="AF65" s="211"/>
      <c r="AG65" s="211"/>
      <c r="AH65" s="211"/>
      <c r="AI65" s="211"/>
      <c r="AJ65" s="211"/>
      <c r="AK65" s="211"/>
      <c r="AL65" s="136">
        <f t="shared" si="586"/>
        <v>2</v>
      </c>
      <c r="AM65" s="136">
        <f>INDEX(CHOOSE($O65,DataAutumn!i.AdultDrys,DataWinter!i.AdultDrys,DataSpring!i.AdultDrys),1,$N65)</f>
        <v>3</v>
      </c>
      <c r="AN65" s="5">
        <f t="shared" si="587"/>
        <v>2</v>
      </c>
      <c r="AO65" s="5">
        <f t="shared" si="587"/>
        <v>0</v>
      </c>
      <c r="AP65" s="5">
        <f t="shared" si="588"/>
        <v>1</v>
      </c>
      <c r="AQ65" s="211"/>
      <c r="AR65" s="211"/>
      <c r="AS65" s="356" t="str">
        <f t="shared" ref="AS65" ca="1" si="704">LEFT(OFFSET(AS65,-1,0),FIND(" ",OFFSET(AS65,-1,0)))        &amp; TEXT($H65,"00000 ")
&amp; $D65        &amp; IF($JB65=0," FWM","")&amp;IF($JB65=1," MWM","")&amp;IF($JB65=5," Mat","")&amp;IF($JC65=TRUE,"&amp;BBT","    ")
&amp;IF(NJ65, "EWEDSE"&amp;NK65,"")&amp;IF(NL65," pasture"&amp;ROUND(NM65,0),"") &amp;" Day"&amp;INDEX(i.DOY,$O65,1)
&amp; " Scan"&amp;$P65&amp;"-"&amp;$Q65&amp;$R65&amp;$S65&amp;$T65        &amp; " RR"&amp;TEXT($JV65*100,"000p;-00p;000p;@")
&amp; " GP"&amp;TEXT($NA65*100,"000p")        &amp; " WP"&amp;TEXT($MY65*100,"000p")        &amp; " MP"&amp;TEXT($MZ65*100,"000p")
&amp; " T_" &amp; IF(AND($CJ65,$CL65),"TRUE")        &amp; " (F"&amp;3+COUNTIF($CY65:$DB65,TRUE)&amp;3&amp;"N"&amp;$DD65&amp;$DE65&amp;")"</f>
        <v>optimum_carry 00011 SNSW MWM    EWEDSE11.8 pasture630 Day204 Scan2-0000 RR000p GP100p WP100p MP100p T_TRUE (F33N11)</v>
      </c>
      <c r="AT65" s="9" t="str">
        <f ca="1">IF(COUNTIF(AS$5:AS65,AS65)=1,"-","Dup")</f>
        <v>-</v>
      </c>
      <c r="AU65" s="9"/>
      <c r="AV65" s="19" t="str">
        <f t="shared" ca="1" si="590"/>
        <v>-</v>
      </c>
      <c r="AW65" s="19" t="str">
        <f t="shared" ca="1" si="590"/>
        <v>-</v>
      </c>
      <c r="AX65" s="19" t="str">
        <f t="shared" ca="1" si="590"/>
        <v>-</v>
      </c>
      <c r="AY65" s="19" t="str">
        <f t="shared" ca="1" si="590"/>
        <v>-</v>
      </c>
      <c r="AZ65" s="19" t="str">
        <f t="shared" ca="1" si="590"/>
        <v>-</v>
      </c>
      <c r="BA65" s="19" t="str">
        <f t="shared" ca="1" si="590"/>
        <v>-</v>
      </c>
      <c r="BB65" s="19" t="str">
        <f t="shared" ca="1" si="590"/>
        <v>-</v>
      </c>
      <c r="BC65" s="19" t="str">
        <f t="shared" ca="1" si="590"/>
        <v>-</v>
      </c>
      <c r="BD65" s="9"/>
      <c r="BE65" s="5" t="b">
        <f t="shared" si="591"/>
        <v>0</v>
      </c>
      <c r="BF65" s="5" t="str">
        <f t="shared" si="591"/>
        <v>-</v>
      </c>
      <c r="BG65" s="5" t="b">
        <f t="shared" si="591"/>
        <v>0</v>
      </c>
      <c r="BH65" s="5" t="b">
        <f t="shared" si="591"/>
        <v>1</v>
      </c>
      <c r="BI65" s="5" t="b">
        <f t="shared" si="591"/>
        <v>1</v>
      </c>
      <c r="BJ65" s="136">
        <f t="shared" si="591"/>
        <v>0</v>
      </c>
      <c r="BK65" s="19" t="b">
        <f t="shared" ca="1" si="592"/>
        <v>0</v>
      </c>
      <c r="BL65" s="9"/>
      <c r="BM65" s="5" t="str">
        <f t="shared" ca="1" si="593"/>
        <v>-</v>
      </c>
      <c r="BN65" s="19" t="str">
        <f t="shared" ca="1" si="594"/>
        <v>-</v>
      </c>
      <c r="BO65" s="19" t="str">
        <f t="shared" ca="1" si="594"/>
        <v>-</v>
      </c>
      <c r="BP65" s="19" t="str">
        <f t="shared" ca="1" si="594"/>
        <v>-</v>
      </c>
      <c r="BQ65" s="5" t="str">
        <f t="shared" ca="1" si="595"/>
        <v>-</v>
      </c>
      <c r="BR65" s="19" t="str">
        <f t="shared" ca="1" si="596"/>
        <v>-</v>
      </c>
      <c r="BS65" s="5" t="str">
        <f t="shared" ca="1" si="597"/>
        <v>-</v>
      </c>
      <c r="BT65" s="19" t="str">
        <f t="shared" ca="1" si="598"/>
        <v>-</v>
      </c>
      <c r="BU65" s="19" t="str">
        <f t="shared" ca="1" si="598"/>
        <v>-</v>
      </c>
      <c r="BV65" s="19" t="str">
        <f t="shared" ca="1" si="598"/>
        <v>-</v>
      </c>
      <c r="BW65" s="5" t="str">
        <f t="shared" ca="1" si="599"/>
        <v>-</v>
      </c>
      <c r="BX65" s="9"/>
      <c r="BY65" s="5" t="b">
        <f t="shared" si="600"/>
        <v>0</v>
      </c>
      <c r="BZ65" s="5" t="str">
        <f t="shared" ca="1" si="601"/>
        <v>-</v>
      </c>
      <c r="CA65" s="5" t="str">
        <f t="shared" ca="1" si="602"/>
        <v>-</v>
      </c>
      <c r="CB65" s="5" t="str">
        <f t="shared" ca="1" si="602"/>
        <v>-</v>
      </c>
      <c r="CC65" s="5" t="str">
        <f t="shared" ca="1" si="602"/>
        <v>-</v>
      </c>
      <c r="CD65" s="5" t="str">
        <f t="shared" ca="1" si="602"/>
        <v>-</v>
      </c>
      <c r="CE65" s="5" t="str">
        <f t="shared" ca="1" si="602"/>
        <v>-</v>
      </c>
      <c r="CF65" s="5" t="str">
        <f t="shared" ca="1" si="602"/>
        <v>-</v>
      </c>
      <c r="CG65" s="5" t="str">
        <f t="shared" ca="1" si="602"/>
        <v>-</v>
      </c>
      <c r="CH65" s="5" t="str">
        <f t="shared" ca="1" si="602"/>
        <v>-</v>
      </c>
      <c r="CI65" s="9"/>
      <c r="CJ65" s="12" t="b">
        <v>1</v>
      </c>
      <c r="CK65" s="12" t="b">
        <v>1</v>
      </c>
      <c r="CL65" s="12" t="b">
        <v>1</v>
      </c>
      <c r="CM65" s="12">
        <v>22312000005</v>
      </c>
      <c r="CN65" s="12" t="b">
        <v>0</v>
      </c>
      <c r="CO65" s="19" t="str">
        <f t="shared" ca="1" si="603"/>
        <v>-</v>
      </c>
      <c r="CP65" s="19" t="str">
        <f t="shared" ca="1" si="603"/>
        <v>-</v>
      </c>
      <c r="CQ65" s="19" t="str">
        <f t="shared" ca="1" si="603"/>
        <v>-</v>
      </c>
      <c r="CR65" s="433">
        <f t="shared" si="604"/>
        <v>652</v>
      </c>
      <c r="CS65" s="433">
        <f t="shared" si="604"/>
        <v>686</v>
      </c>
      <c r="CT65" s="433">
        <f t="shared" si="604"/>
        <v>721</v>
      </c>
      <c r="CU65" s="144">
        <f t="shared" si="605"/>
        <v>378</v>
      </c>
      <c r="CV65" s="144">
        <f t="shared" si="605"/>
        <v>413</v>
      </c>
      <c r="CW65" s="144">
        <f t="shared" si="605"/>
        <v>448</v>
      </c>
      <c r="CX65" s="19" t="str">
        <f t="shared" ca="1" si="688"/>
        <v>-</v>
      </c>
      <c r="CY65" s="19" t="str">
        <f t="shared" ca="1" si="688"/>
        <v>-</v>
      </c>
      <c r="CZ65" s="19" t="str">
        <f t="shared" ca="1" si="688"/>
        <v>-</v>
      </c>
      <c r="DA65" s="19" t="str">
        <f t="shared" ca="1" si="688"/>
        <v>-</v>
      </c>
      <c r="DB65" s="19" t="str">
        <f t="shared" ca="1" si="688"/>
        <v>-</v>
      </c>
      <c r="DC65" s="19" t="str">
        <f t="shared" ca="1" si="688"/>
        <v>-</v>
      </c>
      <c r="DD65" s="19">
        <f t="shared" ca="1" si="688"/>
        <v>1</v>
      </c>
      <c r="DE65" s="19">
        <f t="shared" ca="1" si="688"/>
        <v>1</v>
      </c>
      <c r="DF65" s="19">
        <f t="shared" ca="1" si="688"/>
        <v>0</v>
      </c>
      <c r="DG65" s="19" t="str">
        <f t="shared" ca="1" si="688"/>
        <v>-</v>
      </c>
      <c r="DH65" s="19" t="str">
        <f t="shared" ca="1" si="688"/>
        <v>-</v>
      </c>
      <c r="DI65" s="19" t="str">
        <f t="shared" ca="1" si="688"/>
        <v>-</v>
      </c>
      <c r="DJ65" s="19" t="str">
        <f t="shared" ca="1" si="688"/>
        <v>-</v>
      </c>
      <c r="DK65" s="19" t="str">
        <f t="shared" ca="1" si="688"/>
        <v>-</v>
      </c>
      <c r="DL65" s="19">
        <f t="shared" ca="1" si="688"/>
        <v>0</v>
      </c>
      <c r="DM65" s="19" t="str">
        <f t="shared" ca="1" si="688"/>
        <v>-</v>
      </c>
      <c r="DN65" s="19" t="str">
        <f t="shared" ca="1" si="688"/>
        <v>-</v>
      </c>
      <c r="DO65" s="19" t="str">
        <f t="shared" ca="1" si="603"/>
        <v>-</v>
      </c>
      <c r="DP65" s="19">
        <f t="shared" ca="1" si="603"/>
        <v>0</v>
      </c>
      <c r="DQ65" s="19">
        <f t="shared" ca="1" si="603"/>
        <v>0</v>
      </c>
      <c r="DR65" s="9"/>
      <c r="DS65" s="19">
        <f t="shared" ca="1" si="702"/>
        <v>0</v>
      </c>
      <c r="DT65" s="19">
        <f t="shared" ca="1" si="702"/>
        <v>0</v>
      </c>
      <c r="DU65" s="19">
        <f t="shared" ca="1" si="702"/>
        <v>0</v>
      </c>
      <c r="DV65" s="19">
        <f t="shared" ca="1" si="702"/>
        <v>0</v>
      </c>
      <c r="DW65" s="19">
        <f t="shared" ca="1" si="702"/>
        <v>0</v>
      </c>
      <c r="DX65" s="19">
        <f t="shared" ca="1" si="702"/>
        <v>0</v>
      </c>
      <c r="DY65" s="19">
        <f t="shared" ca="1" si="702"/>
        <v>0</v>
      </c>
      <c r="DZ65" s="19">
        <f t="shared" ca="1" si="702"/>
        <v>0</v>
      </c>
      <c r="EA65" s="19">
        <f t="shared" ca="1" si="702"/>
        <v>0</v>
      </c>
      <c r="EB65" s="19">
        <f t="shared" ca="1" si="702"/>
        <v>0</v>
      </c>
      <c r="EC65" s="19">
        <f t="shared" ca="1" si="702"/>
        <v>0</v>
      </c>
      <c r="ED65" s="19">
        <f t="shared" ca="1" si="702"/>
        <v>0</v>
      </c>
      <c r="EE65" s="19">
        <f t="shared" ca="1" si="702"/>
        <v>0</v>
      </c>
      <c r="EF65" s="433">
        <f t="shared" si="608"/>
        <v>0</v>
      </c>
      <c r="EG65" s="433">
        <f t="shared" si="608"/>
        <v>0</v>
      </c>
      <c r="EH65" s="116">
        <f t="shared" si="609"/>
        <v>0</v>
      </c>
      <c r="EI65" s="116">
        <f t="shared" ca="1" si="609"/>
        <v>0</v>
      </c>
      <c r="EJ65" s="116">
        <f t="shared" ca="1" si="609"/>
        <v>0</v>
      </c>
      <c r="EK65" s="116">
        <f t="shared" ca="1" si="609"/>
        <v>0</v>
      </c>
      <c r="EL65" s="116">
        <f t="shared" ca="1" si="609"/>
        <v>0</v>
      </c>
      <c r="EM65" s="537">
        <f t="shared" ca="1" si="610"/>
        <v>0</v>
      </c>
      <c r="EN65" s="116">
        <f t="shared" ca="1" si="611"/>
        <v>0</v>
      </c>
      <c r="EO65" s="116">
        <f t="shared" ca="1" si="611"/>
        <v>0</v>
      </c>
      <c r="EP65" s="116">
        <f t="shared" ca="1" si="611"/>
        <v>0</v>
      </c>
      <c r="EQ65" s="116">
        <f t="shared" ca="1" si="611"/>
        <v>0</v>
      </c>
      <c r="ER65" s="116">
        <f t="shared" ca="1" si="611"/>
        <v>0</v>
      </c>
      <c r="ES65" s="537">
        <f t="shared" ca="1" si="612"/>
        <v>0</v>
      </c>
      <c r="ET65" s="116">
        <f t="shared" ca="1" si="613"/>
        <v>0</v>
      </c>
      <c r="EU65" s="116">
        <f t="shared" ca="1" si="613"/>
        <v>0</v>
      </c>
      <c r="EV65" s="116">
        <f t="shared" ca="1" si="613"/>
        <v>0</v>
      </c>
      <c r="EW65" s="116">
        <f t="shared" ca="1" si="613"/>
        <v>0</v>
      </c>
      <c r="EX65" s="116">
        <f t="shared" ca="1" si="613"/>
        <v>0</v>
      </c>
      <c r="EY65" s="537">
        <f t="shared" ca="1" si="614"/>
        <v>0</v>
      </c>
      <c r="EZ65" s="116">
        <f t="shared" ca="1" si="615"/>
        <v>0</v>
      </c>
      <c r="FA65" s="116">
        <f t="shared" ca="1" si="615"/>
        <v>0</v>
      </c>
      <c r="FB65" s="116">
        <f t="shared" ca="1" si="615"/>
        <v>0</v>
      </c>
      <c r="FC65" s="116">
        <f t="shared" ca="1" si="615"/>
        <v>0</v>
      </c>
      <c r="FD65" s="116">
        <f t="shared" ca="1" si="615"/>
        <v>0</v>
      </c>
      <c r="FE65" s="537">
        <f t="shared" ca="1" si="616"/>
        <v>0</v>
      </c>
      <c r="FF65" s="116">
        <f t="shared" ca="1" si="617"/>
        <v>0</v>
      </c>
      <c r="FG65" s="116">
        <f t="shared" ca="1" si="617"/>
        <v>0</v>
      </c>
      <c r="FH65" s="116">
        <f t="shared" ca="1" si="617"/>
        <v>0</v>
      </c>
      <c r="FI65" s="116">
        <f t="shared" ca="1" si="617"/>
        <v>0</v>
      </c>
      <c r="FJ65" s="116">
        <f t="shared" ca="1" si="617"/>
        <v>0</v>
      </c>
      <c r="FK65" s="537">
        <f t="shared" ca="1" si="618"/>
        <v>0</v>
      </c>
      <c r="FL65" s="116">
        <f t="shared" ca="1" si="619"/>
        <v>0</v>
      </c>
      <c r="FM65" s="116">
        <f t="shared" ca="1" si="619"/>
        <v>0</v>
      </c>
      <c r="FN65" s="116">
        <f t="shared" ca="1" si="619"/>
        <v>0</v>
      </c>
      <c r="FO65" s="116">
        <f t="shared" ca="1" si="619"/>
        <v>0</v>
      </c>
      <c r="FP65" s="116">
        <f t="shared" ca="1" si="619"/>
        <v>0</v>
      </c>
      <c r="FQ65" s="537">
        <f t="shared" ca="1" si="620"/>
        <v>0</v>
      </c>
      <c r="FR65" s="117">
        <f t="shared" ca="1" si="621"/>
        <v>0</v>
      </c>
      <c r="FS65" s="117">
        <f t="shared" ca="1" si="621"/>
        <v>0</v>
      </c>
      <c r="FT65" s="117">
        <f t="shared" ca="1" si="621"/>
        <v>0</v>
      </c>
      <c r="FU65" s="117">
        <f t="shared" ca="1" si="621"/>
        <v>0</v>
      </c>
      <c r="FV65" s="556">
        <f t="shared" ca="1" si="689"/>
        <v>0</v>
      </c>
      <c r="FW65" s="556">
        <f t="shared" ca="1" si="689"/>
        <v>0</v>
      </c>
      <c r="FX65" s="556">
        <f t="shared" ca="1" si="689"/>
        <v>0</v>
      </c>
      <c r="FY65" s="556">
        <f t="shared" ca="1" si="689"/>
        <v>0</v>
      </c>
      <c r="FZ65" s="556">
        <f t="shared" ca="1" si="689"/>
        <v>0</v>
      </c>
      <c r="GA65" s="556">
        <f t="shared" ca="1" si="689"/>
        <v>0</v>
      </c>
      <c r="GB65" s="556">
        <f t="shared" ca="1" si="689"/>
        <v>0</v>
      </c>
      <c r="GC65" s="556">
        <f t="shared" ca="1" si="689"/>
        <v>0</v>
      </c>
      <c r="GD65" s="556">
        <f t="shared" ca="1" si="689"/>
        <v>0</v>
      </c>
      <c r="GE65" s="556">
        <f t="shared" ca="1" si="689"/>
        <v>0</v>
      </c>
      <c r="GF65" s="556">
        <f t="shared" ca="1" si="689"/>
        <v>0</v>
      </c>
      <c r="GG65" s="556">
        <f t="shared" ca="1" si="689"/>
        <v>0</v>
      </c>
      <c r="GH65" s="556">
        <f t="shared" ca="1" si="689"/>
        <v>0</v>
      </c>
      <c r="GI65" s="556">
        <f t="shared" ca="1" si="689"/>
        <v>0</v>
      </c>
      <c r="GJ65" s="556">
        <f t="shared" ca="1" si="689"/>
        <v>0</v>
      </c>
      <c r="GK65" s="556">
        <f t="shared" ref="GK65:GO65" ca="1" si="705">IF(AND($M65=GK$17,$O65=GK$19,$AH65=GK$16,OR($P65=GK$20,GK$20=1)),INDEX(i.FS_Strategy,$AK65+1,$AH65),0)</f>
        <v>0</v>
      </c>
      <c r="GL65" s="556">
        <f t="shared" ca="1" si="705"/>
        <v>0</v>
      </c>
      <c r="GM65" s="556">
        <f t="shared" ca="1" si="705"/>
        <v>0</v>
      </c>
      <c r="GN65" s="556">
        <f t="shared" ca="1" si="705"/>
        <v>0</v>
      </c>
      <c r="GO65" s="556">
        <f t="shared" ca="1" si="705"/>
        <v>0</v>
      </c>
      <c r="GP65" s="19">
        <f t="shared" ca="1" si="623"/>
        <v>0</v>
      </c>
      <c r="GQ65" s="116">
        <f t="shared" ca="1" si="624"/>
        <v>0</v>
      </c>
      <c r="GR65" s="116">
        <f t="shared" ca="1" si="624"/>
        <v>0</v>
      </c>
      <c r="GS65" s="116">
        <f t="shared" ca="1" si="624"/>
        <v>0</v>
      </c>
      <c r="GT65" s="116">
        <f t="shared" ca="1" si="624"/>
        <v>0</v>
      </c>
      <c r="GU65" s="116">
        <f t="shared" ca="1" si="624"/>
        <v>0</v>
      </c>
      <c r="GV65" s="537">
        <f t="shared" ca="1" si="625"/>
        <v>0</v>
      </c>
      <c r="GW65" s="116">
        <f t="shared" ca="1" si="626"/>
        <v>0</v>
      </c>
      <c r="GX65" s="116">
        <f t="shared" ca="1" si="626"/>
        <v>0</v>
      </c>
      <c r="GY65" s="116">
        <f t="shared" ca="1" si="626"/>
        <v>0</v>
      </c>
      <c r="GZ65" s="116">
        <f t="shared" ca="1" si="626"/>
        <v>0</v>
      </c>
      <c r="HA65" s="116">
        <f t="shared" ca="1" si="626"/>
        <v>0</v>
      </c>
      <c r="HB65" s="537">
        <f t="shared" ca="1" si="627"/>
        <v>0</v>
      </c>
      <c r="HC65" s="116">
        <f t="shared" ca="1" si="628"/>
        <v>0</v>
      </c>
      <c r="HD65" s="116">
        <f t="shared" ca="1" si="628"/>
        <v>0</v>
      </c>
      <c r="HE65" s="116">
        <f t="shared" ca="1" si="628"/>
        <v>0</v>
      </c>
      <c r="HF65" s="116">
        <f t="shared" ca="1" si="628"/>
        <v>0</v>
      </c>
      <c r="HG65" s="116">
        <f t="shared" ca="1" si="628"/>
        <v>0</v>
      </c>
      <c r="HH65" s="537">
        <f t="shared" ca="1" si="629"/>
        <v>0</v>
      </c>
      <c r="HI65" s="116">
        <f t="shared" ca="1" si="630"/>
        <v>0</v>
      </c>
      <c r="HJ65" s="116">
        <f t="shared" ca="1" si="630"/>
        <v>0</v>
      </c>
      <c r="HK65" s="116">
        <f t="shared" ca="1" si="630"/>
        <v>0</v>
      </c>
      <c r="HL65" s="116">
        <f t="shared" ca="1" si="630"/>
        <v>0</v>
      </c>
      <c r="HM65" s="116">
        <f t="shared" ca="1" si="630"/>
        <v>0</v>
      </c>
      <c r="HN65" s="537">
        <f t="shared" ca="1" si="631"/>
        <v>0</v>
      </c>
      <c r="HO65" s="116">
        <f t="shared" ca="1" si="632"/>
        <v>0</v>
      </c>
      <c r="HP65" s="116">
        <f t="shared" ca="1" si="632"/>
        <v>0</v>
      </c>
      <c r="HQ65" s="116">
        <f t="shared" ca="1" si="632"/>
        <v>0</v>
      </c>
      <c r="HR65" s="116">
        <f t="shared" ca="1" si="632"/>
        <v>0</v>
      </c>
      <c r="HS65" s="116">
        <f t="shared" ca="1" si="632"/>
        <v>0</v>
      </c>
      <c r="HT65" s="537">
        <f t="shared" ca="1" si="633"/>
        <v>0</v>
      </c>
      <c r="HU65" s="116">
        <f t="shared" ca="1" si="634"/>
        <v>0</v>
      </c>
      <c r="HV65" s="116">
        <f t="shared" ca="1" si="634"/>
        <v>0</v>
      </c>
      <c r="HW65" s="116">
        <f t="shared" ca="1" si="634"/>
        <v>0</v>
      </c>
      <c r="HX65" s="116">
        <f t="shared" ca="1" si="634"/>
        <v>0</v>
      </c>
      <c r="HY65" s="116">
        <f t="shared" ca="1" si="634"/>
        <v>0</v>
      </c>
      <c r="HZ65" s="537">
        <f t="shared" ca="1" si="635"/>
        <v>0</v>
      </c>
      <c r="IA65" s="117">
        <f t="shared" ca="1" si="636"/>
        <v>0</v>
      </c>
      <c r="IB65" s="117">
        <f t="shared" ca="1" si="636"/>
        <v>0</v>
      </c>
      <c r="IC65" s="117">
        <f t="shared" ca="1" si="636"/>
        <v>0</v>
      </c>
      <c r="ID65" s="117">
        <f t="shared" ca="1" si="636"/>
        <v>0</v>
      </c>
      <c r="IE65" s="556">
        <f t="shared" ca="1" si="690"/>
        <v>0</v>
      </c>
      <c r="IF65" s="556">
        <f t="shared" ca="1" si="690"/>
        <v>0</v>
      </c>
      <c r="IG65" s="556">
        <f t="shared" ca="1" si="690"/>
        <v>0</v>
      </c>
      <c r="IH65" s="556">
        <f t="shared" ca="1" si="690"/>
        <v>0</v>
      </c>
      <c r="II65" s="556">
        <f t="shared" ca="1" si="690"/>
        <v>0</v>
      </c>
      <c r="IJ65" s="556">
        <f t="shared" ca="1" si="690"/>
        <v>0</v>
      </c>
      <c r="IK65" s="556">
        <f t="shared" ca="1" si="690"/>
        <v>0</v>
      </c>
      <c r="IL65" s="556">
        <f t="shared" ca="1" si="690"/>
        <v>0</v>
      </c>
      <c r="IM65" s="556">
        <f t="shared" ca="1" si="690"/>
        <v>0</v>
      </c>
      <c r="IN65" s="556">
        <f t="shared" ca="1" si="690"/>
        <v>0</v>
      </c>
      <c r="IO65" s="556">
        <f t="shared" ca="1" si="690"/>
        <v>0</v>
      </c>
      <c r="IP65" s="556">
        <f t="shared" ca="1" si="690"/>
        <v>0</v>
      </c>
      <c r="IQ65" s="556">
        <f t="shared" ca="1" si="690"/>
        <v>0</v>
      </c>
      <c r="IR65" s="556">
        <f t="shared" ca="1" si="690"/>
        <v>0</v>
      </c>
      <c r="IS65" s="556">
        <f t="shared" ca="1" si="690"/>
        <v>0</v>
      </c>
      <c r="IT65" s="556">
        <f t="shared" ref="IT65:IX65" ca="1" si="706">IF(AND($M65=IT$17,$O65=IT$19,$AH65=IT$16,OR($P65=IT$20,IT$20=1)),INDEX(i.FS_Strategy,$AK65+1,$AH65),0)</f>
        <v>0</v>
      </c>
      <c r="IU65" s="556">
        <f t="shared" ca="1" si="706"/>
        <v>0</v>
      </c>
      <c r="IV65" s="556">
        <f t="shared" ca="1" si="706"/>
        <v>0</v>
      </c>
      <c r="IW65" s="556">
        <f t="shared" ca="1" si="706"/>
        <v>0</v>
      </c>
      <c r="IX65" s="556">
        <f t="shared" ca="1" si="706"/>
        <v>0</v>
      </c>
      <c r="IY65" s="19">
        <f t="shared" ca="1" si="638"/>
        <v>0</v>
      </c>
      <c r="IZ65" s="5">
        <f t="shared" si="639"/>
        <v>67</v>
      </c>
      <c r="JA65" s="9"/>
      <c r="JB65" s="5">
        <f t="shared" si="640"/>
        <v>1</v>
      </c>
      <c r="JC65" s="5" t="b">
        <f t="shared" si="640"/>
        <v>0</v>
      </c>
      <c r="JD65" s="19">
        <f t="shared" ref="JD65:KP65" ca="1" si="707">OFFSET(JD$5,$B65,0)</f>
        <v>0</v>
      </c>
      <c r="JE65" s="5">
        <f t="shared" si="642"/>
        <v>0</v>
      </c>
      <c r="JF65" s="5">
        <f t="shared" si="643"/>
        <v>1.2500000000000001E-2</v>
      </c>
      <c r="JG65" s="5">
        <f t="shared" si="644"/>
        <v>0</v>
      </c>
      <c r="JH65" s="19">
        <f t="shared" ca="1" si="707"/>
        <v>0</v>
      </c>
      <c r="JI65" s="5">
        <f t="shared" si="645"/>
        <v>60</v>
      </c>
      <c r="JJ65" s="5">
        <f t="shared" si="646"/>
        <v>1</v>
      </c>
      <c r="JK65" s="19">
        <f t="shared" ca="1" si="707"/>
        <v>0</v>
      </c>
      <c r="JL65" s="19">
        <f t="shared" ca="1" si="707"/>
        <v>0</v>
      </c>
      <c r="JM65" s="19">
        <f t="shared" ca="1" si="707"/>
        <v>0</v>
      </c>
      <c r="JN65" s="19">
        <f t="shared" ca="1" si="707"/>
        <v>0</v>
      </c>
      <c r="JO65" s="19">
        <f t="shared" ca="1" si="707"/>
        <v>0</v>
      </c>
      <c r="JP65" s="19">
        <f t="shared" ca="1" si="707"/>
        <v>0</v>
      </c>
      <c r="JQ65" s="19">
        <f t="shared" ca="1" si="707"/>
        <v>0</v>
      </c>
      <c r="JR65" s="19">
        <f t="shared" ca="1" si="707"/>
        <v>0</v>
      </c>
      <c r="JS65" s="19">
        <f t="shared" ca="1" si="707"/>
        <v>0</v>
      </c>
      <c r="JT65" s="19">
        <f t="shared" ca="1" si="707"/>
        <v>0</v>
      </c>
      <c r="JU65" s="19">
        <f t="shared" ca="1" si="707"/>
        <v>0</v>
      </c>
      <c r="JV65" s="19">
        <f t="shared" ca="1" si="707"/>
        <v>0</v>
      </c>
      <c r="JW65" s="19">
        <f t="shared" ca="1" si="707"/>
        <v>0</v>
      </c>
      <c r="JX65" s="19">
        <f t="shared" ca="1" si="707"/>
        <v>0</v>
      </c>
      <c r="JY65" s="19">
        <f t="shared" ca="1" si="707"/>
        <v>0</v>
      </c>
      <c r="JZ65" s="19">
        <f t="shared" ca="1" si="707"/>
        <v>0</v>
      </c>
      <c r="KA65" s="19">
        <f t="shared" ca="1" si="707"/>
        <v>0</v>
      </c>
      <c r="KB65" s="19">
        <f t="shared" ca="1" si="707"/>
        <v>0</v>
      </c>
      <c r="KC65" s="19">
        <f t="shared" ca="1" si="707"/>
        <v>0</v>
      </c>
      <c r="KD65" s="19">
        <f t="shared" ca="1" si="707"/>
        <v>0</v>
      </c>
      <c r="KE65" s="19">
        <f t="shared" ca="1" si="707"/>
        <v>0</v>
      </c>
      <c r="KF65" s="5">
        <f t="shared" si="647"/>
        <v>0</v>
      </c>
      <c r="KG65" s="5">
        <f t="shared" si="647"/>
        <v>6.25E-2</v>
      </c>
      <c r="KH65" s="5">
        <f t="shared" si="647"/>
        <v>6.25E-2</v>
      </c>
      <c r="KI65" s="5">
        <f t="shared" si="647"/>
        <v>6.25E-2</v>
      </c>
      <c r="KJ65" s="19">
        <f t="shared" ca="1" si="707"/>
        <v>0</v>
      </c>
      <c r="KK65" s="19">
        <f t="shared" ca="1" si="707"/>
        <v>0</v>
      </c>
      <c r="KL65" s="19">
        <f t="shared" ca="1" si="707"/>
        <v>0</v>
      </c>
      <c r="KM65" s="19">
        <f t="shared" ca="1" si="707"/>
        <v>0</v>
      </c>
      <c r="KN65" s="19">
        <f t="shared" ca="1" si="707"/>
        <v>1</v>
      </c>
      <c r="KO65" s="19">
        <f t="shared" ca="1" si="707"/>
        <v>0</v>
      </c>
      <c r="KP65" s="19">
        <f t="shared" ca="1" si="707"/>
        <v>1</v>
      </c>
      <c r="KQ65" s="9"/>
      <c r="KR65" s="5" t="b">
        <f t="shared" ca="1" si="648"/>
        <v>1</v>
      </c>
      <c r="KS65" s="5" t="b">
        <f t="shared" si="649"/>
        <v>0</v>
      </c>
      <c r="KT65" s="5" t="b">
        <f t="shared" si="649"/>
        <v>0</v>
      </c>
      <c r="KU65" s="5" t="b">
        <f t="shared" si="649"/>
        <v>1</v>
      </c>
      <c r="KV65" s="136">
        <f t="shared" si="650"/>
        <v>2</v>
      </c>
      <c r="KW65" s="136">
        <f t="shared" si="650"/>
        <v>2</v>
      </c>
      <c r="KX65" s="5" t="b">
        <f t="shared" si="651"/>
        <v>0</v>
      </c>
      <c r="KY65" s="5" t="b">
        <f t="shared" si="651"/>
        <v>1</v>
      </c>
      <c r="KZ65" s="5" t="b">
        <f t="shared" si="651"/>
        <v>1</v>
      </c>
      <c r="LA65" s="5" t="b">
        <f t="shared" si="651"/>
        <v>0</v>
      </c>
      <c r="LB65" s="5">
        <f t="shared" si="652"/>
        <v>1</v>
      </c>
      <c r="LC65" s="5">
        <f t="shared" si="652"/>
        <v>0</v>
      </c>
      <c r="LD65" s="5" t="b">
        <f t="shared" si="653"/>
        <v>0</v>
      </c>
      <c r="LE65" s="5" t="str" cm="1">
        <f t="array" aca="1" ref="LE65" ca="1">IF(OR(LF65:LM65&lt;&gt;"-"),TRUE,"-")</f>
        <v>-</v>
      </c>
      <c r="LF65" s="19" t="str">
        <f t="shared" ca="1" si="654"/>
        <v>-</v>
      </c>
      <c r="LG65" s="19" t="str">
        <f t="shared" ca="1" si="654"/>
        <v>-</v>
      </c>
      <c r="LH65" s="19" t="str">
        <f t="shared" ca="1" si="654"/>
        <v>-</v>
      </c>
      <c r="LI65" s="19" t="str">
        <f t="shared" ca="1" si="654"/>
        <v>-</v>
      </c>
      <c r="LJ65" s="19" t="str">
        <f t="shared" ca="1" si="654"/>
        <v>-</v>
      </c>
      <c r="LK65" s="19" t="str">
        <f t="shared" ca="1" si="654"/>
        <v>-</v>
      </c>
      <c r="LL65" s="19" t="str">
        <f t="shared" ca="1" si="654"/>
        <v>-</v>
      </c>
      <c r="LM65" s="19" t="str">
        <f t="shared" ca="1" si="654"/>
        <v>-</v>
      </c>
      <c r="LN65" s="466" t="str">
        <f t="shared" ca="1" si="654"/>
        <v>-</v>
      </c>
      <c r="LO65" s="5" t="b">
        <f t="array" aca="1" ref="LO65" ca="1">IF(OR(LP65:LV65&lt;&gt;"-"),TRUE,"-")</f>
        <v>1</v>
      </c>
      <c r="LP65" s="19">
        <f t="shared" ca="1" si="655"/>
        <v>0</v>
      </c>
      <c r="LQ65" s="19" t="str">
        <f t="shared" ca="1" si="655"/>
        <v>-</v>
      </c>
      <c r="LR65" s="19">
        <f t="shared" ca="1" si="655"/>
        <v>999999</v>
      </c>
      <c r="LS65" s="19">
        <f t="shared" ca="1" si="655"/>
        <v>999999</v>
      </c>
      <c r="LT65" s="19">
        <f t="shared" ca="1" si="655"/>
        <v>999999</v>
      </c>
      <c r="LU65" s="19">
        <f t="shared" ca="1" si="655"/>
        <v>999999</v>
      </c>
      <c r="LV65" s="19">
        <f t="shared" ca="1" si="655"/>
        <v>999999</v>
      </c>
      <c r="LW65" s="19" t="str">
        <f t="shared" ca="1" si="655"/>
        <v>-</v>
      </c>
      <c r="LX65" s="19" t="str">
        <f ca="1">OFFSET(LX$5,$B65,0)</f>
        <v>-</v>
      </c>
      <c r="LY65" s="19" t="str">
        <f ca="1">OFFSET(LY$5,$B65,0)</f>
        <v>-</v>
      </c>
      <c r="LZ65" s="19" t="b">
        <f t="shared" ca="1" si="656"/>
        <v>1</v>
      </c>
      <c r="MA65" s="19">
        <f t="shared" ca="1" si="656"/>
        <v>0</v>
      </c>
      <c r="MB65" s="5" t="str">
        <f t="shared" si="657"/>
        <v>-</v>
      </c>
      <c r="MC65" s="5" t="str">
        <f t="shared" si="657"/>
        <v>-</v>
      </c>
      <c r="MD65" s="5" t="str">
        <f t="shared" si="657"/>
        <v>-</v>
      </c>
      <c r="ME65" s="5" t="str">
        <f t="shared" si="657"/>
        <v>-</v>
      </c>
      <c r="MF65" s="19" t="str">
        <f t="shared" ca="1" si="692"/>
        <v>-</v>
      </c>
      <c r="MG65" s="19" t="str">
        <f t="shared" ca="1" si="692"/>
        <v>-</v>
      </c>
      <c r="MH65" s="19" t="str">
        <f t="shared" ca="1" si="692"/>
        <v>-</v>
      </c>
      <c r="MI65" s="19" t="str">
        <f t="shared" ca="1" si="692"/>
        <v>-</v>
      </c>
      <c r="MJ65" s="19">
        <f t="shared" ca="1" si="692"/>
        <v>0.5</v>
      </c>
      <c r="MK65" s="19">
        <f t="shared" ca="1" si="692"/>
        <v>0.5</v>
      </c>
      <c r="ML65" s="19" t="str">
        <f t="shared" ca="1" si="692"/>
        <v>-</v>
      </c>
      <c r="MM65" s="5">
        <f t="shared" si="659"/>
        <v>0</v>
      </c>
      <c r="MN65" s="5">
        <f t="shared" si="659"/>
        <v>500</v>
      </c>
      <c r="MO65" s="5">
        <f t="shared" si="659"/>
        <v>500</v>
      </c>
      <c r="MP65" s="5">
        <f t="shared" si="659"/>
        <v>575</v>
      </c>
      <c r="MQ65" s="5">
        <f t="shared" si="659"/>
        <v>240</v>
      </c>
      <c r="MR65" s="5">
        <f t="shared" si="659"/>
        <v>364</v>
      </c>
      <c r="MS65" s="5">
        <f t="shared" si="660"/>
        <v>1</v>
      </c>
      <c r="MT65" s="9"/>
      <c r="MU65" s="19">
        <f t="shared" ca="1" si="692"/>
        <v>70</v>
      </c>
      <c r="MV65" s="19">
        <f t="shared" ca="1" si="692"/>
        <v>50</v>
      </c>
      <c r="MW65" s="19">
        <f t="shared" ca="1" si="692"/>
        <v>75</v>
      </c>
      <c r="MX65" s="19">
        <f t="shared" ca="1" si="692"/>
        <v>50</v>
      </c>
      <c r="MY65" s="5">
        <f t="shared" si="661"/>
        <v>1</v>
      </c>
      <c r="MZ65" s="5">
        <f t="shared" si="662"/>
        <v>1</v>
      </c>
      <c r="NA65" s="5">
        <f t="shared" si="663"/>
        <v>1</v>
      </c>
      <c r="NB65" s="9"/>
      <c r="NC65" s="19" t="b">
        <f t="shared" ca="1" si="664"/>
        <v>0</v>
      </c>
      <c r="ND65" s="19" t="b">
        <f t="shared" ca="1" si="664"/>
        <v>0</v>
      </c>
      <c r="NE65" s="19">
        <f t="shared" ca="1" si="664"/>
        <v>2</v>
      </c>
      <c r="NF65" s="19">
        <f t="shared" ca="1" si="664"/>
        <v>1</v>
      </c>
      <c r="NG65" s="19">
        <f t="shared" ca="1" si="664"/>
        <v>2</v>
      </c>
      <c r="NH65" s="19">
        <f t="shared" ca="1" si="664"/>
        <v>0</v>
      </c>
      <c r="NI65" s="19" t="str">
        <f t="shared" ca="1" si="664"/>
        <v>-</v>
      </c>
      <c r="NJ65" s="466" t="b">
        <v>1</v>
      </c>
      <c r="NK65" s="312">
        <v>11.8</v>
      </c>
      <c r="NL65" s="466" t="b">
        <v>1</v>
      </c>
      <c r="NM65" s="466">
        <f t="shared" ref="NM65:NM68" si="708">$NM$53*0.63</f>
        <v>630</v>
      </c>
      <c r="NN65" s="19" t="str">
        <f t="shared" ca="1" si="664"/>
        <v>-</v>
      </c>
      <c r="NO65" s="19">
        <f t="shared" ca="1" si="692"/>
        <v>1</v>
      </c>
      <c r="NP65" s="19">
        <f t="shared" ca="1" si="692"/>
        <v>1</v>
      </c>
      <c r="NQ65" s="19">
        <f t="shared" ca="1" si="692"/>
        <v>1</v>
      </c>
      <c r="NR65" s="19">
        <f t="shared" ca="1" si="692"/>
        <v>1</v>
      </c>
      <c r="NS65" s="19">
        <f t="shared" ref="NS65:NW65" ca="1" si="709">OFFSET(NS$5,$B65,0)</f>
        <v>1</v>
      </c>
      <c r="NT65" s="19">
        <f t="shared" ca="1" si="709"/>
        <v>1</v>
      </c>
      <c r="NU65" s="19">
        <f t="shared" ca="1" si="709"/>
        <v>1</v>
      </c>
      <c r="NV65" s="19">
        <f t="shared" ca="1" si="709"/>
        <v>1</v>
      </c>
      <c r="NW65" s="19">
        <f t="shared" ca="1" si="709"/>
        <v>1</v>
      </c>
      <c r="NX65" s="9"/>
      <c r="NY65" s="539" t="str">
        <f t="shared" ref="NY65:PH65" si="710">IF(AND($O65=NY$19, $AP65=NY$21),TRUE,"-")</f>
        <v>-</v>
      </c>
      <c r="NZ65" s="539" t="str">
        <f t="shared" si="710"/>
        <v>-</v>
      </c>
      <c r="OA65" s="539" t="str">
        <f t="shared" si="710"/>
        <v>-</v>
      </c>
      <c r="OB65" s="539" t="str">
        <f t="shared" si="710"/>
        <v>-</v>
      </c>
      <c r="OC65" s="539" t="str">
        <f t="shared" si="710"/>
        <v>-</v>
      </c>
      <c r="OD65" s="539" t="str">
        <f t="shared" si="710"/>
        <v>-</v>
      </c>
      <c r="OE65" s="539" t="str">
        <f t="shared" ca="1" si="710"/>
        <v>-</v>
      </c>
      <c r="OF65" s="539" t="str">
        <f t="shared" ca="1" si="710"/>
        <v>-</v>
      </c>
      <c r="OG65" s="539" t="str">
        <f t="shared" ca="1" si="710"/>
        <v>-</v>
      </c>
      <c r="OH65" s="539" t="str">
        <f t="shared" ca="1" si="710"/>
        <v>-</v>
      </c>
      <c r="OI65" s="539" t="str">
        <f t="shared" ca="1" si="710"/>
        <v>-</v>
      </c>
      <c r="OJ65" s="539" t="str">
        <f t="shared" ca="1" si="710"/>
        <v>-</v>
      </c>
      <c r="OK65" s="539" t="str">
        <f t="shared" ca="1" si="710"/>
        <v>-</v>
      </c>
      <c r="OL65" s="539" t="str">
        <f t="shared" ca="1" si="710"/>
        <v>-</v>
      </c>
      <c r="OM65" s="539" t="str">
        <f t="shared" ca="1" si="710"/>
        <v>-</v>
      </c>
      <c r="ON65" s="539" t="str">
        <f t="shared" ca="1" si="710"/>
        <v>-</v>
      </c>
      <c r="OO65" s="539" t="str">
        <f t="shared" ca="1" si="710"/>
        <v>-</v>
      </c>
      <c r="OP65" s="539" t="str">
        <f t="shared" ca="1" si="710"/>
        <v>-</v>
      </c>
      <c r="OQ65" s="539" t="str">
        <f t="shared" ca="1" si="710"/>
        <v>-</v>
      </c>
      <c r="OR65" s="539" t="str">
        <f t="shared" ca="1" si="710"/>
        <v>-</v>
      </c>
      <c r="OS65" s="539" t="str">
        <f t="shared" ca="1" si="710"/>
        <v>-</v>
      </c>
      <c r="OT65" s="539" t="str">
        <f t="shared" ca="1" si="710"/>
        <v>-</v>
      </c>
      <c r="OU65" s="539" t="str">
        <f t="shared" ca="1" si="710"/>
        <v>-</v>
      </c>
      <c r="OV65" s="539" t="str">
        <f t="shared" ca="1" si="710"/>
        <v>-</v>
      </c>
      <c r="OW65" s="539" t="str">
        <f t="shared" ca="1" si="710"/>
        <v>-</v>
      </c>
      <c r="OX65" s="539" t="str">
        <f t="shared" ca="1" si="710"/>
        <v>-</v>
      </c>
      <c r="OY65" s="539" t="str">
        <f t="shared" ca="1" si="710"/>
        <v>-</v>
      </c>
      <c r="OZ65" s="539" t="str">
        <f t="shared" ca="1" si="710"/>
        <v>-</v>
      </c>
      <c r="PA65" s="539" t="str">
        <f t="shared" ca="1" si="710"/>
        <v>-</v>
      </c>
      <c r="PB65" s="539" t="str">
        <f t="shared" ca="1" si="710"/>
        <v>-</v>
      </c>
      <c r="PC65" s="539" t="str">
        <f t="shared" ca="1" si="710"/>
        <v>-</v>
      </c>
      <c r="PD65" s="539" t="str">
        <f t="shared" ca="1" si="710"/>
        <v>-</v>
      </c>
      <c r="PE65" s="539" t="str">
        <f t="shared" ca="1" si="710"/>
        <v>-</v>
      </c>
      <c r="PF65" s="539" t="str">
        <f t="shared" ca="1" si="710"/>
        <v>-</v>
      </c>
      <c r="PG65" s="539" t="str">
        <f t="shared" ca="1" si="710"/>
        <v>-</v>
      </c>
      <c r="PH65" s="539" t="str">
        <f t="shared" ca="1" si="710"/>
        <v>-</v>
      </c>
      <c r="PI65" s="549" t="str">
        <f t="shared" ref="PI65:QH65" si="711">IF($O65=PI$19,TRUE,"-")</f>
        <v>-</v>
      </c>
      <c r="PJ65" s="549" t="str">
        <f t="shared" si="711"/>
        <v>-</v>
      </c>
      <c r="PK65" s="549" t="str">
        <f t="shared" si="711"/>
        <v>-</v>
      </c>
      <c r="PL65" s="549" t="str">
        <f t="shared" si="711"/>
        <v>-</v>
      </c>
      <c r="PM65" s="549" t="str">
        <f t="shared" si="711"/>
        <v>-</v>
      </c>
      <c r="PN65" s="549" t="str">
        <f t="shared" si="711"/>
        <v>-</v>
      </c>
      <c r="PO65" s="549" t="str">
        <f t="shared" si="711"/>
        <v>-</v>
      </c>
      <c r="PP65" s="549" t="str">
        <f t="shared" si="711"/>
        <v>-</v>
      </c>
      <c r="PQ65" s="549" t="str">
        <f t="shared" si="711"/>
        <v>-</v>
      </c>
      <c r="PR65" s="549" t="str">
        <f t="shared" si="711"/>
        <v>-</v>
      </c>
      <c r="PS65" s="549" t="str">
        <f t="shared" si="711"/>
        <v>-</v>
      </c>
      <c r="PT65" s="549" t="str">
        <f t="shared" si="711"/>
        <v>-</v>
      </c>
      <c r="PU65" s="549" t="str">
        <f t="shared" si="711"/>
        <v>-</v>
      </c>
      <c r="PV65" s="549" t="str">
        <f t="shared" si="711"/>
        <v>-</v>
      </c>
      <c r="PW65" s="549" t="str">
        <f t="shared" si="711"/>
        <v>-</v>
      </c>
      <c r="PX65" s="549" t="str">
        <f t="shared" si="711"/>
        <v>-</v>
      </c>
      <c r="PY65" s="549" t="str">
        <f t="shared" si="711"/>
        <v>-</v>
      </c>
      <c r="PZ65" s="549" t="str">
        <f t="shared" si="711"/>
        <v>-</v>
      </c>
      <c r="QA65" s="549" t="str">
        <f t="shared" si="711"/>
        <v>-</v>
      </c>
      <c r="QB65" s="549" t="str">
        <f t="shared" si="711"/>
        <v>-</v>
      </c>
      <c r="QC65" s="549" t="str">
        <f t="shared" si="711"/>
        <v>-</v>
      </c>
      <c r="QD65" s="549" t="str">
        <f t="shared" si="711"/>
        <v>-</v>
      </c>
      <c r="QE65" s="549" t="str">
        <f t="shared" si="711"/>
        <v>-</v>
      </c>
      <c r="QF65" s="549" t="str">
        <f t="shared" si="711"/>
        <v>-</v>
      </c>
      <c r="QG65" s="549" t="str">
        <f t="shared" si="711"/>
        <v>-</v>
      </c>
      <c r="QH65" s="549" t="str">
        <f t="shared" si="711"/>
        <v>-</v>
      </c>
      <c r="QI65" s="539" t="str">
        <f t="shared" ref="QI65:RR65" si="712">IF(AND($O65=QI$19, $AP65=QI$21),TRUE,"-")</f>
        <v>-</v>
      </c>
      <c r="QJ65" s="539" t="str">
        <f t="shared" si="712"/>
        <v>-</v>
      </c>
      <c r="QK65" s="539" t="str">
        <f t="shared" si="712"/>
        <v>-</v>
      </c>
      <c r="QL65" s="539" t="str">
        <f t="shared" si="712"/>
        <v>-</v>
      </c>
      <c r="QM65" s="539" t="str">
        <f t="shared" si="712"/>
        <v>-</v>
      </c>
      <c r="QN65" s="539" t="str">
        <f t="shared" si="712"/>
        <v>-</v>
      </c>
      <c r="QO65" s="539" t="str">
        <f t="shared" ca="1" si="712"/>
        <v>-</v>
      </c>
      <c r="QP65" s="539" t="str">
        <f t="shared" ca="1" si="712"/>
        <v>-</v>
      </c>
      <c r="QQ65" s="539" t="str">
        <f t="shared" ca="1" si="712"/>
        <v>-</v>
      </c>
      <c r="QR65" s="539" t="str">
        <f t="shared" ca="1" si="712"/>
        <v>-</v>
      </c>
      <c r="QS65" s="539" t="str">
        <f t="shared" ca="1" si="712"/>
        <v>-</v>
      </c>
      <c r="QT65" s="539" t="str">
        <f t="shared" ca="1" si="712"/>
        <v>-</v>
      </c>
      <c r="QU65" s="539" t="str">
        <f t="shared" ca="1" si="712"/>
        <v>-</v>
      </c>
      <c r="QV65" s="539" t="str">
        <f t="shared" ca="1" si="712"/>
        <v>-</v>
      </c>
      <c r="QW65" s="539" t="str">
        <f t="shared" ca="1" si="712"/>
        <v>-</v>
      </c>
      <c r="QX65" s="539" t="str">
        <f t="shared" ca="1" si="712"/>
        <v>-</v>
      </c>
      <c r="QY65" s="539" t="str">
        <f t="shared" ca="1" si="712"/>
        <v>-</v>
      </c>
      <c r="QZ65" s="539" t="str">
        <f t="shared" ca="1" si="712"/>
        <v>-</v>
      </c>
      <c r="RA65" s="539" t="str">
        <f t="shared" ca="1" si="712"/>
        <v>-</v>
      </c>
      <c r="RB65" s="539" t="str">
        <f t="shared" ca="1" si="712"/>
        <v>-</v>
      </c>
      <c r="RC65" s="539" t="str">
        <f t="shared" ca="1" si="712"/>
        <v>-</v>
      </c>
      <c r="RD65" s="539" t="str">
        <f t="shared" ca="1" si="712"/>
        <v>-</v>
      </c>
      <c r="RE65" s="539" t="str">
        <f t="shared" ca="1" si="712"/>
        <v>-</v>
      </c>
      <c r="RF65" s="539" t="str">
        <f t="shared" ca="1" si="712"/>
        <v>-</v>
      </c>
      <c r="RG65" s="539" t="str">
        <f t="shared" ca="1" si="712"/>
        <v>-</v>
      </c>
      <c r="RH65" s="539" t="str">
        <f t="shared" ca="1" si="712"/>
        <v>-</v>
      </c>
      <c r="RI65" s="539" t="str">
        <f t="shared" ca="1" si="712"/>
        <v>-</v>
      </c>
      <c r="RJ65" s="539" t="str">
        <f t="shared" ca="1" si="712"/>
        <v>-</v>
      </c>
      <c r="RK65" s="539" t="str">
        <f t="shared" ca="1" si="712"/>
        <v>-</v>
      </c>
      <c r="RL65" s="539" t="str">
        <f t="shared" ca="1" si="712"/>
        <v>-</v>
      </c>
      <c r="RM65" s="539" t="str">
        <f t="shared" ca="1" si="712"/>
        <v>-</v>
      </c>
      <c r="RN65" s="539" t="str">
        <f t="shared" ca="1" si="712"/>
        <v>-</v>
      </c>
      <c r="RO65" s="539" t="str">
        <f t="shared" ca="1" si="712"/>
        <v>-</v>
      </c>
      <c r="RP65" s="539" t="str">
        <f t="shared" ca="1" si="712"/>
        <v>-</v>
      </c>
      <c r="RQ65" s="539" t="str">
        <f t="shared" ca="1" si="712"/>
        <v>-</v>
      </c>
      <c r="RR65" s="539" t="str">
        <f t="shared" ca="1" si="712"/>
        <v>-</v>
      </c>
      <c r="RS65" s="549" t="str">
        <f t="shared" ref="RS65:SR65" si="713">IF($O65=RS$19,TRUE,"-")</f>
        <v>-</v>
      </c>
      <c r="RT65" s="549" t="str">
        <f t="shared" si="713"/>
        <v>-</v>
      </c>
      <c r="RU65" s="549" t="str">
        <f t="shared" si="713"/>
        <v>-</v>
      </c>
      <c r="RV65" s="549" t="str">
        <f t="shared" si="713"/>
        <v>-</v>
      </c>
      <c r="RW65" s="549" t="str">
        <f t="shared" si="713"/>
        <v>-</v>
      </c>
      <c r="RX65" s="549" t="str">
        <f t="shared" si="713"/>
        <v>-</v>
      </c>
      <c r="RY65" s="549" t="str">
        <f t="shared" si="713"/>
        <v>-</v>
      </c>
      <c r="RZ65" s="549" t="str">
        <f t="shared" si="713"/>
        <v>-</v>
      </c>
      <c r="SA65" s="549" t="str">
        <f t="shared" si="713"/>
        <v>-</v>
      </c>
      <c r="SB65" s="549" t="str">
        <f t="shared" si="713"/>
        <v>-</v>
      </c>
      <c r="SC65" s="549" t="str">
        <f t="shared" si="713"/>
        <v>-</v>
      </c>
      <c r="SD65" s="549" t="str">
        <f t="shared" si="713"/>
        <v>-</v>
      </c>
      <c r="SE65" s="549" t="str">
        <f t="shared" si="713"/>
        <v>-</v>
      </c>
      <c r="SF65" s="549" t="str">
        <f t="shared" si="713"/>
        <v>-</v>
      </c>
      <c r="SG65" s="549" t="str">
        <f t="shared" si="713"/>
        <v>-</v>
      </c>
      <c r="SH65" s="549" t="str">
        <f t="shared" si="713"/>
        <v>-</v>
      </c>
      <c r="SI65" s="549" t="str">
        <f t="shared" si="713"/>
        <v>-</v>
      </c>
      <c r="SJ65" s="549" t="str">
        <f t="shared" si="713"/>
        <v>-</v>
      </c>
      <c r="SK65" s="549" t="str">
        <f t="shared" si="713"/>
        <v>-</v>
      </c>
      <c r="SL65" s="549" t="str">
        <f t="shared" si="713"/>
        <v>-</v>
      </c>
      <c r="SM65" s="549" t="str">
        <f t="shared" si="713"/>
        <v>-</v>
      </c>
      <c r="SN65" s="549" t="str">
        <f t="shared" si="713"/>
        <v>-</v>
      </c>
      <c r="SO65" s="549" t="str">
        <f t="shared" si="713"/>
        <v>-</v>
      </c>
      <c r="SP65" s="549" t="str">
        <f t="shared" si="713"/>
        <v>-</v>
      </c>
      <c r="SQ65" s="549" t="str">
        <f t="shared" si="713"/>
        <v>-</v>
      </c>
      <c r="SR65" s="549" t="str">
        <f t="shared" si="713"/>
        <v>-</v>
      </c>
      <c r="SS65" s="539" t="b">
        <f t="shared" ref="SS65:UB65" si="714">IF(AND($O65=SS$19, $AP65=SS$21),TRUE,"-")</f>
        <v>1</v>
      </c>
      <c r="ST65" s="539" t="b">
        <f t="shared" si="714"/>
        <v>1</v>
      </c>
      <c r="SU65" s="539" t="b">
        <f t="shared" si="714"/>
        <v>1</v>
      </c>
      <c r="SV65" s="539" t="b">
        <f t="shared" si="714"/>
        <v>1</v>
      </c>
      <c r="SW65" s="539" t="b">
        <f t="shared" si="714"/>
        <v>1</v>
      </c>
      <c r="SX65" s="539" t="b">
        <f t="shared" si="714"/>
        <v>1</v>
      </c>
      <c r="SY65" s="539" t="str">
        <f t="shared" ca="1" si="714"/>
        <v>-</v>
      </c>
      <c r="SZ65" s="539" t="str">
        <f t="shared" ca="1" si="714"/>
        <v>-</v>
      </c>
      <c r="TA65" s="539" t="str">
        <f t="shared" ca="1" si="714"/>
        <v>-</v>
      </c>
      <c r="TB65" s="539" t="str">
        <f t="shared" ca="1" si="714"/>
        <v>-</v>
      </c>
      <c r="TC65" s="539" t="str">
        <f t="shared" ca="1" si="714"/>
        <v>-</v>
      </c>
      <c r="TD65" s="539" t="str">
        <f t="shared" ca="1" si="714"/>
        <v>-</v>
      </c>
      <c r="TE65" s="539" t="str">
        <f t="shared" ca="1" si="714"/>
        <v>-</v>
      </c>
      <c r="TF65" s="539" t="str">
        <f t="shared" ca="1" si="714"/>
        <v>-</v>
      </c>
      <c r="TG65" s="539" t="str">
        <f t="shared" ca="1" si="714"/>
        <v>-</v>
      </c>
      <c r="TH65" s="539" t="str">
        <f t="shared" ca="1" si="714"/>
        <v>-</v>
      </c>
      <c r="TI65" s="539" t="str">
        <f t="shared" ca="1" si="714"/>
        <v>-</v>
      </c>
      <c r="TJ65" s="539" t="str">
        <f t="shared" ca="1" si="714"/>
        <v>-</v>
      </c>
      <c r="TK65" s="539" t="str">
        <f t="shared" ca="1" si="714"/>
        <v>-</v>
      </c>
      <c r="TL65" s="539" t="str">
        <f t="shared" ca="1" si="714"/>
        <v>-</v>
      </c>
      <c r="TM65" s="539" t="str">
        <f t="shared" ca="1" si="714"/>
        <v>-</v>
      </c>
      <c r="TN65" s="539" t="str">
        <f t="shared" ca="1" si="714"/>
        <v>-</v>
      </c>
      <c r="TO65" s="539" t="str">
        <f t="shared" ca="1" si="714"/>
        <v>-</v>
      </c>
      <c r="TP65" s="539" t="str">
        <f t="shared" ca="1" si="714"/>
        <v>-</v>
      </c>
      <c r="TQ65" s="539" t="str">
        <f t="shared" ca="1" si="714"/>
        <v>-</v>
      </c>
      <c r="TR65" s="539" t="str">
        <f t="shared" ca="1" si="714"/>
        <v>-</v>
      </c>
      <c r="TS65" s="539" t="str">
        <f t="shared" ca="1" si="714"/>
        <v>-</v>
      </c>
      <c r="TT65" s="539" t="str">
        <f t="shared" ca="1" si="714"/>
        <v>-</v>
      </c>
      <c r="TU65" s="539" t="str">
        <f t="shared" ca="1" si="714"/>
        <v>-</v>
      </c>
      <c r="TV65" s="539" t="str">
        <f t="shared" ca="1" si="714"/>
        <v>-</v>
      </c>
      <c r="TW65" s="539" t="str">
        <f t="shared" ca="1" si="714"/>
        <v>-</v>
      </c>
      <c r="TX65" s="539" t="str">
        <f t="shared" ca="1" si="714"/>
        <v>-</v>
      </c>
      <c r="TY65" s="539" t="str">
        <f t="shared" ca="1" si="714"/>
        <v>-</v>
      </c>
      <c r="TZ65" s="539" t="str">
        <f t="shared" ca="1" si="714"/>
        <v>-</v>
      </c>
      <c r="UA65" s="539" t="str">
        <f t="shared" ca="1" si="714"/>
        <v>-</v>
      </c>
      <c r="UB65" s="539" t="str">
        <f t="shared" ca="1" si="714"/>
        <v>-</v>
      </c>
      <c r="UC65" s="549" t="b">
        <f t="shared" ref="UC65:VB65" si="715">IF($O65=UC$19,TRUE,"-")</f>
        <v>1</v>
      </c>
      <c r="UD65" s="549" t="b">
        <f t="shared" si="715"/>
        <v>1</v>
      </c>
      <c r="UE65" s="549" t="b">
        <f t="shared" si="715"/>
        <v>1</v>
      </c>
      <c r="UF65" s="549" t="b">
        <f t="shared" si="715"/>
        <v>1</v>
      </c>
      <c r="UG65" s="549" t="b">
        <f t="shared" si="715"/>
        <v>1</v>
      </c>
      <c r="UH65" s="549" t="b">
        <f t="shared" si="715"/>
        <v>1</v>
      </c>
      <c r="UI65" s="549" t="b">
        <f t="shared" si="715"/>
        <v>1</v>
      </c>
      <c r="UJ65" s="549" t="b">
        <f t="shared" si="715"/>
        <v>1</v>
      </c>
      <c r="UK65" s="549" t="b">
        <f t="shared" si="715"/>
        <v>1</v>
      </c>
      <c r="UL65" s="549" t="b">
        <f t="shared" si="715"/>
        <v>1</v>
      </c>
      <c r="UM65" s="549" t="b">
        <f t="shared" si="715"/>
        <v>1</v>
      </c>
      <c r="UN65" s="549" t="b">
        <f t="shared" si="715"/>
        <v>1</v>
      </c>
      <c r="UO65" s="549" t="b">
        <f t="shared" si="715"/>
        <v>1</v>
      </c>
      <c r="UP65" s="549" t="b">
        <f t="shared" si="715"/>
        <v>1</v>
      </c>
      <c r="UQ65" s="549" t="b">
        <f t="shared" si="715"/>
        <v>1</v>
      </c>
      <c r="UR65" s="549" t="b">
        <f t="shared" si="715"/>
        <v>1</v>
      </c>
      <c r="US65" s="549" t="b">
        <f t="shared" si="715"/>
        <v>1</v>
      </c>
      <c r="UT65" s="549" t="b">
        <f t="shared" si="715"/>
        <v>1</v>
      </c>
      <c r="UU65" s="549" t="b">
        <f t="shared" si="715"/>
        <v>1</v>
      </c>
      <c r="UV65" s="549" t="b">
        <f t="shared" si="715"/>
        <v>1</v>
      </c>
      <c r="UW65" s="549" t="b">
        <f t="shared" si="715"/>
        <v>1</v>
      </c>
      <c r="UX65" s="549" t="b">
        <f t="shared" si="715"/>
        <v>1</v>
      </c>
      <c r="UY65" s="549" t="b">
        <f t="shared" si="715"/>
        <v>1</v>
      </c>
      <c r="UZ65" s="549" t="b">
        <f t="shared" si="715"/>
        <v>1</v>
      </c>
      <c r="VA65" s="549" t="b">
        <f t="shared" si="715"/>
        <v>1</v>
      </c>
      <c r="VB65" s="549" t="b">
        <f t="shared" si="715"/>
        <v>1</v>
      </c>
      <c r="VC65" s="19">
        <f t="shared" ca="1" si="671"/>
        <v>0</v>
      </c>
      <c r="VD65" s="23">
        <v>0</v>
      </c>
    </row>
    <row r="66" spans="1:576" outlineLevel="1">
      <c r="A66" s="21">
        <f t="shared" si="93"/>
        <v>61</v>
      </c>
      <c r="B66" s="21">
        <f t="shared" si="674"/>
        <v>18</v>
      </c>
      <c r="C66">
        <v>108</v>
      </c>
      <c r="D66" s="19" t="str">
        <f t="shared" ca="1" si="583"/>
        <v>SNSW</v>
      </c>
      <c r="E66" t="b">
        <v>1</v>
      </c>
      <c r="F66" t="b">
        <v>0</v>
      </c>
      <c r="G66" t="b">
        <f t="shared" si="701"/>
        <v>1</v>
      </c>
      <c r="H66" s="215">
        <f t="shared" ca="1" si="686"/>
        <v>12</v>
      </c>
      <c r="I66" s="26">
        <v>2</v>
      </c>
      <c r="J66" s="26">
        <v>1</v>
      </c>
      <c r="K66" s="26" t="str">
        <f>""</f>
        <v/>
      </c>
      <c r="L66" s="26">
        <v>0</v>
      </c>
      <c r="M66" s="26">
        <f t="shared" si="585"/>
        <v>2</v>
      </c>
      <c r="N66" s="26">
        <v>2</v>
      </c>
      <c r="O66" s="26">
        <v>3</v>
      </c>
      <c r="P66" s="26">
        <v>2</v>
      </c>
      <c r="Q66" s="26">
        <v>0</v>
      </c>
      <c r="R66" s="26">
        <v>0</v>
      </c>
      <c r="S66" s="26">
        <v>0</v>
      </c>
      <c r="T66" s="26">
        <v>0</v>
      </c>
      <c r="U66" s="26">
        <v>1</v>
      </c>
      <c r="V66" s="116">
        <v>1</v>
      </c>
      <c r="W66" s="116">
        <v>1</v>
      </c>
      <c r="X66" s="116">
        <v>1</v>
      </c>
      <c r="Y66" s="211"/>
      <c r="Z66" s="211"/>
      <c r="AA66" s="211"/>
      <c r="AB66" s="211"/>
      <c r="AC66" s="26">
        <v>0</v>
      </c>
      <c r="AD66" s="211"/>
      <c r="AE66" s="211"/>
      <c r="AF66" s="211"/>
      <c r="AG66" s="211"/>
      <c r="AH66" s="211"/>
      <c r="AI66" s="211"/>
      <c r="AJ66" s="211"/>
      <c r="AK66" s="211"/>
      <c r="AL66" s="136">
        <f t="shared" si="586"/>
        <v>2</v>
      </c>
      <c r="AM66" s="136">
        <f>INDEX(CHOOSE($O66,DataAutumn!i.AdultDrys,DataWinter!i.AdultDrys,DataSpring!i.AdultDrys),1,$N66)</f>
        <v>3</v>
      </c>
      <c r="AN66" s="5">
        <f t="shared" si="587"/>
        <v>2</v>
      </c>
      <c r="AO66" s="5">
        <f t="shared" si="587"/>
        <v>0</v>
      </c>
      <c r="AP66" s="5">
        <f t="shared" si="588"/>
        <v>1</v>
      </c>
      <c r="AQ66" s="211"/>
      <c r="AR66" s="211"/>
      <c r="AS66" s="356" t="str">
        <f t="shared" ca="1" si="589"/>
        <v>optimum_carry 00012 SNSW MWM    EWEDSE14.75 pasture630 Day204 Scan2-0000 RR000p GP100p WP100p MP100p T_TRUE (F33N11)</v>
      </c>
      <c r="AT66" s="9" t="str">
        <f ca="1">IF(COUNTIF(AS$5:AS66,AS66)=1,"-","Dup")</f>
        <v>-</v>
      </c>
      <c r="AU66" s="9"/>
      <c r="AV66" s="19" t="str">
        <f t="shared" ca="1" si="590"/>
        <v>-</v>
      </c>
      <c r="AW66" s="19" t="str">
        <f t="shared" ca="1" si="590"/>
        <v>-</v>
      </c>
      <c r="AX66" s="19" t="str">
        <f t="shared" ca="1" si="590"/>
        <v>-</v>
      </c>
      <c r="AY66" s="19" t="str">
        <f t="shared" ca="1" si="590"/>
        <v>-</v>
      </c>
      <c r="AZ66" s="19" t="str">
        <f t="shared" ca="1" si="590"/>
        <v>-</v>
      </c>
      <c r="BA66" s="19" t="str">
        <f t="shared" ca="1" si="590"/>
        <v>-</v>
      </c>
      <c r="BB66" s="19" t="str">
        <f t="shared" ca="1" si="590"/>
        <v>-</v>
      </c>
      <c r="BC66" s="19" t="str">
        <f t="shared" ca="1" si="590"/>
        <v>-</v>
      </c>
      <c r="BD66" s="9"/>
      <c r="BE66" s="5" t="b">
        <f t="shared" si="591"/>
        <v>0</v>
      </c>
      <c r="BF66" s="5" t="str">
        <f t="shared" si="591"/>
        <v>-</v>
      </c>
      <c r="BG66" s="5" t="b">
        <f t="shared" si="591"/>
        <v>0</v>
      </c>
      <c r="BH66" s="5" t="b">
        <f t="shared" si="591"/>
        <v>1</v>
      </c>
      <c r="BI66" s="5" t="b">
        <f t="shared" si="591"/>
        <v>1</v>
      </c>
      <c r="BJ66" s="136">
        <f t="shared" si="591"/>
        <v>0</v>
      </c>
      <c r="BK66" s="19" t="b">
        <f t="shared" ca="1" si="592"/>
        <v>0</v>
      </c>
      <c r="BL66" s="9"/>
      <c r="BM66" s="5" t="str">
        <f t="shared" ca="1" si="593"/>
        <v>-</v>
      </c>
      <c r="BN66" s="19" t="str">
        <f t="shared" ca="1" si="594"/>
        <v>-</v>
      </c>
      <c r="BO66" s="19" t="str">
        <f t="shared" ca="1" si="594"/>
        <v>-</v>
      </c>
      <c r="BP66" s="19" t="str">
        <f t="shared" ca="1" si="594"/>
        <v>-</v>
      </c>
      <c r="BQ66" s="5" t="str">
        <f t="shared" ca="1" si="595"/>
        <v>-</v>
      </c>
      <c r="BR66" s="19" t="str">
        <f t="shared" ca="1" si="596"/>
        <v>-</v>
      </c>
      <c r="BS66" s="5" t="str">
        <f t="shared" ca="1" si="597"/>
        <v>-</v>
      </c>
      <c r="BT66" s="19" t="str">
        <f t="shared" ca="1" si="598"/>
        <v>-</v>
      </c>
      <c r="BU66" s="19" t="str">
        <f t="shared" ca="1" si="598"/>
        <v>-</v>
      </c>
      <c r="BV66" s="19" t="str">
        <f t="shared" ca="1" si="598"/>
        <v>-</v>
      </c>
      <c r="BW66" s="5" t="str">
        <f t="shared" ca="1" si="599"/>
        <v>-</v>
      </c>
      <c r="BX66" s="9"/>
      <c r="BY66" s="5" t="b">
        <f t="shared" si="600"/>
        <v>0</v>
      </c>
      <c r="BZ66" s="5" t="str">
        <f t="shared" ca="1" si="601"/>
        <v>-</v>
      </c>
      <c r="CA66" s="5" t="str">
        <f t="shared" ca="1" si="602"/>
        <v>-</v>
      </c>
      <c r="CB66" s="5" t="str">
        <f t="shared" ca="1" si="602"/>
        <v>-</v>
      </c>
      <c r="CC66" s="5" t="str">
        <f t="shared" ca="1" si="602"/>
        <v>-</v>
      </c>
      <c r="CD66" s="5" t="str">
        <f t="shared" ca="1" si="602"/>
        <v>-</v>
      </c>
      <c r="CE66" s="5" t="str">
        <f t="shared" ca="1" si="602"/>
        <v>-</v>
      </c>
      <c r="CF66" s="5" t="str">
        <f t="shared" ca="1" si="602"/>
        <v>-</v>
      </c>
      <c r="CG66" s="5" t="str">
        <f t="shared" ca="1" si="602"/>
        <v>-</v>
      </c>
      <c r="CH66" s="5" t="str">
        <f t="shared" ca="1" si="602"/>
        <v>-</v>
      </c>
      <c r="CI66" s="9"/>
      <c r="CJ66" s="12" t="b">
        <v>1</v>
      </c>
      <c r="CK66" s="12" t="b">
        <v>1</v>
      </c>
      <c r="CL66" s="12" t="b">
        <v>1</v>
      </c>
      <c r="CM66" s="12">
        <v>22312000005</v>
      </c>
      <c r="CN66" s="12" t="b">
        <v>0</v>
      </c>
      <c r="CO66" s="19" t="str">
        <f t="shared" ca="1" si="603"/>
        <v>-</v>
      </c>
      <c r="CP66" s="19" t="str">
        <f t="shared" ca="1" si="603"/>
        <v>-</v>
      </c>
      <c r="CQ66" s="19" t="str">
        <f t="shared" ca="1" si="603"/>
        <v>-</v>
      </c>
      <c r="CR66" s="433">
        <f t="shared" si="604"/>
        <v>652</v>
      </c>
      <c r="CS66" s="433">
        <f t="shared" si="604"/>
        <v>686</v>
      </c>
      <c r="CT66" s="433">
        <f t="shared" si="604"/>
        <v>721</v>
      </c>
      <c r="CU66" s="144">
        <f t="shared" si="605"/>
        <v>378</v>
      </c>
      <c r="CV66" s="144">
        <f t="shared" si="605"/>
        <v>413</v>
      </c>
      <c r="CW66" s="144">
        <f t="shared" si="605"/>
        <v>448</v>
      </c>
      <c r="CX66" s="19" t="str">
        <f t="shared" ca="1" si="688"/>
        <v>-</v>
      </c>
      <c r="CY66" s="19" t="str">
        <f t="shared" ca="1" si="688"/>
        <v>-</v>
      </c>
      <c r="CZ66" s="19" t="str">
        <f t="shared" ca="1" si="688"/>
        <v>-</v>
      </c>
      <c r="DA66" s="19" t="str">
        <f t="shared" ca="1" si="688"/>
        <v>-</v>
      </c>
      <c r="DB66" s="19" t="str">
        <f t="shared" ca="1" si="688"/>
        <v>-</v>
      </c>
      <c r="DC66" s="19" t="str">
        <f t="shared" ca="1" si="688"/>
        <v>-</v>
      </c>
      <c r="DD66" s="19">
        <f t="shared" ca="1" si="688"/>
        <v>1</v>
      </c>
      <c r="DE66" s="19">
        <f t="shared" ca="1" si="688"/>
        <v>1</v>
      </c>
      <c r="DF66" s="19">
        <f t="shared" ca="1" si="688"/>
        <v>0</v>
      </c>
      <c r="DG66" s="19" t="str">
        <f t="shared" ca="1" si="688"/>
        <v>-</v>
      </c>
      <c r="DH66" s="19" t="str">
        <f t="shared" ca="1" si="688"/>
        <v>-</v>
      </c>
      <c r="DI66" s="19" t="str">
        <f t="shared" ca="1" si="688"/>
        <v>-</v>
      </c>
      <c r="DJ66" s="19" t="str">
        <f t="shared" ca="1" si="688"/>
        <v>-</v>
      </c>
      <c r="DK66" s="19" t="str">
        <f t="shared" ca="1" si="688"/>
        <v>-</v>
      </c>
      <c r="DL66" s="19">
        <f t="shared" ca="1" si="688"/>
        <v>0</v>
      </c>
      <c r="DM66" s="19" t="str">
        <f t="shared" ca="1" si="688"/>
        <v>-</v>
      </c>
      <c r="DN66" s="19" t="str">
        <f t="shared" ca="1" si="688"/>
        <v>-</v>
      </c>
      <c r="DO66" s="19" t="str">
        <f t="shared" ca="1" si="603"/>
        <v>-</v>
      </c>
      <c r="DP66" s="19">
        <f t="shared" ca="1" si="603"/>
        <v>0</v>
      </c>
      <c r="DQ66" s="19">
        <f t="shared" ca="1" si="603"/>
        <v>0</v>
      </c>
      <c r="DR66" s="9"/>
      <c r="DS66" s="19">
        <f t="shared" ca="1" si="702"/>
        <v>0</v>
      </c>
      <c r="DT66" s="19">
        <f t="shared" ca="1" si="702"/>
        <v>0</v>
      </c>
      <c r="DU66" s="19">
        <f t="shared" ca="1" si="702"/>
        <v>0</v>
      </c>
      <c r="DV66" s="19">
        <f t="shared" ca="1" si="702"/>
        <v>0</v>
      </c>
      <c r="DW66" s="19">
        <f t="shared" ca="1" si="702"/>
        <v>0</v>
      </c>
      <c r="DX66" s="19">
        <f t="shared" ca="1" si="702"/>
        <v>0</v>
      </c>
      <c r="DY66" s="19">
        <f t="shared" ca="1" si="702"/>
        <v>0</v>
      </c>
      <c r="DZ66" s="19">
        <f t="shared" ca="1" si="702"/>
        <v>0</v>
      </c>
      <c r="EA66" s="19">
        <f t="shared" ca="1" si="702"/>
        <v>0</v>
      </c>
      <c r="EB66" s="19">
        <f t="shared" ca="1" si="702"/>
        <v>0</v>
      </c>
      <c r="EC66" s="19">
        <f t="shared" ca="1" si="702"/>
        <v>0</v>
      </c>
      <c r="ED66" s="19">
        <f t="shared" ca="1" si="702"/>
        <v>0</v>
      </c>
      <c r="EE66" s="19">
        <f t="shared" ca="1" si="702"/>
        <v>0</v>
      </c>
      <c r="EF66" s="433">
        <f t="shared" si="608"/>
        <v>0</v>
      </c>
      <c r="EG66" s="433">
        <f t="shared" si="608"/>
        <v>0</v>
      </c>
      <c r="EH66" s="116">
        <f t="shared" si="609"/>
        <v>0</v>
      </c>
      <c r="EI66" s="116">
        <f t="shared" ca="1" si="609"/>
        <v>0</v>
      </c>
      <c r="EJ66" s="116">
        <f t="shared" ca="1" si="609"/>
        <v>0</v>
      </c>
      <c r="EK66" s="116">
        <f t="shared" ca="1" si="609"/>
        <v>0</v>
      </c>
      <c r="EL66" s="116">
        <f t="shared" ca="1" si="609"/>
        <v>0</v>
      </c>
      <c r="EM66" s="537">
        <f t="shared" ca="1" si="610"/>
        <v>0</v>
      </c>
      <c r="EN66" s="116">
        <f t="shared" ca="1" si="611"/>
        <v>0</v>
      </c>
      <c r="EO66" s="116">
        <f t="shared" ca="1" si="611"/>
        <v>0</v>
      </c>
      <c r="EP66" s="116">
        <f t="shared" ca="1" si="611"/>
        <v>0</v>
      </c>
      <c r="EQ66" s="116">
        <f t="shared" ca="1" si="611"/>
        <v>0</v>
      </c>
      <c r="ER66" s="116">
        <f t="shared" ca="1" si="611"/>
        <v>0</v>
      </c>
      <c r="ES66" s="537">
        <f t="shared" ca="1" si="612"/>
        <v>0</v>
      </c>
      <c r="ET66" s="116">
        <f t="shared" ca="1" si="613"/>
        <v>0</v>
      </c>
      <c r="EU66" s="116">
        <f t="shared" ca="1" si="613"/>
        <v>0</v>
      </c>
      <c r="EV66" s="116">
        <f t="shared" ca="1" si="613"/>
        <v>0</v>
      </c>
      <c r="EW66" s="116">
        <f t="shared" ca="1" si="613"/>
        <v>0</v>
      </c>
      <c r="EX66" s="116">
        <f t="shared" ca="1" si="613"/>
        <v>0</v>
      </c>
      <c r="EY66" s="537">
        <f t="shared" ca="1" si="614"/>
        <v>0</v>
      </c>
      <c r="EZ66" s="116">
        <f t="shared" ca="1" si="615"/>
        <v>0</v>
      </c>
      <c r="FA66" s="116">
        <f t="shared" ca="1" si="615"/>
        <v>0</v>
      </c>
      <c r="FB66" s="116">
        <f t="shared" ca="1" si="615"/>
        <v>0</v>
      </c>
      <c r="FC66" s="116">
        <f t="shared" ca="1" si="615"/>
        <v>0</v>
      </c>
      <c r="FD66" s="116">
        <f t="shared" ca="1" si="615"/>
        <v>0</v>
      </c>
      <c r="FE66" s="537">
        <f t="shared" ca="1" si="616"/>
        <v>0</v>
      </c>
      <c r="FF66" s="116">
        <f t="shared" ca="1" si="617"/>
        <v>0</v>
      </c>
      <c r="FG66" s="116">
        <f t="shared" ca="1" si="617"/>
        <v>0</v>
      </c>
      <c r="FH66" s="116">
        <f t="shared" ca="1" si="617"/>
        <v>0</v>
      </c>
      <c r="FI66" s="116">
        <f t="shared" ca="1" si="617"/>
        <v>0</v>
      </c>
      <c r="FJ66" s="116">
        <f t="shared" ca="1" si="617"/>
        <v>0</v>
      </c>
      <c r="FK66" s="537">
        <f t="shared" ca="1" si="618"/>
        <v>0</v>
      </c>
      <c r="FL66" s="116">
        <f t="shared" ca="1" si="619"/>
        <v>0</v>
      </c>
      <c r="FM66" s="116">
        <f t="shared" ca="1" si="619"/>
        <v>0</v>
      </c>
      <c r="FN66" s="116">
        <f t="shared" ca="1" si="619"/>
        <v>0</v>
      </c>
      <c r="FO66" s="116">
        <f t="shared" ca="1" si="619"/>
        <v>0</v>
      </c>
      <c r="FP66" s="116">
        <f t="shared" ca="1" si="619"/>
        <v>0</v>
      </c>
      <c r="FQ66" s="537">
        <f t="shared" ca="1" si="620"/>
        <v>0</v>
      </c>
      <c r="FR66" s="117">
        <f t="shared" ca="1" si="621"/>
        <v>0</v>
      </c>
      <c r="FS66" s="117">
        <f t="shared" ca="1" si="621"/>
        <v>0</v>
      </c>
      <c r="FT66" s="117">
        <f t="shared" ca="1" si="621"/>
        <v>0</v>
      </c>
      <c r="FU66" s="117">
        <f t="shared" ca="1" si="621"/>
        <v>0</v>
      </c>
      <c r="FV66" s="556">
        <f t="shared" ca="1" si="689"/>
        <v>0</v>
      </c>
      <c r="FW66" s="556">
        <f t="shared" ca="1" si="689"/>
        <v>0</v>
      </c>
      <c r="FX66" s="556">
        <f t="shared" ca="1" si="689"/>
        <v>0</v>
      </c>
      <c r="FY66" s="556">
        <f t="shared" ca="1" si="689"/>
        <v>0</v>
      </c>
      <c r="FZ66" s="556">
        <f t="shared" ca="1" si="689"/>
        <v>0</v>
      </c>
      <c r="GA66" s="556">
        <f t="shared" ca="1" si="689"/>
        <v>0</v>
      </c>
      <c r="GB66" s="556">
        <f t="shared" ca="1" si="689"/>
        <v>0</v>
      </c>
      <c r="GC66" s="556">
        <f t="shared" ca="1" si="689"/>
        <v>0</v>
      </c>
      <c r="GD66" s="556">
        <f t="shared" ca="1" si="689"/>
        <v>0</v>
      </c>
      <c r="GE66" s="556">
        <f t="shared" ca="1" si="689"/>
        <v>0</v>
      </c>
      <c r="GF66" s="556">
        <f t="shared" ca="1" si="689"/>
        <v>0</v>
      </c>
      <c r="GG66" s="556">
        <f t="shared" ca="1" si="689"/>
        <v>0</v>
      </c>
      <c r="GH66" s="556">
        <f t="shared" ca="1" si="689"/>
        <v>0</v>
      </c>
      <c r="GI66" s="556">
        <f t="shared" ca="1" si="689"/>
        <v>0</v>
      </c>
      <c r="GJ66" s="556">
        <f t="shared" ca="1" si="689"/>
        <v>0</v>
      </c>
      <c r="GK66" s="556">
        <f t="shared" ca="1" si="689"/>
        <v>0</v>
      </c>
      <c r="GL66" s="556">
        <f t="shared" ca="1" si="689"/>
        <v>0</v>
      </c>
      <c r="GM66" s="556">
        <f t="shared" ca="1" si="689"/>
        <v>0</v>
      </c>
      <c r="GN66" s="556">
        <f t="shared" ca="1" si="689"/>
        <v>0</v>
      </c>
      <c r="GO66" s="556">
        <f t="shared" ca="1" si="689"/>
        <v>0</v>
      </c>
      <c r="GP66" s="19">
        <f t="shared" ca="1" si="623"/>
        <v>0</v>
      </c>
      <c r="GQ66" s="116">
        <f t="shared" ca="1" si="624"/>
        <v>0</v>
      </c>
      <c r="GR66" s="116">
        <f t="shared" ca="1" si="624"/>
        <v>0</v>
      </c>
      <c r="GS66" s="116">
        <f t="shared" ca="1" si="624"/>
        <v>0</v>
      </c>
      <c r="GT66" s="116">
        <f t="shared" ca="1" si="624"/>
        <v>0</v>
      </c>
      <c r="GU66" s="116">
        <f t="shared" ca="1" si="624"/>
        <v>0</v>
      </c>
      <c r="GV66" s="537">
        <f t="shared" ca="1" si="625"/>
        <v>0</v>
      </c>
      <c r="GW66" s="116">
        <f t="shared" ca="1" si="626"/>
        <v>0</v>
      </c>
      <c r="GX66" s="116">
        <f t="shared" ca="1" si="626"/>
        <v>0</v>
      </c>
      <c r="GY66" s="116">
        <f t="shared" ca="1" si="626"/>
        <v>0</v>
      </c>
      <c r="GZ66" s="116">
        <f t="shared" ca="1" si="626"/>
        <v>0</v>
      </c>
      <c r="HA66" s="116">
        <f t="shared" ca="1" si="626"/>
        <v>0</v>
      </c>
      <c r="HB66" s="537">
        <f t="shared" ca="1" si="627"/>
        <v>0</v>
      </c>
      <c r="HC66" s="116">
        <f t="shared" ca="1" si="628"/>
        <v>0</v>
      </c>
      <c r="HD66" s="116">
        <f t="shared" ca="1" si="628"/>
        <v>0</v>
      </c>
      <c r="HE66" s="116">
        <f t="shared" ca="1" si="628"/>
        <v>0</v>
      </c>
      <c r="HF66" s="116">
        <f t="shared" ca="1" si="628"/>
        <v>0</v>
      </c>
      <c r="HG66" s="116">
        <f t="shared" ca="1" si="628"/>
        <v>0</v>
      </c>
      <c r="HH66" s="537">
        <f t="shared" ca="1" si="629"/>
        <v>0</v>
      </c>
      <c r="HI66" s="116">
        <f t="shared" ca="1" si="630"/>
        <v>0</v>
      </c>
      <c r="HJ66" s="116">
        <f t="shared" ca="1" si="630"/>
        <v>0</v>
      </c>
      <c r="HK66" s="116">
        <f t="shared" ca="1" si="630"/>
        <v>0</v>
      </c>
      <c r="HL66" s="116">
        <f t="shared" ca="1" si="630"/>
        <v>0</v>
      </c>
      <c r="HM66" s="116">
        <f t="shared" ca="1" si="630"/>
        <v>0</v>
      </c>
      <c r="HN66" s="537">
        <f t="shared" ca="1" si="631"/>
        <v>0</v>
      </c>
      <c r="HO66" s="116">
        <f t="shared" ca="1" si="632"/>
        <v>0</v>
      </c>
      <c r="HP66" s="116">
        <f t="shared" ca="1" si="632"/>
        <v>0</v>
      </c>
      <c r="HQ66" s="116">
        <f t="shared" ca="1" si="632"/>
        <v>0</v>
      </c>
      <c r="HR66" s="116">
        <f t="shared" ca="1" si="632"/>
        <v>0</v>
      </c>
      <c r="HS66" s="116">
        <f t="shared" ca="1" si="632"/>
        <v>0</v>
      </c>
      <c r="HT66" s="537">
        <f t="shared" ca="1" si="633"/>
        <v>0</v>
      </c>
      <c r="HU66" s="116">
        <f t="shared" ca="1" si="634"/>
        <v>0</v>
      </c>
      <c r="HV66" s="116">
        <f t="shared" ca="1" si="634"/>
        <v>0</v>
      </c>
      <c r="HW66" s="116">
        <f t="shared" ca="1" si="634"/>
        <v>0</v>
      </c>
      <c r="HX66" s="116">
        <f t="shared" ca="1" si="634"/>
        <v>0</v>
      </c>
      <c r="HY66" s="116">
        <f t="shared" ca="1" si="634"/>
        <v>0</v>
      </c>
      <c r="HZ66" s="537">
        <f t="shared" ca="1" si="635"/>
        <v>0</v>
      </c>
      <c r="IA66" s="117">
        <f t="shared" ca="1" si="636"/>
        <v>0</v>
      </c>
      <c r="IB66" s="117">
        <f t="shared" ca="1" si="636"/>
        <v>0</v>
      </c>
      <c r="IC66" s="117">
        <f t="shared" ca="1" si="636"/>
        <v>0</v>
      </c>
      <c r="ID66" s="117">
        <f t="shared" ca="1" si="636"/>
        <v>0</v>
      </c>
      <c r="IE66" s="556">
        <f t="shared" ca="1" si="690"/>
        <v>0</v>
      </c>
      <c r="IF66" s="556">
        <f t="shared" ca="1" si="690"/>
        <v>0</v>
      </c>
      <c r="IG66" s="556">
        <f t="shared" ca="1" si="690"/>
        <v>0</v>
      </c>
      <c r="IH66" s="556">
        <f t="shared" ca="1" si="690"/>
        <v>0</v>
      </c>
      <c r="II66" s="556">
        <f t="shared" ca="1" si="690"/>
        <v>0</v>
      </c>
      <c r="IJ66" s="556">
        <f t="shared" ca="1" si="690"/>
        <v>0</v>
      </c>
      <c r="IK66" s="556">
        <f t="shared" ca="1" si="690"/>
        <v>0</v>
      </c>
      <c r="IL66" s="556">
        <f t="shared" ca="1" si="690"/>
        <v>0</v>
      </c>
      <c r="IM66" s="556">
        <f t="shared" ca="1" si="690"/>
        <v>0</v>
      </c>
      <c r="IN66" s="556">
        <f t="shared" ca="1" si="690"/>
        <v>0</v>
      </c>
      <c r="IO66" s="556">
        <f t="shared" ca="1" si="690"/>
        <v>0</v>
      </c>
      <c r="IP66" s="556">
        <f t="shared" ca="1" si="690"/>
        <v>0</v>
      </c>
      <c r="IQ66" s="556">
        <f t="shared" ca="1" si="690"/>
        <v>0</v>
      </c>
      <c r="IR66" s="556">
        <f t="shared" ca="1" si="690"/>
        <v>0</v>
      </c>
      <c r="IS66" s="556">
        <f t="shared" ca="1" si="690"/>
        <v>0</v>
      </c>
      <c r="IT66" s="556">
        <f t="shared" ca="1" si="690"/>
        <v>0</v>
      </c>
      <c r="IU66" s="556">
        <f t="shared" ca="1" si="690"/>
        <v>0</v>
      </c>
      <c r="IV66" s="556">
        <f t="shared" ca="1" si="690"/>
        <v>0</v>
      </c>
      <c r="IW66" s="556">
        <f t="shared" ca="1" si="690"/>
        <v>0</v>
      </c>
      <c r="IX66" s="556">
        <f t="shared" ca="1" si="690"/>
        <v>0</v>
      </c>
      <c r="IY66" s="19">
        <f t="shared" ca="1" si="638"/>
        <v>0</v>
      </c>
      <c r="IZ66" s="5">
        <f t="shared" si="639"/>
        <v>67</v>
      </c>
      <c r="JA66" s="9"/>
      <c r="JB66" s="5">
        <f t="shared" si="640"/>
        <v>1</v>
      </c>
      <c r="JC66" s="5" t="b">
        <f t="shared" si="640"/>
        <v>0</v>
      </c>
      <c r="JD66" s="19">
        <f t="shared" ca="1" si="691"/>
        <v>0</v>
      </c>
      <c r="JE66" s="5">
        <f t="shared" si="642"/>
        <v>0</v>
      </c>
      <c r="JF66" s="5">
        <f t="shared" si="643"/>
        <v>1.2500000000000001E-2</v>
      </c>
      <c r="JG66" s="5">
        <f t="shared" si="644"/>
        <v>0</v>
      </c>
      <c r="JH66" s="19">
        <f t="shared" ca="1" si="691"/>
        <v>0</v>
      </c>
      <c r="JI66" s="5">
        <f t="shared" si="645"/>
        <v>60</v>
      </c>
      <c r="JJ66" s="5">
        <f t="shared" si="646"/>
        <v>1</v>
      </c>
      <c r="JK66" s="19">
        <f t="shared" ca="1" si="691"/>
        <v>0</v>
      </c>
      <c r="JL66" s="19">
        <f t="shared" ca="1" si="691"/>
        <v>0</v>
      </c>
      <c r="JM66" s="19">
        <f t="shared" ca="1" si="691"/>
        <v>0</v>
      </c>
      <c r="JN66" s="19">
        <f t="shared" ca="1" si="691"/>
        <v>0</v>
      </c>
      <c r="JO66" s="19">
        <f t="shared" ca="1" si="691"/>
        <v>0</v>
      </c>
      <c r="JP66" s="19">
        <f t="shared" ca="1" si="691"/>
        <v>0</v>
      </c>
      <c r="JQ66" s="19">
        <f t="shared" ca="1" si="691"/>
        <v>0</v>
      </c>
      <c r="JR66" s="19">
        <f t="shared" ca="1" si="691"/>
        <v>0</v>
      </c>
      <c r="JS66" s="19">
        <f t="shared" ca="1" si="691"/>
        <v>0</v>
      </c>
      <c r="JT66" s="19">
        <f t="shared" ca="1" si="691"/>
        <v>0</v>
      </c>
      <c r="JU66" s="19">
        <f t="shared" ca="1" si="691"/>
        <v>0</v>
      </c>
      <c r="JV66" s="19">
        <f t="shared" ca="1" si="691"/>
        <v>0</v>
      </c>
      <c r="JW66" s="19">
        <f t="shared" ca="1" si="691"/>
        <v>0</v>
      </c>
      <c r="JX66" s="19">
        <f t="shared" ca="1" si="691"/>
        <v>0</v>
      </c>
      <c r="JY66" s="19">
        <f t="shared" ca="1" si="691"/>
        <v>0</v>
      </c>
      <c r="JZ66" s="19">
        <f t="shared" ca="1" si="691"/>
        <v>0</v>
      </c>
      <c r="KA66" s="19">
        <f t="shared" ca="1" si="691"/>
        <v>0</v>
      </c>
      <c r="KB66" s="19">
        <f t="shared" ca="1" si="691"/>
        <v>0</v>
      </c>
      <c r="KC66" s="19">
        <f t="shared" ca="1" si="691"/>
        <v>0</v>
      </c>
      <c r="KD66" s="19">
        <f t="shared" ca="1" si="691"/>
        <v>0</v>
      </c>
      <c r="KE66" s="19">
        <f t="shared" ca="1" si="691"/>
        <v>0</v>
      </c>
      <c r="KF66" s="5">
        <f t="shared" si="647"/>
        <v>0</v>
      </c>
      <c r="KG66" s="5">
        <f t="shared" si="647"/>
        <v>6.25E-2</v>
      </c>
      <c r="KH66" s="5">
        <f t="shared" si="647"/>
        <v>6.25E-2</v>
      </c>
      <c r="KI66" s="5">
        <f t="shared" si="647"/>
        <v>6.25E-2</v>
      </c>
      <c r="KJ66" s="19">
        <f t="shared" ca="1" si="691"/>
        <v>0</v>
      </c>
      <c r="KK66" s="19">
        <f t="shared" ca="1" si="691"/>
        <v>0</v>
      </c>
      <c r="KL66" s="19">
        <f t="shared" ca="1" si="691"/>
        <v>0</v>
      </c>
      <c r="KM66" s="19">
        <f t="shared" ca="1" si="691"/>
        <v>0</v>
      </c>
      <c r="KN66" s="19">
        <f t="shared" ca="1" si="691"/>
        <v>1</v>
      </c>
      <c r="KO66" s="19">
        <f t="shared" ca="1" si="691"/>
        <v>0</v>
      </c>
      <c r="KP66" s="19">
        <f t="shared" ca="1" si="691"/>
        <v>1</v>
      </c>
      <c r="KQ66" s="9"/>
      <c r="KR66" s="5" t="b">
        <f t="shared" ca="1" si="648"/>
        <v>1</v>
      </c>
      <c r="KS66" s="5" t="b">
        <f t="shared" si="649"/>
        <v>0</v>
      </c>
      <c r="KT66" s="5" t="b">
        <f t="shared" si="649"/>
        <v>0</v>
      </c>
      <c r="KU66" s="5" t="b">
        <f t="shared" si="649"/>
        <v>1</v>
      </c>
      <c r="KV66" s="136">
        <f t="shared" si="650"/>
        <v>2</v>
      </c>
      <c r="KW66" s="136">
        <f t="shared" si="650"/>
        <v>2</v>
      </c>
      <c r="KX66" s="5" t="b">
        <f t="shared" si="651"/>
        <v>0</v>
      </c>
      <c r="KY66" s="5" t="b">
        <f t="shared" si="651"/>
        <v>1</v>
      </c>
      <c r="KZ66" s="5" t="b">
        <f t="shared" si="651"/>
        <v>1</v>
      </c>
      <c r="LA66" s="5" t="b">
        <f t="shared" si="651"/>
        <v>0</v>
      </c>
      <c r="LB66" s="5">
        <f t="shared" si="652"/>
        <v>1</v>
      </c>
      <c r="LC66" s="5">
        <f t="shared" si="652"/>
        <v>0</v>
      </c>
      <c r="LD66" s="5" t="b">
        <f t="shared" si="653"/>
        <v>0</v>
      </c>
      <c r="LE66" s="5" t="str" cm="1">
        <f t="array" aca="1" ref="LE66" ca="1">IF(OR(LF66:LM66&lt;&gt;"-"),TRUE,"-")</f>
        <v>-</v>
      </c>
      <c r="LF66" s="19" t="str">
        <f t="shared" ca="1" si="654"/>
        <v>-</v>
      </c>
      <c r="LG66" s="19" t="str">
        <f t="shared" ca="1" si="654"/>
        <v>-</v>
      </c>
      <c r="LH66" s="19" t="str">
        <f t="shared" ca="1" si="654"/>
        <v>-</v>
      </c>
      <c r="LI66" s="19" t="str">
        <f t="shared" ca="1" si="654"/>
        <v>-</v>
      </c>
      <c r="LJ66" s="19" t="str">
        <f t="shared" ca="1" si="654"/>
        <v>-</v>
      </c>
      <c r="LK66" s="19" t="str">
        <f t="shared" ca="1" si="654"/>
        <v>-</v>
      </c>
      <c r="LL66" s="19" t="str">
        <f t="shared" ca="1" si="654"/>
        <v>-</v>
      </c>
      <c r="LM66" s="19" t="str">
        <f t="shared" ca="1" si="654"/>
        <v>-</v>
      </c>
      <c r="LN66" s="466" t="str">
        <f t="shared" ca="1" si="654"/>
        <v>-</v>
      </c>
      <c r="LO66" s="5" t="b">
        <f t="array" aca="1" ref="LO66" ca="1">IF(OR(LP66:LV66&lt;&gt;"-"),TRUE,"-")</f>
        <v>1</v>
      </c>
      <c r="LP66" s="19">
        <f t="shared" ca="1" si="655"/>
        <v>0</v>
      </c>
      <c r="LQ66" s="19" t="str">
        <f t="shared" ca="1" si="655"/>
        <v>-</v>
      </c>
      <c r="LR66" s="19">
        <f t="shared" ca="1" si="655"/>
        <v>999999</v>
      </c>
      <c r="LS66" s="19">
        <f t="shared" ca="1" si="655"/>
        <v>999999</v>
      </c>
      <c r="LT66" s="19">
        <f t="shared" ca="1" si="655"/>
        <v>999999</v>
      </c>
      <c r="LU66" s="19">
        <f t="shared" ca="1" si="655"/>
        <v>999999</v>
      </c>
      <c r="LV66" s="19">
        <f t="shared" ca="1" si="655"/>
        <v>999999</v>
      </c>
      <c r="LW66" s="19" t="str">
        <f t="shared" ca="1" si="655"/>
        <v>-</v>
      </c>
      <c r="LX66" s="19" t="str">
        <f t="shared" ca="1" si="655"/>
        <v>-</v>
      </c>
      <c r="LY66" s="19" t="str">
        <f t="shared" ca="1" si="655"/>
        <v>-</v>
      </c>
      <c r="LZ66" s="19" t="b">
        <f t="shared" ca="1" si="656"/>
        <v>1</v>
      </c>
      <c r="MA66" s="19">
        <f t="shared" ca="1" si="656"/>
        <v>0</v>
      </c>
      <c r="MB66" s="5" t="str">
        <f t="shared" si="657"/>
        <v>-</v>
      </c>
      <c r="MC66" s="5" t="str">
        <f t="shared" si="657"/>
        <v>-</v>
      </c>
      <c r="MD66" s="5" t="str">
        <f t="shared" si="657"/>
        <v>-</v>
      </c>
      <c r="ME66" s="5" t="str">
        <f t="shared" si="657"/>
        <v>-</v>
      </c>
      <c r="MF66" s="19" t="str">
        <f t="shared" ca="1" si="692"/>
        <v>-</v>
      </c>
      <c r="MG66" s="19" t="str">
        <f t="shared" ca="1" si="692"/>
        <v>-</v>
      </c>
      <c r="MH66" s="19" t="str">
        <f t="shared" ca="1" si="692"/>
        <v>-</v>
      </c>
      <c r="MI66" s="19" t="str">
        <f t="shared" ca="1" si="692"/>
        <v>-</v>
      </c>
      <c r="MJ66" s="19">
        <f t="shared" ca="1" si="692"/>
        <v>0.5</v>
      </c>
      <c r="MK66" s="19">
        <f t="shared" ca="1" si="692"/>
        <v>0.5</v>
      </c>
      <c r="ML66" s="19" t="str">
        <f t="shared" ca="1" si="692"/>
        <v>-</v>
      </c>
      <c r="MM66" s="5">
        <f t="shared" si="659"/>
        <v>0</v>
      </c>
      <c r="MN66" s="5">
        <f t="shared" si="659"/>
        <v>500</v>
      </c>
      <c r="MO66" s="5">
        <f t="shared" si="659"/>
        <v>500</v>
      </c>
      <c r="MP66" s="5">
        <f t="shared" si="659"/>
        <v>575</v>
      </c>
      <c r="MQ66" s="5">
        <f t="shared" si="659"/>
        <v>240</v>
      </c>
      <c r="MR66" s="5">
        <f t="shared" si="659"/>
        <v>364</v>
      </c>
      <c r="MS66" s="5">
        <f t="shared" si="660"/>
        <v>1</v>
      </c>
      <c r="MT66" s="9"/>
      <c r="MU66" s="19">
        <f t="shared" ca="1" si="692"/>
        <v>70</v>
      </c>
      <c r="MV66" s="19">
        <f t="shared" ca="1" si="692"/>
        <v>50</v>
      </c>
      <c r="MW66" s="19">
        <f t="shared" ca="1" si="692"/>
        <v>75</v>
      </c>
      <c r="MX66" s="19">
        <f t="shared" ca="1" si="692"/>
        <v>50</v>
      </c>
      <c r="MY66" s="5">
        <f t="shared" si="661"/>
        <v>1</v>
      </c>
      <c r="MZ66" s="5">
        <f t="shared" si="662"/>
        <v>1</v>
      </c>
      <c r="NA66" s="5">
        <f t="shared" si="663"/>
        <v>1</v>
      </c>
      <c r="NB66" s="9"/>
      <c r="NC66" s="19" t="b">
        <f t="shared" ca="1" si="664"/>
        <v>0</v>
      </c>
      <c r="ND66" s="19" t="b">
        <f t="shared" ca="1" si="664"/>
        <v>0</v>
      </c>
      <c r="NE66" s="19">
        <f t="shared" ca="1" si="664"/>
        <v>2</v>
      </c>
      <c r="NF66" s="19">
        <f t="shared" ca="1" si="664"/>
        <v>1</v>
      </c>
      <c r="NG66" s="19">
        <f t="shared" ca="1" si="664"/>
        <v>2</v>
      </c>
      <c r="NH66" s="19">
        <f t="shared" ca="1" si="664"/>
        <v>0</v>
      </c>
      <c r="NI66" s="19" t="str">
        <f t="shared" ca="1" si="664"/>
        <v>-</v>
      </c>
      <c r="NJ66" s="466" t="b">
        <v>1</v>
      </c>
      <c r="NK66" s="466">
        <f>NK65*1.25</f>
        <v>14.75</v>
      </c>
      <c r="NL66" s="466" t="b">
        <v>1</v>
      </c>
      <c r="NM66" s="466">
        <f t="shared" si="708"/>
        <v>630</v>
      </c>
      <c r="NN66" s="19" t="str">
        <f t="shared" ca="1" si="664"/>
        <v>-</v>
      </c>
      <c r="NO66" s="19">
        <f t="shared" ca="1" si="692"/>
        <v>1</v>
      </c>
      <c r="NP66" s="19">
        <f t="shared" ca="1" si="692"/>
        <v>1</v>
      </c>
      <c r="NQ66" s="19">
        <f t="shared" ca="1" si="692"/>
        <v>1</v>
      </c>
      <c r="NR66" s="19">
        <f t="shared" ca="1" si="692"/>
        <v>1</v>
      </c>
      <c r="NS66" s="19">
        <f t="shared" ca="1" si="692"/>
        <v>1</v>
      </c>
      <c r="NT66" s="19">
        <f t="shared" ca="1" si="692"/>
        <v>1</v>
      </c>
      <c r="NU66" s="19">
        <f t="shared" ca="1" si="692"/>
        <v>1</v>
      </c>
      <c r="NV66" s="19">
        <f t="shared" ca="1" si="692"/>
        <v>1</v>
      </c>
      <c r="NW66" s="19">
        <f t="shared" ca="1" si="692"/>
        <v>1</v>
      </c>
      <c r="NX66" s="9"/>
      <c r="NY66" s="539" t="str">
        <f t="shared" si="693"/>
        <v>-</v>
      </c>
      <c r="NZ66" s="539" t="str">
        <f t="shared" si="693"/>
        <v>-</v>
      </c>
      <c r="OA66" s="539" t="str">
        <f t="shared" si="693"/>
        <v>-</v>
      </c>
      <c r="OB66" s="539" t="str">
        <f t="shared" si="693"/>
        <v>-</v>
      </c>
      <c r="OC66" s="539" t="str">
        <f t="shared" si="693"/>
        <v>-</v>
      </c>
      <c r="OD66" s="539" t="str">
        <f t="shared" si="693"/>
        <v>-</v>
      </c>
      <c r="OE66" s="539" t="str">
        <f t="shared" ca="1" si="693"/>
        <v>-</v>
      </c>
      <c r="OF66" s="539" t="str">
        <f t="shared" ca="1" si="693"/>
        <v>-</v>
      </c>
      <c r="OG66" s="539" t="str">
        <f t="shared" ca="1" si="693"/>
        <v>-</v>
      </c>
      <c r="OH66" s="539" t="str">
        <f t="shared" ca="1" si="693"/>
        <v>-</v>
      </c>
      <c r="OI66" s="539" t="str">
        <f t="shared" ca="1" si="693"/>
        <v>-</v>
      </c>
      <c r="OJ66" s="539" t="str">
        <f t="shared" ca="1" si="693"/>
        <v>-</v>
      </c>
      <c r="OK66" s="539" t="str">
        <f t="shared" ca="1" si="693"/>
        <v>-</v>
      </c>
      <c r="OL66" s="539" t="str">
        <f t="shared" ca="1" si="693"/>
        <v>-</v>
      </c>
      <c r="OM66" s="539" t="str">
        <f t="shared" ca="1" si="693"/>
        <v>-</v>
      </c>
      <c r="ON66" s="539" t="str">
        <f t="shared" ca="1" si="693"/>
        <v>-</v>
      </c>
      <c r="OO66" s="539" t="str">
        <f t="shared" ca="1" si="693"/>
        <v>-</v>
      </c>
      <c r="OP66" s="539" t="str">
        <f t="shared" ca="1" si="693"/>
        <v>-</v>
      </c>
      <c r="OQ66" s="539" t="str">
        <f t="shared" ca="1" si="693"/>
        <v>-</v>
      </c>
      <c r="OR66" s="539" t="str">
        <f t="shared" ca="1" si="693"/>
        <v>-</v>
      </c>
      <c r="OS66" s="539" t="str">
        <f t="shared" ca="1" si="693"/>
        <v>-</v>
      </c>
      <c r="OT66" s="539" t="str">
        <f t="shared" ca="1" si="693"/>
        <v>-</v>
      </c>
      <c r="OU66" s="539" t="str">
        <f t="shared" ca="1" si="693"/>
        <v>-</v>
      </c>
      <c r="OV66" s="539" t="str">
        <f t="shared" ca="1" si="693"/>
        <v>-</v>
      </c>
      <c r="OW66" s="539" t="str">
        <f t="shared" ca="1" si="693"/>
        <v>-</v>
      </c>
      <c r="OX66" s="539" t="str">
        <f t="shared" ca="1" si="693"/>
        <v>-</v>
      </c>
      <c r="OY66" s="539" t="str">
        <f t="shared" ca="1" si="693"/>
        <v>-</v>
      </c>
      <c r="OZ66" s="539" t="str">
        <f t="shared" ca="1" si="693"/>
        <v>-</v>
      </c>
      <c r="PA66" s="539" t="str">
        <f t="shared" ca="1" si="693"/>
        <v>-</v>
      </c>
      <c r="PB66" s="539" t="str">
        <f t="shared" ca="1" si="693"/>
        <v>-</v>
      </c>
      <c r="PC66" s="539" t="str">
        <f t="shared" ca="1" si="693"/>
        <v>-</v>
      </c>
      <c r="PD66" s="539" t="str">
        <f t="shared" ca="1" si="693"/>
        <v>-</v>
      </c>
      <c r="PE66" s="539" t="str">
        <f t="shared" ca="1" si="693"/>
        <v>-</v>
      </c>
      <c r="PF66" s="539" t="str">
        <f t="shared" ca="1" si="693"/>
        <v>-</v>
      </c>
      <c r="PG66" s="539" t="str">
        <f t="shared" ca="1" si="693"/>
        <v>-</v>
      </c>
      <c r="PH66" s="539" t="str">
        <f t="shared" ca="1" si="693"/>
        <v>-</v>
      </c>
      <c r="PI66" s="549" t="str">
        <f t="shared" si="694"/>
        <v>-</v>
      </c>
      <c r="PJ66" s="549" t="str">
        <f t="shared" si="694"/>
        <v>-</v>
      </c>
      <c r="PK66" s="549" t="str">
        <f t="shared" si="694"/>
        <v>-</v>
      </c>
      <c r="PL66" s="549" t="str">
        <f t="shared" si="694"/>
        <v>-</v>
      </c>
      <c r="PM66" s="549" t="str">
        <f t="shared" si="694"/>
        <v>-</v>
      </c>
      <c r="PN66" s="549" t="str">
        <f t="shared" si="694"/>
        <v>-</v>
      </c>
      <c r="PO66" s="549" t="str">
        <f t="shared" si="694"/>
        <v>-</v>
      </c>
      <c r="PP66" s="549" t="str">
        <f t="shared" si="694"/>
        <v>-</v>
      </c>
      <c r="PQ66" s="549" t="str">
        <f t="shared" si="694"/>
        <v>-</v>
      </c>
      <c r="PR66" s="549" t="str">
        <f t="shared" si="694"/>
        <v>-</v>
      </c>
      <c r="PS66" s="549" t="str">
        <f t="shared" si="694"/>
        <v>-</v>
      </c>
      <c r="PT66" s="549" t="str">
        <f t="shared" si="694"/>
        <v>-</v>
      </c>
      <c r="PU66" s="549" t="str">
        <f t="shared" si="694"/>
        <v>-</v>
      </c>
      <c r="PV66" s="549" t="str">
        <f t="shared" si="694"/>
        <v>-</v>
      </c>
      <c r="PW66" s="549" t="str">
        <f t="shared" si="694"/>
        <v>-</v>
      </c>
      <c r="PX66" s="549" t="str">
        <f t="shared" si="694"/>
        <v>-</v>
      </c>
      <c r="PY66" s="549" t="str">
        <f t="shared" si="694"/>
        <v>-</v>
      </c>
      <c r="PZ66" s="549" t="str">
        <f t="shared" si="694"/>
        <v>-</v>
      </c>
      <c r="QA66" s="549" t="str">
        <f t="shared" si="694"/>
        <v>-</v>
      </c>
      <c r="QB66" s="549" t="str">
        <f t="shared" si="694"/>
        <v>-</v>
      </c>
      <c r="QC66" s="549" t="str">
        <f t="shared" si="694"/>
        <v>-</v>
      </c>
      <c r="QD66" s="549" t="str">
        <f t="shared" si="694"/>
        <v>-</v>
      </c>
      <c r="QE66" s="549" t="str">
        <f t="shared" si="694"/>
        <v>-</v>
      </c>
      <c r="QF66" s="549" t="str">
        <f t="shared" si="694"/>
        <v>-</v>
      </c>
      <c r="QG66" s="549" t="str">
        <f t="shared" si="694"/>
        <v>-</v>
      </c>
      <c r="QH66" s="549" t="str">
        <f t="shared" si="694"/>
        <v>-</v>
      </c>
      <c r="QI66" s="539" t="str">
        <f t="shared" si="695"/>
        <v>-</v>
      </c>
      <c r="QJ66" s="539" t="str">
        <f t="shared" si="695"/>
        <v>-</v>
      </c>
      <c r="QK66" s="539" t="str">
        <f t="shared" si="695"/>
        <v>-</v>
      </c>
      <c r="QL66" s="539" t="str">
        <f t="shared" si="695"/>
        <v>-</v>
      </c>
      <c r="QM66" s="539" t="str">
        <f t="shared" si="695"/>
        <v>-</v>
      </c>
      <c r="QN66" s="539" t="str">
        <f t="shared" si="695"/>
        <v>-</v>
      </c>
      <c r="QO66" s="539" t="str">
        <f t="shared" ca="1" si="695"/>
        <v>-</v>
      </c>
      <c r="QP66" s="539" t="str">
        <f t="shared" ca="1" si="695"/>
        <v>-</v>
      </c>
      <c r="QQ66" s="539" t="str">
        <f t="shared" ca="1" si="695"/>
        <v>-</v>
      </c>
      <c r="QR66" s="539" t="str">
        <f t="shared" ca="1" si="695"/>
        <v>-</v>
      </c>
      <c r="QS66" s="539" t="str">
        <f t="shared" ca="1" si="695"/>
        <v>-</v>
      </c>
      <c r="QT66" s="539" t="str">
        <f t="shared" ca="1" si="695"/>
        <v>-</v>
      </c>
      <c r="QU66" s="539" t="str">
        <f t="shared" ca="1" si="695"/>
        <v>-</v>
      </c>
      <c r="QV66" s="539" t="str">
        <f t="shared" ca="1" si="695"/>
        <v>-</v>
      </c>
      <c r="QW66" s="539" t="str">
        <f t="shared" ca="1" si="695"/>
        <v>-</v>
      </c>
      <c r="QX66" s="539" t="str">
        <f t="shared" ca="1" si="695"/>
        <v>-</v>
      </c>
      <c r="QY66" s="539" t="str">
        <f t="shared" ca="1" si="695"/>
        <v>-</v>
      </c>
      <c r="QZ66" s="539" t="str">
        <f t="shared" ca="1" si="695"/>
        <v>-</v>
      </c>
      <c r="RA66" s="539" t="str">
        <f t="shared" ca="1" si="695"/>
        <v>-</v>
      </c>
      <c r="RB66" s="539" t="str">
        <f t="shared" ca="1" si="695"/>
        <v>-</v>
      </c>
      <c r="RC66" s="539" t="str">
        <f t="shared" ca="1" si="695"/>
        <v>-</v>
      </c>
      <c r="RD66" s="539" t="str">
        <f t="shared" ca="1" si="695"/>
        <v>-</v>
      </c>
      <c r="RE66" s="539" t="str">
        <f t="shared" ca="1" si="695"/>
        <v>-</v>
      </c>
      <c r="RF66" s="539" t="str">
        <f t="shared" ca="1" si="695"/>
        <v>-</v>
      </c>
      <c r="RG66" s="539" t="str">
        <f t="shared" ca="1" si="695"/>
        <v>-</v>
      </c>
      <c r="RH66" s="539" t="str">
        <f t="shared" ca="1" si="695"/>
        <v>-</v>
      </c>
      <c r="RI66" s="539" t="str">
        <f t="shared" ca="1" si="695"/>
        <v>-</v>
      </c>
      <c r="RJ66" s="539" t="str">
        <f t="shared" ca="1" si="695"/>
        <v>-</v>
      </c>
      <c r="RK66" s="539" t="str">
        <f t="shared" ca="1" si="695"/>
        <v>-</v>
      </c>
      <c r="RL66" s="539" t="str">
        <f t="shared" ca="1" si="695"/>
        <v>-</v>
      </c>
      <c r="RM66" s="539" t="str">
        <f t="shared" ca="1" si="695"/>
        <v>-</v>
      </c>
      <c r="RN66" s="539" t="str">
        <f t="shared" ca="1" si="695"/>
        <v>-</v>
      </c>
      <c r="RO66" s="539" t="str">
        <f t="shared" ca="1" si="695"/>
        <v>-</v>
      </c>
      <c r="RP66" s="539" t="str">
        <f t="shared" ca="1" si="695"/>
        <v>-</v>
      </c>
      <c r="RQ66" s="539" t="str">
        <f t="shared" ca="1" si="695"/>
        <v>-</v>
      </c>
      <c r="RR66" s="539" t="str">
        <f t="shared" ca="1" si="695"/>
        <v>-</v>
      </c>
      <c r="RS66" s="549" t="str">
        <f t="shared" si="696"/>
        <v>-</v>
      </c>
      <c r="RT66" s="549" t="str">
        <f t="shared" si="696"/>
        <v>-</v>
      </c>
      <c r="RU66" s="549" t="str">
        <f t="shared" si="696"/>
        <v>-</v>
      </c>
      <c r="RV66" s="549" t="str">
        <f t="shared" si="696"/>
        <v>-</v>
      </c>
      <c r="RW66" s="549" t="str">
        <f t="shared" si="696"/>
        <v>-</v>
      </c>
      <c r="RX66" s="549" t="str">
        <f t="shared" si="696"/>
        <v>-</v>
      </c>
      <c r="RY66" s="549" t="str">
        <f t="shared" si="696"/>
        <v>-</v>
      </c>
      <c r="RZ66" s="549" t="str">
        <f t="shared" si="696"/>
        <v>-</v>
      </c>
      <c r="SA66" s="549" t="str">
        <f t="shared" si="696"/>
        <v>-</v>
      </c>
      <c r="SB66" s="549" t="str">
        <f t="shared" si="696"/>
        <v>-</v>
      </c>
      <c r="SC66" s="549" t="str">
        <f t="shared" si="696"/>
        <v>-</v>
      </c>
      <c r="SD66" s="549" t="str">
        <f t="shared" si="696"/>
        <v>-</v>
      </c>
      <c r="SE66" s="549" t="str">
        <f t="shared" si="696"/>
        <v>-</v>
      </c>
      <c r="SF66" s="549" t="str">
        <f t="shared" si="696"/>
        <v>-</v>
      </c>
      <c r="SG66" s="549" t="str">
        <f t="shared" si="696"/>
        <v>-</v>
      </c>
      <c r="SH66" s="549" t="str">
        <f t="shared" si="696"/>
        <v>-</v>
      </c>
      <c r="SI66" s="549" t="str">
        <f t="shared" si="696"/>
        <v>-</v>
      </c>
      <c r="SJ66" s="549" t="str">
        <f t="shared" si="696"/>
        <v>-</v>
      </c>
      <c r="SK66" s="549" t="str">
        <f t="shared" si="696"/>
        <v>-</v>
      </c>
      <c r="SL66" s="549" t="str">
        <f t="shared" si="696"/>
        <v>-</v>
      </c>
      <c r="SM66" s="549" t="str">
        <f t="shared" si="696"/>
        <v>-</v>
      </c>
      <c r="SN66" s="549" t="str">
        <f t="shared" si="696"/>
        <v>-</v>
      </c>
      <c r="SO66" s="549" t="str">
        <f t="shared" si="696"/>
        <v>-</v>
      </c>
      <c r="SP66" s="549" t="str">
        <f t="shared" si="696"/>
        <v>-</v>
      </c>
      <c r="SQ66" s="549" t="str">
        <f t="shared" si="696"/>
        <v>-</v>
      </c>
      <c r="SR66" s="549" t="str">
        <f t="shared" si="696"/>
        <v>-</v>
      </c>
      <c r="SS66" s="539" t="b">
        <f t="shared" si="697"/>
        <v>1</v>
      </c>
      <c r="ST66" s="539" t="b">
        <f t="shared" si="697"/>
        <v>1</v>
      </c>
      <c r="SU66" s="539" t="b">
        <f t="shared" si="697"/>
        <v>1</v>
      </c>
      <c r="SV66" s="539" t="b">
        <f t="shared" si="697"/>
        <v>1</v>
      </c>
      <c r="SW66" s="539" t="b">
        <f t="shared" si="697"/>
        <v>1</v>
      </c>
      <c r="SX66" s="539" t="b">
        <f t="shared" si="697"/>
        <v>1</v>
      </c>
      <c r="SY66" s="539" t="str">
        <f t="shared" ca="1" si="697"/>
        <v>-</v>
      </c>
      <c r="SZ66" s="539" t="str">
        <f t="shared" ca="1" si="697"/>
        <v>-</v>
      </c>
      <c r="TA66" s="539" t="str">
        <f t="shared" ca="1" si="697"/>
        <v>-</v>
      </c>
      <c r="TB66" s="539" t="str">
        <f t="shared" ca="1" si="697"/>
        <v>-</v>
      </c>
      <c r="TC66" s="539" t="str">
        <f t="shared" ca="1" si="697"/>
        <v>-</v>
      </c>
      <c r="TD66" s="539" t="str">
        <f t="shared" ca="1" si="697"/>
        <v>-</v>
      </c>
      <c r="TE66" s="539" t="str">
        <f t="shared" ca="1" si="697"/>
        <v>-</v>
      </c>
      <c r="TF66" s="539" t="str">
        <f t="shared" ca="1" si="697"/>
        <v>-</v>
      </c>
      <c r="TG66" s="539" t="str">
        <f t="shared" ca="1" si="697"/>
        <v>-</v>
      </c>
      <c r="TH66" s="539" t="str">
        <f t="shared" ca="1" si="697"/>
        <v>-</v>
      </c>
      <c r="TI66" s="539" t="str">
        <f t="shared" ca="1" si="697"/>
        <v>-</v>
      </c>
      <c r="TJ66" s="539" t="str">
        <f t="shared" ca="1" si="697"/>
        <v>-</v>
      </c>
      <c r="TK66" s="539" t="str">
        <f t="shared" ca="1" si="697"/>
        <v>-</v>
      </c>
      <c r="TL66" s="539" t="str">
        <f t="shared" ca="1" si="697"/>
        <v>-</v>
      </c>
      <c r="TM66" s="539" t="str">
        <f t="shared" ca="1" si="697"/>
        <v>-</v>
      </c>
      <c r="TN66" s="539" t="str">
        <f t="shared" ca="1" si="697"/>
        <v>-</v>
      </c>
      <c r="TO66" s="539" t="str">
        <f t="shared" ca="1" si="697"/>
        <v>-</v>
      </c>
      <c r="TP66" s="539" t="str">
        <f t="shared" ca="1" si="697"/>
        <v>-</v>
      </c>
      <c r="TQ66" s="539" t="str">
        <f t="shared" ca="1" si="697"/>
        <v>-</v>
      </c>
      <c r="TR66" s="539" t="str">
        <f t="shared" ca="1" si="697"/>
        <v>-</v>
      </c>
      <c r="TS66" s="539" t="str">
        <f t="shared" ca="1" si="697"/>
        <v>-</v>
      </c>
      <c r="TT66" s="539" t="str">
        <f t="shared" ca="1" si="697"/>
        <v>-</v>
      </c>
      <c r="TU66" s="539" t="str">
        <f t="shared" ca="1" si="697"/>
        <v>-</v>
      </c>
      <c r="TV66" s="539" t="str">
        <f t="shared" ca="1" si="697"/>
        <v>-</v>
      </c>
      <c r="TW66" s="539" t="str">
        <f t="shared" ca="1" si="697"/>
        <v>-</v>
      </c>
      <c r="TX66" s="539" t="str">
        <f t="shared" ca="1" si="697"/>
        <v>-</v>
      </c>
      <c r="TY66" s="539" t="str">
        <f t="shared" ca="1" si="697"/>
        <v>-</v>
      </c>
      <c r="TZ66" s="539" t="str">
        <f t="shared" ca="1" si="697"/>
        <v>-</v>
      </c>
      <c r="UA66" s="539" t="str">
        <f t="shared" ca="1" si="697"/>
        <v>-</v>
      </c>
      <c r="UB66" s="539" t="str">
        <f t="shared" ca="1" si="697"/>
        <v>-</v>
      </c>
      <c r="UC66" s="549" t="b">
        <f t="shared" si="698"/>
        <v>1</v>
      </c>
      <c r="UD66" s="549" t="b">
        <f t="shared" si="698"/>
        <v>1</v>
      </c>
      <c r="UE66" s="549" t="b">
        <f t="shared" si="698"/>
        <v>1</v>
      </c>
      <c r="UF66" s="549" t="b">
        <f t="shared" si="698"/>
        <v>1</v>
      </c>
      <c r="UG66" s="549" t="b">
        <f t="shared" si="698"/>
        <v>1</v>
      </c>
      <c r="UH66" s="549" t="b">
        <f t="shared" si="698"/>
        <v>1</v>
      </c>
      <c r="UI66" s="549" t="b">
        <f t="shared" si="698"/>
        <v>1</v>
      </c>
      <c r="UJ66" s="549" t="b">
        <f t="shared" si="698"/>
        <v>1</v>
      </c>
      <c r="UK66" s="549" t="b">
        <f t="shared" si="698"/>
        <v>1</v>
      </c>
      <c r="UL66" s="549" t="b">
        <f t="shared" si="698"/>
        <v>1</v>
      </c>
      <c r="UM66" s="549" t="b">
        <f t="shared" si="698"/>
        <v>1</v>
      </c>
      <c r="UN66" s="549" t="b">
        <f t="shared" si="698"/>
        <v>1</v>
      </c>
      <c r="UO66" s="549" t="b">
        <f t="shared" si="698"/>
        <v>1</v>
      </c>
      <c r="UP66" s="549" t="b">
        <f t="shared" si="698"/>
        <v>1</v>
      </c>
      <c r="UQ66" s="549" t="b">
        <f t="shared" si="698"/>
        <v>1</v>
      </c>
      <c r="UR66" s="549" t="b">
        <f t="shared" si="698"/>
        <v>1</v>
      </c>
      <c r="US66" s="549" t="b">
        <f t="shared" si="698"/>
        <v>1</v>
      </c>
      <c r="UT66" s="549" t="b">
        <f t="shared" si="698"/>
        <v>1</v>
      </c>
      <c r="UU66" s="549" t="b">
        <f t="shared" si="698"/>
        <v>1</v>
      </c>
      <c r="UV66" s="549" t="b">
        <f t="shared" si="698"/>
        <v>1</v>
      </c>
      <c r="UW66" s="549" t="b">
        <f t="shared" si="698"/>
        <v>1</v>
      </c>
      <c r="UX66" s="549" t="b">
        <f t="shared" si="698"/>
        <v>1</v>
      </c>
      <c r="UY66" s="549" t="b">
        <f t="shared" si="698"/>
        <v>1</v>
      </c>
      <c r="UZ66" s="549" t="b">
        <f t="shared" si="698"/>
        <v>1</v>
      </c>
      <c r="VA66" s="549" t="b">
        <f t="shared" si="698"/>
        <v>1</v>
      </c>
      <c r="VB66" s="549" t="b">
        <f t="shared" si="698"/>
        <v>1</v>
      </c>
      <c r="VC66" s="19">
        <f t="shared" ca="1" si="671"/>
        <v>0</v>
      </c>
      <c r="VD66" s="23">
        <v>0</v>
      </c>
    </row>
    <row r="67" spans="1:576" outlineLevel="1">
      <c r="A67" s="21">
        <f t="shared" si="93"/>
        <v>62</v>
      </c>
      <c r="B67" s="21">
        <f t="shared" si="674"/>
        <v>18</v>
      </c>
      <c r="C67">
        <v>108</v>
      </c>
      <c r="D67" s="19" t="str">
        <f t="shared" ca="1" si="583"/>
        <v>SNSW</v>
      </c>
      <c r="E67" t="b">
        <v>1</v>
      </c>
      <c r="F67" t="b">
        <v>0</v>
      </c>
      <c r="G67" t="b">
        <f t="shared" si="701"/>
        <v>1</v>
      </c>
      <c r="H67" s="215">
        <f t="shared" ca="1" si="686"/>
        <v>13</v>
      </c>
      <c r="I67" s="26">
        <v>2</v>
      </c>
      <c r="J67" s="26">
        <v>1</v>
      </c>
      <c r="K67" s="26" t="str">
        <f>""</f>
        <v/>
      </c>
      <c r="L67" s="26">
        <v>0</v>
      </c>
      <c r="M67" s="26">
        <f t="shared" si="585"/>
        <v>2</v>
      </c>
      <c r="N67" s="26">
        <v>2</v>
      </c>
      <c r="O67" s="26">
        <v>3</v>
      </c>
      <c r="P67" s="26">
        <v>2</v>
      </c>
      <c r="Q67" s="26">
        <v>0</v>
      </c>
      <c r="R67" s="26">
        <v>0</v>
      </c>
      <c r="S67" s="26">
        <v>0</v>
      </c>
      <c r="T67" s="26">
        <v>0</v>
      </c>
      <c r="U67" s="26">
        <v>1</v>
      </c>
      <c r="V67" s="116">
        <v>1</v>
      </c>
      <c r="W67" s="116">
        <v>1</v>
      </c>
      <c r="X67" s="116">
        <v>1</v>
      </c>
      <c r="Y67" s="211"/>
      <c r="Z67" s="211"/>
      <c r="AA67" s="211"/>
      <c r="AB67" s="211"/>
      <c r="AC67" s="26">
        <v>0</v>
      </c>
      <c r="AD67" s="211"/>
      <c r="AE67" s="211"/>
      <c r="AF67" s="211"/>
      <c r="AG67" s="211"/>
      <c r="AH67" s="211"/>
      <c r="AI67" s="211"/>
      <c r="AJ67" s="211"/>
      <c r="AK67" s="211"/>
      <c r="AL67" s="136">
        <f t="shared" si="586"/>
        <v>2</v>
      </c>
      <c r="AM67" s="136">
        <f>INDEX(CHOOSE($O67,DataAutumn!i.AdultDrys,DataWinter!i.AdultDrys,DataSpring!i.AdultDrys),1,$N67)</f>
        <v>3</v>
      </c>
      <c r="AN67" s="5">
        <f t="shared" si="587"/>
        <v>2</v>
      </c>
      <c r="AO67" s="5">
        <f t="shared" si="587"/>
        <v>0</v>
      </c>
      <c r="AP67" s="5">
        <f t="shared" si="588"/>
        <v>1</v>
      </c>
      <c r="AQ67" s="211"/>
      <c r="AR67" s="211"/>
      <c r="AS67" s="356" t="str">
        <f t="shared" ca="1" si="589"/>
        <v>optimum_carry 00013 SNSW MWM    EWEDSE18.4375 pasture630 Day204 Scan2-0000 RR000p GP100p WP100p MP100p T_TRUE (F33N11)</v>
      </c>
      <c r="AT67" s="9" t="str">
        <f ca="1">IF(COUNTIF(AS$5:AS67,AS67)=1,"-","Dup")</f>
        <v>-</v>
      </c>
      <c r="AU67" s="9"/>
      <c r="AV67" s="19" t="str">
        <f t="shared" ca="1" si="590"/>
        <v>-</v>
      </c>
      <c r="AW67" s="19" t="str">
        <f t="shared" ca="1" si="590"/>
        <v>-</v>
      </c>
      <c r="AX67" s="19" t="str">
        <f t="shared" ca="1" si="590"/>
        <v>-</v>
      </c>
      <c r="AY67" s="19" t="str">
        <f t="shared" ca="1" si="590"/>
        <v>-</v>
      </c>
      <c r="AZ67" s="19" t="str">
        <f t="shared" ca="1" si="590"/>
        <v>-</v>
      </c>
      <c r="BA67" s="19" t="str">
        <f t="shared" ca="1" si="590"/>
        <v>-</v>
      </c>
      <c r="BB67" s="19" t="str">
        <f t="shared" ca="1" si="590"/>
        <v>-</v>
      </c>
      <c r="BC67" s="19" t="str">
        <f t="shared" ca="1" si="590"/>
        <v>-</v>
      </c>
      <c r="BD67" s="9"/>
      <c r="BE67" s="5" t="b">
        <f t="shared" si="591"/>
        <v>0</v>
      </c>
      <c r="BF67" s="5" t="str">
        <f t="shared" si="591"/>
        <v>-</v>
      </c>
      <c r="BG67" s="5" t="b">
        <f t="shared" si="591"/>
        <v>0</v>
      </c>
      <c r="BH67" s="5" t="b">
        <f t="shared" si="591"/>
        <v>1</v>
      </c>
      <c r="BI67" s="5" t="b">
        <f t="shared" si="591"/>
        <v>1</v>
      </c>
      <c r="BJ67" s="136">
        <f t="shared" si="591"/>
        <v>0</v>
      </c>
      <c r="BK67" s="19" t="b">
        <f t="shared" ca="1" si="592"/>
        <v>0</v>
      </c>
      <c r="BL67" s="9"/>
      <c r="BM67" s="5" t="str">
        <f t="shared" ca="1" si="593"/>
        <v>-</v>
      </c>
      <c r="BN67" s="19" t="str">
        <f t="shared" ca="1" si="594"/>
        <v>-</v>
      </c>
      <c r="BO67" s="19" t="str">
        <f t="shared" ca="1" si="594"/>
        <v>-</v>
      </c>
      <c r="BP67" s="19" t="str">
        <f t="shared" ca="1" si="594"/>
        <v>-</v>
      </c>
      <c r="BQ67" s="5" t="str">
        <f t="shared" ca="1" si="595"/>
        <v>-</v>
      </c>
      <c r="BR67" s="19" t="str">
        <f t="shared" ca="1" si="596"/>
        <v>-</v>
      </c>
      <c r="BS67" s="5" t="str">
        <f t="shared" ca="1" si="597"/>
        <v>-</v>
      </c>
      <c r="BT67" s="19" t="str">
        <f t="shared" ca="1" si="598"/>
        <v>-</v>
      </c>
      <c r="BU67" s="19" t="str">
        <f t="shared" ca="1" si="598"/>
        <v>-</v>
      </c>
      <c r="BV67" s="19" t="str">
        <f t="shared" ca="1" si="598"/>
        <v>-</v>
      </c>
      <c r="BW67" s="5" t="str">
        <f t="shared" ca="1" si="599"/>
        <v>-</v>
      </c>
      <c r="BX67" s="9"/>
      <c r="BY67" s="5" t="b">
        <f t="shared" si="600"/>
        <v>0</v>
      </c>
      <c r="BZ67" s="5" t="str">
        <f t="shared" ca="1" si="601"/>
        <v>-</v>
      </c>
      <c r="CA67" s="5" t="str">
        <f t="shared" ca="1" si="602"/>
        <v>-</v>
      </c>
      <c r="CB67" s="5" t="str">
        <f t="shared" ca="1" si="602"/>
        <v>-</v>
      </c>
      <c r="CC67" s="5" t="str">
        <f t="shared" ca="1" si="602"/>
        <v>-</v>
      </c>
      <c r="CD67" s="5" t="str">
        <f t="shared" ca="1" si="602"/>
        <v>-</v>
      </c>
      <c r="CE67" s="5" t="str">
        <f t="shared" ca="1" si="602"/>
        <v>-</v>
      </c>
      <c r="CF67" s="5" t="str">
        <f t="shared" ca="1" si="602"/>
        <v>-</v>
      </c>
      <c r="CG67" s="5" t="str">
        <f t="shared" ca="1" si="602"/>
        <v>-</v>
      </c>
      <c r="CH67" s="5" t="str">
        <f t="shared" ca="1" si="602"/>
        <v>-</v>
      </c>
      <c r="CI67" s="9"/>
      <c r="CJ67" s="12" t="b">
        <v>1</v>
      </c>
      <c r="CK67" s="12" t="b">
        <v>1</v>
      </c>
      <c r="CL67" s="12" t="b">
        <v>1</v>
      </c>
      <c r="CM67" s="12">
        <v>22312000005</v>
      </c>
      <c r="CN67" s="12" t="b">
        <v>0</v>
      </c>
      <c r="CO67" s="19" t="str">
        <f t="shared" ca="1" si="603"/>
        <v>-</v>
      </c>
      <c r="CP67" s="19" t="str">
        <f t="shared" ca="1" si="603"/>
        <v>-</v>
      </c>
      <c r="CQ67" s="19" t="str">
        <f t="shared" ca="1" si="603"/>
        <v>-</v>
      </c>
      <c r="CR67" s="433">
        <f t="shared" si="604"/>
        <v>652</v>
      </c>
      <c r="CS67" s="433">
        <f t="shared" si="604"/>
        <v>686</v>
      </c>
      <c r="CT67" s="433">
        <f t="shared" si="604"/>
        <v>721</v>
      </c>
      <c r="CU67" s="144">
        <f t="shared" si="605"/>
        <v>378</v>
      </c>
      <c r="CV67" s="144">
        <f t="shared" si="605"/>
        <v>413</v>
      </c>
      <c r="CW67" s="144">
        <f t="shared" si="605"/>
        <v>448</v>
      </c>
      <c r="CX67" s="19" t="str">
        <f t="shared" ca="1" si="688"/>
        <v>-</v>
      </c>
      <c r="CY67" s="19" t="str">
        <f t="shared" ca="1" si="688"/>
        <v>-</v>
      </c>
      <c r="CZ67" s="19" t="str">
        <f t="shared" ca="1" si="688"/>
        <v>-</v>
      </c>
      <c r="DA67" s="19" t="str">
        <f t="shared" ca="1" si="688"/>
        <v>-</v>
      </c>
      <c r="DB67" s="19" t="str">
        <f t="shared" ca="1" si="688"/>
        <v>-</v>
      </c>
      <c r="DC67" s="19" t="str">
        <f t="shared" ca="1" si="688"/>
        <v>-</v>
      </c>
      <c r="DD67" s="19">
        <f t="shared" ca="1" si="688"/>
        <v>1</v>
      </c>
      <c r="DE67" s="19">
        <f t="shared" ca="1" si="688"/>
        <v>1</v>
      </c>
      <c r="DF67" s="19">
        <f t="shared" ca="1" si="688"/>
        <v>0</v>
      </c>
      <c r="DG67" s="19" t="str">
        <f t="shared" ca="1" si="688"/>
        <v>-</v>
      </c>
      <c r="DH67" s="19" t="str">
        <f t="shared" ca="1" si="688"/>
        <v>-</v>
      </c>
      <c r="DI67" s="19" t="str">
        <f t="shared" ca="1" si="688"/>
        <v>-</v>
      </c>
      <c r="DJ67" s="19" t="str">
        <f t="shared" ca="1" si="688"/>
        <v>-</v>
      </c>
      <c r="DK67" s="19" t="str">
        <f t="shared" ca="1" si="688"/>
        <v>-</v>
      </c>
      <c r="DL67" s="19">
        <f t="shared" ca="1" si="688"/>
        <v>0</v>
      </c>
      <c r="DM67" s="19" t="str">
        <f t="shared" ca="1" si="688"/>
        <v>-</v>
      </c>
      <c r="DN67" s="19" t="str">
        <f t="shared" ca="1" si="688"/>
        <v>-</v>
      </c>
      <c r="DO67" s="19" t="str">
        <f t="shared" ca="1" si="603"/>
        <v>-</v>
      </c>
      <c r="DP67" s="19">
        <f t="shared" ca="1" si="603"/>
        <v>0</v>
      </c>
      <c r="DQ67" s="19">
        <f t="shared" ca="1" si="603"/>
        <v>0</v>
      </c>
      <c r="DR67" s="9"/>
      <c r="DS67" s="19">
        <f t="shared" ca="1" si="702"/>
        <v>0</v>
      </c>
      <c r="DT67" s="19">
        <f t="shared" ca="1" si="702"/>
        <v>0</v>
      </c>
      <c r="DU67" s="19">
        <f t="shared" ca="1" si="702"/>
        <v>0</v>
      </c>
      <c r="DV67" s="19">
        <f t="shared" ca="1" si="702"/>
        <v>0</v>
      </c>
      <c r="DW67" s="19">
        <f t="shared" ca="1" si="702"/>
        <v>0</v>
      </c>
      <c r="DX67" s="19">
        <f t="shared" ca="1" si="702"/>
        <v>0</v>
      </c>
      <c r="DY67" s="19">
        <f t="shared" ca="1" si="702"/>
        <v>0</v>
      </c>
      <c r="DZ67" s="19">
        <f t="shared" ca="1" si="702"/>
        <v>0</v>
      </c>
      <c r="EA67" s="19">
        <f t="shared" ca="1" si="702"/>
        <v>0</v>
      </c>
      <c r="EB67" s="19">
        <f t="shared" ca="1" si="702"/>
        <v>0</v>
      </c>
      <c r="EC67" s="19">
        <f t="shared" ca="1" si="702"/>
        <v>0</v>
      </c>
      <c r="ED67" s="19">
        <f t="shared" ca="1" si="702"/>
        <v>0</v>
      </c>
      <c r="EE67" s="19">
        <f t="shared" ca="1" si="702"/>
        <v>0</v>
      </c>
      <c r="EF67" s="433">
        <f t="shared" si="608"/>
        <v>0</v>
      </c>
      <c r="EG67" s="433">
        <f t="shared" si="608"/>
        <v>0</v>
      </c>
      <c r="EH67" s="116">
        <f t="shared" si="609"/>
        <v>0</v>
      </c>
      <c r="EI67" s="116">
        <f t="shared" ca="1" si="609"/>
        <v>0</v>
      </c>
      <c r="EJ67" s="116">
        <f t="shared" ca="1" si="609"/>
        <v>0</v>
      </c>
      <c r="EK67" s="116">
        <f t="shared" ca="1" si="609"/>
        <v>0</v>
      </c>
      <c r="EL67" s="116">
        <f t="shared" ca="1" si="609"/>
        <v>0</v>
      </c>
      <c r="EM67" s="537">
        <f t="shared" ca="1" si="610"/>
        <v>0</v>
      </c>
      <c r="EN67" s="116">
        <f t="shared" ca="1" si="611"/>
        <v>0</v>
      </c>
      <c r="EO67" s="116">
        <f t="shared" ca="1" si="611"/>
        <v>0</v>
      </c>
      <c r="EP67" s="116">
        <f t="shared" ca="1" si="611"/>
        <v>0</v>
      </c>
      <c r="EQ67" s="116">
        <f t="shared" ca="1" si="611"/>
        <v>0</v>
      </c>
      <c r="ER67" s="116">
        <f t="shared" ca="1" si="611"/>
        <v>0</v>
      </c>
      <c r="ES67" s="537">
        <f t="shared" ca="1" si="612"/>
        <v>0</v>
      </c>
      <c r="ET67" s="116">
        <f t="shared" ca="1" si="613"/>
        <v>0</v>
      </c>
      <c r="EU67" s="116">
        <f t="shared" ca="1" si="613"/>
        <v>0</v>
      </c>
      <c r="EV67" s="116">
        <f t="shared" ca="1" si="613"/>
        <v>0</v>
      </c>
      <c r="EW67" s="116">
        <f t="shared" ca="1" si="613"/>
        <v>0</v>
      </c>
      <c r="EX67" s="116">
        <f t="shared" ca="1" si="613"/>
        <v>0</v>
      </c>
      <c r="EY67" s="537">
        <f t="shared" ca="1" si="614"/>
        <v>0</v>
      </c>
      <c r="EZ67" s="116">
        <f t="shared" ca="1" si="615"/>
        <v>0</v>
      </c>
      <c r="FA67" s="116">
        <f t="shared" ca="1" si="615"/>
        <v>0</v>
      </c>
      <c r="FB67" s="116">
        <f t="shared" ca="1" si="615"/>
        <v>0</v>
      </c>
      <c r="FC67" s="116">
        <f t="shared" ca="1" si="615"/>
        <v>0</v>
      </c>
      <c r="FD67" s="116">
        <f t="shared" ca="1" si="615"/>
        <v>0</v>
      </c>
      <c r="FE67" s="537">
        <f t="shared" ca="1" si="616"/>
        <v>0</v>
      </c>
      <c r="FF67" s="116">
        <f t="shared" ca="1" si="617"/>
        <v>0</v>
      </c>
      <c r="FG67" s="116">
        <f t="shared" ca="1" si="617"/>
        <v>0</v>
      </c>
      <c r="FH67" s="116">
        <f t="shared" ca="1" si="617"/>
        <v>0</v>
      </c>
      <c r="FI67" s="116">
        <f t="shared" ca="1" si="617"/>
        <v>0</v>
      </c>
      <c r="FJ67" s="116">
        <f t="shared" ca="1" si="617"/>
        <v>0</v>
      </c>
      <c r="FK67" s="537">
        <f t="shared" ca="1" si="618"/>
        <v>0</v>
      </c>
      <c r="FL67" s="116">
        <f t="shared" ca="1" si="619"/>
        <v>0</v>
      </c>
      <c r="FM67" s="116">
        <f t="shared" ca="1" si="619"/>
        <v>0</v>
      </c>
      <c r="FN67" s="116">
        <f t="shared" ca="1" si="619"/>
        <v>0</v>
      </c>
      <c r="FO67" s="116">
        <f t="shared" ca="1" si="619"/>
        <v>0</v>
      </c>
      <c r="FP67" s="116">
        <f t="shared" ca="1" si="619"/>
        <v>0</v>
      </c>
      <c r="FQ67" s="537">
        <f t="shared" ca="1" si="620"/>
        <v>0</v>
      </c>
      <c r="FR67" s="117">
        <f t="shared" ca="1" si="621"/>
        <v>0</v>
      </c>
      <c r="FS67" s="117">
        <f t="shared" ca="1" si="621"/>
        <v>0</v>
      </c>
      <c r="FT67" s="117">
        <f t="shared" ca="1" si="621"/>
        <v>0</v>
      </c>
      <c r="FU67" s="117">
        <f t="shared" ca="1" si="621"/>
        <v>0</v>
      </c>
      <c r="FV67" s="556">
        <f t="shared" ca="1" si="689"/>
        <v>0</v>
      </c>
      <c r="FW67" s="556">
        <f t="shared" ca="1" si="689"/>
        <v>0</v>
      </c>
      <c r="FX67" s="556">
        <f t="shared" ca="1" si="689"/>
        <v>0</v>
      </c>
      <c r="FY67" s="556">
        <f t="shared" ca="1" si="689"/>
        <v>0</v>
      </c>
      <c r="FZ67" s="556">
        <f t="shared" ca="1" si="689"/>
        <v>0</v>
      </c>
      <c r="GA67" s="556">
        <f t="shared" ca="1" si="689"/>
        <v>0</v>
      </c>
      <c r="GB67" s="556">
        <f t="shared" ca="1" si="689"/>
        <v>0</v>
      </c>
      <c r="GC67" s="556">
        <f t="shared" ca="1" si="689"/>
        <v>0</v>
      </c>
      <c r="GD67" s="556">
        <f t="shared" ca="1" si="689"/>
        <v>0</v>
      </c>
      <c r="GE67" s="556">
        <f t="shared" ca="1" si="689"/>
        <v>0</v>
      </c>
      <c r="GF67" s="556">
        <f t="shared" ca="1" si="689"/>
        <v>0</v>
      </c>
      <c r="GG67" s="556">
        <f t="shared" ca="1" si="689"/>
        <v>0</v>
      </c>
      <c r="GH67" s="556">
        <f t="shared" ca="1" si="689"/>
        <v>0</v>
      </c>
      <c r="GI67" s="556">
        <f t="shared" ca="1" si="689"/>
        <v>0</v>
      </c>
      <c r="GJ67" s="556">
        <f t="shared" ca="1" si="689"/>
        <v>0</v>
      </c>
      <c r="GK67" s="556">
        <f t="shared" ca="1" si="689"/>
        <v>0</v>
      </c>
      <c r="GL67" s="556">
        <f t="shared" ca="1" si="689"/>
        <v>0</v>
      </c>
      <c r="GM67" s="556">
        <f t="shared" ca="1" si="689"/>
        <v>0</v>
      </c>
      <c r="GN67" s="556">
        <f t="shared" ca="1" si="689"/>
        <v>0</v>
      </c>
      <c r="GO67" s="556">
        <f t="shared" ca="1" si="689"/>
        <v>0</v>
      </c>
      <c r="GP67" s="19">
        <f t="shared" ca="1" si="623"/>
        <v>0</v>
      </c>
      <c r="GQ67" s="116">
        <f t="shared" ca="1" si="624"/>
        <v>0</v>
      </c>
      <c r="GR67" s="116">
        <f t="shared" ca="1" si="624"/>
        <v>0</v>
      </c>
      <c r="GS67" s="116">
        <f t="shared" ca="1" si="624"/>
        <v>0</v>
      </c>
      <c r="GT67" s="116">
        <f t="shared" ca="1" si="624"/>
        <v>0</v>
      </c>
      <c r="GU67" s="116">
        <f t="shared" ca="1" si="624"/>
        <v>0</v>
      </c>
      <c r="GV67" s="537">
        <f t="shared" ca="1" si="625"/>
        <v>0</v>
      </c>
      <c r="GW67" s="116">
        <f t="shared" ca="1" si="626"/>
        <v>0</v>
      </c>
      <c r="GX67" s="116">
        <f t="shared" ca="1" si="626"/>
        <v>0</v>
      </c>
      <c r="GY67" s="116">
        <f t="shared" ca="1" si="626"/>
        <v>0</v>
      </c>
      <c r="GZ67" s="116">
        <f t="shared" ca="1" si="626"/>
        <v>0</v>
      </c>
      <c r="HA67" s="116">
        <f t="shared" ca="1" si="626"/>
        <v>0</v>
      </c>
      <c r="HB67" s="537">
        <f t="shared" ca="1" si="627"/>
        <v>0</v>
      </c>
      <c r="HC67" s="116">
        <f t="shared" ca="1" si="628"/>
        <v>0</v>
      </c>
      <c r="HD67" s="116">
        <f t="shared" ca="1" si="628"/>
        <v>0</v>
      </c>
      <c r="HE67" s="116">
        <f t="shared" ca="1" si="628"/>
        <v>0</v>
      </c>
      <c r="HF67" s="116">
        <f t="shared" ca="1" si="628"/>
        <v>0</v>
      </c>
      <c r="HG67" s="116">
        <f t="shared" ca="1" si="628"/>
        <v>0</v>
      </c>
      <c r="HH67" s="537">
        <f t="shared" ca="1" si="629"/>
        <v>0</v>
      </c>
      <c r="HI67" s="116">
        <f t="shared" ca="1" si="630"/>
        <v>0</v>
      </c>
      <c r="HJ67" s="116">
        <f t="shared" ca="1" si="630"/>
        <v>0</v>
      </c>
      <c r="HK67" s="116">
        <f t="shared" ca="1" si="630"/>
        <v>0</v>
      </c>
      <c r="HL67" s="116">
        <f t="shared" ca="1" si="630"/>
        <v>0</v>
      </c>
      <c r="HM67" s="116">
        <f t="shared" ca="1" si="630"/>
        <v>0</v>
      </c>
      <c r="HN67" s="537">
        <f t="shared" ca="1" si="631"/>
        <v>0</v>
      </c>
      <c r="HO67" s="116">
        <f t="shared" ca="1" si="632"/>
        <v>0</v>
      </c>
      <c r="HP67" s="116">
        <f t="shared" ca="1" si="632"/>
        <v>0</v>
      </c>
      <c r="HQ67" s="116">
        <f t="shared" ca="1" si="632"/>
        <v>0</v>
      </c>
      <c r="HR67" s="116">
        <f t="shared" ca="1" si="632"/>
        <v>0</v>
      </c>
      <c r="HS67" s="116">
        <f t="shared" ca="1" si="632"/>
        <v>0</v>
      </c>
      <c r="HT67" s="537">
        <f t="shared" ca="1" si="633"/>
        <v>0</v>
      </c>
      <c r="HU67" s="116">
        <f t="shared" ca="1" si="634"/>
        <v>0</v>
      </c>
      <c r="HV67" s="116">
        <f t="shared" ca="1" si="634"/>
        <v>0</v>
      </c>
      <c r="HW67" s="116">
        <f t="shared" ca="1" si="634"/>
        <v>0</v>
      </c>
      <c r="HX67" s="116">
        <f t="shared" ca="1" si="634"/>
        <v>0</v>
      </c>
      <c r="HY67" s="116">
        <f t="shared" ca="1" si="634"/>
        <v>0</v>
      </c>
      <c r="HZ67" s="537">
        <f t="shared" ca="1" si="635"/>
        <v>0</v>
      </c>
      <c r="IA67" s="117">
        <f t="shared" ca="1" si="636"/>
        <v>0</v>
      </c>
      <c r="IB67" s="117">
        <f t="shared" ca="1" si="636"/>
        <v>0</v>
      </c>
      <c r="IC67" s="117">
        <f t="shared" ca="1" si="636"/>
        <v>0</v>
      </c>
      <c r="ID67" s="117">
        <f t="shared" ca="1" si="636"/>
        <v>0</v>
      </c>
      <c r="IE67" s="556">
        <f t="shared" ca="1" si="690"/>
        <v>0</v>
      </c>
      <c r="IF67" s="556">
        <f t="shared" ca="1" si="690"/>
        <v>0</v>
      </c>
      <c r="IG67" s="556">
        <f t="shared" ca="1" si="690"/>
        <v>0</v>
      </c>
      <c r="IH67" s="556">
        <f t="shared" ca="1" si="690"/>
        <v>0</v>
      </c>
      <c r="II67" s="556">
        <f t="shared" ca="1" si="690"/>
        <v>0</v>
      </c>
      <c r="IJ67" s="556">
        <f t="shared" ca="1" si="690"/>
        <v>0</v>
      </c>
      <c r="IK67" s="556">
        <f t="shared" ca="1" si="690"/>
        <v>0</v>
      </c>
      <c r="IL67" s="556">
        <f t="shared" ca="1" si="690"/>
        <v>0</v>
      </c>
      <c r="IM67" s="556">
        <f t="shared" ca="1" si="690"/>
        <v>0</v>
      </c>
      <c r="IN67" s="556">
        <f t="shared" ca="1" si="690"/>
        <v>0</v>
      </c>
      <c r="IO67" s="556">
        <f t="shared" ca="1" si="690"/>
        <v>0</v>
      </c>
      <c r="IP67" s="556">
        <f t="shared" ca="1" si="690"/>
        <v>0</v>
      </c>
      <c r="IQ67" s="556">
        <f t="shared" ca="1" si="690"/>
        <v>0</v>
      </c>
      <c r="IR67" s="556">
        <f t="shared" ca="1" si="690"/>
        <v>0</v>
      </c>
      <c r="IS67" s="556">
        <f t="shared" ca="1" si="690"/>
        <v>0</v>
      </c>
      <c r="IT67" s="556">
        <f t="shared" ca="1" si="690"/>
        <v>0</v>
      </c>
      <c r="IU67" s="556">
        <f t="shared" ca="1" si="690"/>
        <v>0</v>
      </c>
      <c r="IV67" s="556">
        <f t="shared" ca="1" si="690"/>
        <v>0</v>
      </c>
      <c r="IW67" s="556">
        <f t="shared" ca="1" si="690"/>
        <v>0</v>
      </c>
      <c r="IX67" s="556">
        <f t="shared" ca="1" si="690"/>
        <v>0</v>
      </c>
      <c r="IY67" s="19">
        <f t="shared" ca="1" si="638"/>
        <v>0</v>
      </c>
      <c r="IZ67" s="5">
        <f t="shared" si="639"/>
        <v>67</v>
      </c>
      <c r="JA67" s="9"/>
      <c r="JB67" s="5">
        <f t="shared" si="640"/>
        <v>1</v>
      </c>
      <c r="JC67" s="5" t="b">
        <f t="shared" si="640"/>
        <v>0</v>
      </c>
      <c r="JD67" s="19">
        <f t="shared" ca="1" si="691"/>
        <v>0</v>
      </c>
      <c r="JE67" s="5">
        <f t="shared" si="642"/>
        <v>0</v>
      </c>
      <c r="JF67" s="5">
        <f t="shared" si="643"/>
        <v>1.2500000000000001E-2</v>
      </c>
      <c r="JG67" s="5">
        <f t="shared" si="644"/>
        <v>0</v>
      </c>
      <c r="JH67" s="19">
        <f t="shared" ca="1" si="691"/>
        <v>0</v>
      </c>
      <c r="JI67" s="5">
        <f t="shared" si="645"/>
        <v>60</v>
      </c>
      <c r="JJ67" s="5">
        <f t="shared" si="646"/>
        <v>1</v>
      </c>
      <c r="JK67" s="19">
        <f t="shared" ca="1" si="691"/>
        <v>0</v>
      </c>
      <c r="JL67" s="19">
        <f t="shared" ca="1" si="691"/>
        <v>0</v>
      </c>
      <c r="JM67" s="19">
        <f t="shared" ca="1" si="691"/>
        <v>0</v>
      </c>
      <c r="JN67" s="19">
        <f t="shared" ca="1" si="691"/>
        <v>0</v>
      </c>
      <c r="JO67" s="19">
        <f t="shared" ca="1" si="691"/>
        <v>0</v>
      </c>
      <c r="JP67" s="19">
        <f t="shared" ca="1" si="691"/>
        <v>0</v>
      </c>
      <c r="JQ67" s="19">
        <f t="shared" ca="1" si="691"/>
        <v>0</v>
      </c>
      <c r="JR67" s="19">
        <f t="shared" ca="1" si="691"/>
        <v>0</v>
      </c>
      <c r="JS67" s="19">
        <f t="shared" ca="1" si="691"/>
        <v>0</v>
      </c>
      <c r="JT67" s="19">
        <f t="shared" ca="1" si="691"/>
        <v>0</v>
      </c>
      <c r="JU67" s="19">
        <f t="shared" ca="1" si="691"/>
        <v>0</v>
      </c>
      <c r="JV67" s="19">
        <f t="shared" ca="1" si="691"/>
        <v>0</v>
      </c>
      <c r="JW67" s="19">
        <f t="shared" ca="1" si="691"/>
        <v>0</v>
      </c>
      <c r="JX67" s="19">
        <f t="shared" ca="1" si="691"/>
        <v>0</v>
      </c>
      <c r="JY67" s="19">
        <f t="shared" ca="1" si="691"/>
        <v>0</v>
      </c>
      <c r="JZ67" s="19">
        <f t="shared" ca="1" si="691"/>
        <v>0</v>
      </c>
      <c r="KA67" s="19">
        <f t="shared" ca="1" si="691"/>
        <v>0</v>
      </c>
      <c r="KB67" s="19">
        <f t="shared" ca="1" si="691"/>
        <v>0</v>
      </c>
      <c r="KC67" s="19">
        <f t="shared" ca="1" si="691"/>
        <v>0</v>
      </c>
      <c r="KD67" s="19">
        <f t="shared" ca="1" si="691"/>
        <v>0</v>
      </c>
      <c r="KE67" s="19">
        <f t="shared" ca="1" si="691"/>
        <v>0</v>
      </c>
      <c r="KF67" s="5">
        <f t="shared" si="647"/>
        <v>0</v>
      </c>
      <c r="KG67" s="5">
        <f t="shared" si="647"/>
        <v>6.25E-2</v>
      </c>
      <c r="KH67" s="5">
        <f t="shared" si="647"/>
        <v>6.25E-2</v>
      </c>
      <c r="KI67" s="5">
        <f t="shared" si="647"/>
        <v>6.25E-2</v>
      </c>
      <c r="KJ67" s="19">
        <f t="shared" ca="1" si="691"/>
        <v>0</v>
      </c>
      <c r="KK67" s="19">
        <f t="shared" ca="1" si="691"/>
        <v>0</v>
      </c>
      <c r="KL67" s="19">
        <f t="shared" ca="1" si="691"/>
        <v>0</v>
      </c>
      <c r="KM67" s="19">
        <f t="shared" ca="1" si="691"/>
        <v>0</v>
      </c>
      <c r="KN67" s="19">
        <f t="shared" ca="1" si="691"/>
        <v>1</v>
      </c>
      <c r="KO67" s="19">
        <f t="shared" ca="1" si="691"/>
        <v>0</v>
      </c>
      <c r="KP67" s="19">
        <f t="shared" ca="1" si="691"/>
        <v>1</v>
      </c>
      <c r="KQ67" s="9"/>
      <c r="KR67" s="5" t="b">
        <f t="shared" ca="1" si="648"/>
        <v>1</v>
      </c>
      <c r="KS67" s="5" t="b">
        <f t="shared" si="649"/>
        <v>0</v>
      </c>
      <c r="KT67" s="5" t="b">
        <f t="shared" si="649"/>
        <v>0</v>
      </c>
      <c r="KU67" s="5" t="b">
        <f t="shared" si="649"/>
        <v>1</v>
      </c>
      <c r="KV67" s="136">
        <f t="shared" si="650"/>
        <v>2</v>
      </c>
      <c r="KW67" s="136">
        <f t="shared" si="650"/>
        <v>2</v>
      </c>
      <c r="KX67" s="5" t="b">
        <f t="shared" si="651"/>
        <v>0</v>
      </c>
      <c r="KY67" s="5" t="b">
        <f t="shared" si="651"/>
        <v>1</v>
      </c>
      <c r="KZ67" s="5" t="b">
        <f t="shared" si="651"/>
        <v>1</v>
      </c>
      <c r="LA67" s="5" t="b">
        <f t="shared" si="651"/>
        <v>0</v>
      </c>
      <c r="LB67" s="5">
        <f t="shared" si="652"/>
        <v>1</v>
      </c>
      <c r="LC67" s="5">
        <f t="shared" si="652"/>
        <v>0</v>
      </c>
      <c r="LD67" s="5" t="b">
        <f t="shared" si="653"/>
        <v>0</v>
      </c>
      <c r="LE67" s="5" t="str" cm="1">
        <f t="array" aca="1" ref="LE67" ca="1">IF(OR(LF67:LM67&lt;&gt;"-"),TRUE,"-")</f>
        <v>-</v>
      </c>
      <c r="LF67" s="19" t="str">
        <f t="shared" ca="1" si="654"/>
        <v>-</v>
      </c>
      <c r="LG67" s="19" t="str">
        <f t="shared" ca="1" si="654"/>
        <v>-</v>
      </c>
      <c r="LH67" s="19" t="str">
        <f t="shared" ca="1" si="654"/>
        <v>-</v>
      </c>
      <c r="LI67" s="19" t="str">
        <f t="shared" ca="1" si="654"/>
        <v>-</v>
      </c>
      <c r="LJ67" s="19" t="str">
        <f t="shared" ca="1" si="654"/>
        <v>-</v>
      </c>
      <c r="LK67" s="19" t="str">
        <f t="shared" ca="1" si="654"/>
        <v>-</v>
      </c>
      <c r="LL67" s="19" t="str">
        <f t="shared" ca="1" si="654"/>
        <v>-</v>
      </c>
      <c r="LM67" s="19" t="str">
        <f t="shared" ca="1" si="654"/>
        <v>-</v>
      </c>
      <c r="LN67" s="466" t="str">
        <f t="shared" ca="1" si="654"/>
        <v>-</v>
      </c>
      <c r="LO67" s="5" t="b">
        <f t="array" aca="1" ref="LO67" ca="1">IF(OR(LP67:LV67&lt;&gt;"-"),TRUE,"-")</f>
        <v>1</v>
      </c>
      <c r="LP67" s="19">
        <f t="shared" ca="1" si="655"/>
        <v>0</v>
      </c>
      <c r="LQ67" s="19" t="str">
        <f t="shared" ca="1" si="655"/>
        <v>-</v>
      </c>
      <c r="LR67" s="19">
        <f t="shared" ca="1" si="655"/>
        <v>999999</v>
      </c>
      <c r="LS67" s="19">
        <f t="shared" ca="1" si="655"/>
        <v>999999</v>
      </c>
      <c r="LT67" s="19">
        <f t="shared" ca="1" si="655"/>
        <v>999999</v>
      </c>
      <c r="LU67" s="19">
        <f t="shared" ca="1" si="655"/>
        <v>999999</v>
      </c>
      <c r="LV67" s="19">
        <f t="shared" ca="1" si="655"/>
        <v>999999</v>
      </c>
      <c r="LW67" s="19" t="str">
        <f t="shared" ca="1" si="655"/>
        <v>-</v>
      </c>
      <c r="LX67" s="19" t="str">
        <f t="shared" ca="1" si="655"/>
        <v>-</v>
      </c>
      <c r="LY67" s="19" t="str">
        <f t="shared" ca="1" si="655"/>
        <v>-</v>
      </c>
      <c r="LZ67" s="19" t="b">
        <f t="shared" ca="1" si="656"/>
        <v>1</v>
      </c>
      <c r="MA67" s="19">
        <f t="shared" ca="1" si="656"/>
        <v>0</v>
      </c>
      <c r="MB67" s="5" t="str">
        <f t="shared" si="657"/>
        <v>-</v>
      </c>
      <c r="MC67" s="5" t="str">
        <f t="shared" si="657"/>
        <v>-</v>
      </c>
      <c r="MD67" s="5" t="str">
        <f t="shared" si="657"/>
        <v>-</v>
      </c>
      <c r="ME67" s="5" t="str">
        <f t="shared" si="657"/>
        <v>-</v>
      </c>
      <c r="MF67" s="19" t="str">
        <f t="shared" ca="1" si="692"/>
        <v>-</v>
      </c>
      <c r="MG67" s="19" t="str">
        <f t="shared" ca="1" si="692"/>
        <v>-</v>
      </c>
      <c r="MH67" s="19" t="str">
        <f t="shared" ca="1" si="692"/>
        <v>-</v>
      </c>
      <c r="MI67" s="19" t="str">
        <f t="shared" ca="1" si="692"/>
        <v>-</v>
      </c>
      <c r="MJ67" s="19">
        <f t="shared" ca="1" si="692"/>
        <v>0.5</v>
      </c>
      <c r="MK67" s="19">
        <f t="shared" ca="1" si="692"/>
        <v>0.5</v>
      </c>
      <c r="ML67" s="19" t="str">
        <f t="shared" ca="1" si="692"/>
        <v>-</v>
      </c>
      <c r="MM67" s="5">
        <f t="shared" si="659"/>
        <v>0</v>
      </c>
      <c r="MN67" s="5">
        <f t="shared" si="659"/>
        <v>500</v>
      </c>
      <c r="MO67" s="5">
        <f t="shared" si="659"/>
        <v>500</v>
      </c>
      <c r="MP67" s="5">
        <f t="shared" si="659"/>
        <v>575</v>
      </c>
      <c r="MQ67" s="5">
        <f t="shared" si="659"/>
        <v>240</v>
      </c>
      <c r="MR67" s="5">
        <f t="shared" si="659"/>
        <v>364</v>
      </c>
      <c r="MS67" s="5">
        <f t="shared" si="660"/>
        <v>1</v>
      </c>
      <c r="MT67" s="9"/>
      <c r="MU67" s="19">
        <f t="shared" ca="1" si="692"/>
        <v>70</v>
      </c>
      <c r="MV67" s="19">
        <f t="shared" ca="1" si="692"/>
        <v>50</v>
      </c>
      <c r="MW67" s="19">
        <f t="shared" ca="1" si="692"/>
        <v>75</v>
      </c>
      <c r="MX67" s="19">
        <f t="shared" ca="1" si="692"/>
        <v>50</v>
      </c>
      <c r="MY67" s="5">
        <f t="shared" si="661"/>
        <v>1</v>
      </c>
      <c r="MZ67" s="5">
        <f t="shared" si="662"/>
        <v>1</v>
      </c>
      <c r="NA67" s="5">
        <f t="shared" si="663"/>
        <v>1</v>
      </c>
      <c r="NB67" s="9"/>
      <c r="NC67" s="19" t="b">
        <f t="shared" ca="1" si="664"/>
        <v>0</v>
      </c>
      <c r="ND67" s="19" t="b">
        <f t="shared" ca="1" si="664"/>
        <v>0</v>
      </c>
      <c r="NE67" s="19">
        <f t="shared" ca="1" si="664"/>
        <v>2</v>
      </c>
      <c r="NF67" s="19">
        <f t="shared" ca="1" si="664"/>
        <v>1</v>
      </c>
      <c r="NG67" s="19">
        <f t="shared" ca="1" si="664"/>
        <v>2</v>
      </c>
      <c r="NH67" s="19">
        <f t="shared" ca="1" si="664"/>
        <v>0</v>
      </c>
      <c r="NI67" s="19" t="str">
        <f t="shared" ca="1" si="664"/>
        <v>-</v>
      </c>
      <c r="NJ67" s="466" t="b">
        <v>1</v>
      </c>
      <c r="NK67" s="466">
        <f>NK66*1.25</f>
        <v>18.4375</v>
      </c>
      <c r="NL67" s="466" t="b">
        <v>1</v>
      </c>
      <c r="NM67" s="466">
        <f t="shared" si="708"/>
        <v>630</v>
      </c>
      <c r="NN67" s="19" t="str">
        <f t="shared" ca="1" si="664"/>
        <v>-</v>
      </c>
      <c r="NO67" s="19">
        <f t="shared" ca="1" si="692"/>
        <v>1</v>
      </c>
      <c r="NP67" s="19">
        <f t="shared" ca="1" si="692"/>
        <v>1</v>
      </c>
      <c r="NQ67" s="19">
        <f t="shared" ca="1" si="692"/>
        <v>1</v>
      </c>
      <c r="NR67" s="19">
        <f t="shared" ca="1" si="692"/>
        <v>1</v>
      </c>
      <c r="NS67" s="19">
        <f t="shared" ca="1" si="692"/>
        <v>1</v>
      </c>
      <c r="NT67" s="19">
        <f t="shared" ca="1" si="692"/>
        <v>1</v>
      </c>
      <c r="NU67" s="19">
        <f t="shared" ca="1" si="692"/>
        <v>1</v>
      </c>
      <c r="NV67" s="19">
        <f t="shared" ca="1" si="692"/>
        <v>1</v>
      </c>
      <c r="NW67" s="19">
        <f t="shared" ca="1" si="692"/>
        <v>1</v>
      </c>
      <c r="NX67" s="9"/>
      <c r="NY67" s="539" t="str">
        <f t="shared" si="693"/>
        <v>-</v>
      </c>
      <c r="NZ67" s="539" t="str">
        <f t="shared" si="693"/>
        <v>-</v>
      </c>
      <c r="OA67" s="539" t="str">
        <f t="shared" si="693"/>
        <v>-</v>
      </c>
      <c r="OB67" s="539" t="str">
        <f t="shared" ref="OB67:PH67" si="716">IF(AND($O67=OB$19, $AP67=OB$21),TRUE,"-")</f>
        <v>-</v>
      </c>
      <c r="OC67" s="539" t="str">
        <f t="shared" si="716"/>
        <v>-</v>
      </c>
      <c r="OD67" s="539" t="str">
        <f t="shared" si="716"/>
        <v>-</v>
      </c>
      <c r="OE67" s="539" t="str">
        <f t="shared" ca="1" si="716"/>
        <v>-</v>
      </c>
      <c r="OF67" s="539" t="str">
        <f t="shared" ca="1" si="716"/>
        <v>-</v>
      </c>
      <c r="OG67" s="539" t="str">
        <f t="shared" ca="1" si="716"/>
        <v>-</v>
      </c>
      <c r="OH67" s="539" t="str">
        <f t="shared" ca="1" si="716"/>
        <v>-</v>
      </c>
      <c r="OI67" s="539" t="str">
        <f t="shared" ca="1" si="716"/>
        <v>-</v>
      </c>
      <c r="OJ67" s="539" t="str">
        <f t="shared" ca="1" si="716"/>
        <v>-</v>
      </c>
      <c r="OK67" s="539" t="str">
        <f t="shared" ca="1" si="716"/>
        <v>-</v>
      </c>
      <c r="OL67" s="539" t="str">
        <f t="shared" ca="1" si="716"/>
        <v>-</v>
      </c>
      <c r="OM67" s="539" t="str">
        <f t="shared" ca="1" si="716"/>
        <v>-</v>
      </c>
      <c r="ON67" s="539" t="str">
        <f t="shared" ca="1" si="716"/>
        <v>-</v>
      </c>
      <c r="OO67" s="539" t="str">
        <f t="shared" ca="1" si="716"/>
        <v>-</v>
      </c>
      <c r="OP67" s="539" t="str">
        <f t="shared" ca="1" si="716"/>
        <v>-</v>
      </c>
      <c r="OQ67" s="539" t="str">
        <f t="shared" ca="1" si="716"/>
        <v>-</v>
      </c>
      <c r="OR67" s="539" t="str">
        <f t="shared" ca="1" si="716"/>
        <v>-</v>
      </c>
      <c r="OS67" s="539" t="str">
        <f t="shared" ca="1" si="716"/>
        <v>-</v>
      </c>
      <c r="OT67" s="539" t="str">
        <f t="shared" ca="1" si="716"/>
        <v>-</v>
      </c>
      <c r="OU67" s="539" t="str">
        <f t="shared" ca="1" si="716"/>
        <v>-</v>
      </c>
      <c r="OV67" s="539" t="str">
        <f t="shared" ca="1" si="716"/>
        <v>-</v>
      </c>
      <c r="OW67" s="539" t="str">
        <f t="shared" ca="1" si="716"/>
        <v>-</v>
      </c>
      <c r="OX67" s="539" t="str">
        <f t="shared" ca="1" si="716"/>
        <v>-</v>
      </c>
      <c r="OY67" s="539" t="str">
        <f t="shared" ca="1" si="716"/>
        <v>-</v>
      </c>
      <c r="OZ67" s="539" t="str">
        <f t="shared" ca="1" si="716"/>
        <v>-</v>
      </c>
      <c r="PA67" s="539" t="str">
        <f t="shared" ca="1" si="716"/>
        <v>-</v>
      </c>
      <c r="PB67" s="539" t="str">
        <f t="shared" ca="1" si="716"/>
        <v>-</v>
      </c>
      <c r="PC67" s="539" t="str">
        <f t="shared" ca="1" si="716"/>
        <v>-</v>
      </c>
      <c r="PD67" s="539" t="str">
        <f t="shared" ca="1" si="716"/>
        <v>-</v>
      </c>
      <c r="PE67" s="539" t="str">
        <f t="shared" ca="1" si="716"/>
        <v>-</v>
      </c>
      <c r="PF67" s="539" t="str">
        <f t="shared" ca="1" si="716"/>
        <v>-</v>
      </c>
      <c r="PG67" s="539" t="str">
        <f t="shared" ca="1" si="716"/>
        <v>-</v>
      </c>
      <c r="PH67" s="539" t="str">
        <f t="shared" ca="1" si="716"/>
        <v>-</v>
      </c>
      <c r="PI67" s="549" t="str">
        <f t="shared" si="694"/>
        <v>-</v>
      </c>
      <c r="PJ67" s="549" t="str">
        <f t="shared" si="694"/>
        <v>-</v>
      </c>
      <c r="PK67" s="549" t="str">
        <f t="shared" si="694"/>
        <v>-</v>
      </c>
      <c r="PL67" s="549" t="str">
        <f t="shared" si="694"/>
        <v>-</v>
      </c>
      <c r="PM67" s="549" t="str">
        <f t="shared" si="694"/>
        <v>-</v>
      </c>
      <c r="PN67" s="549" t="str">
        <f t="shared" si="694"/>
        <v>-</v>
      </c>
      <c r="PO67" s="549" t="str">
        <f t="shared" si="694"/>
        <v>-</v>
      </c>
      <c r="PP67" s="549" t="str">
        <f t="shared" si="694"/>
        <v>-</v>
      </c>
      <c r="PQ67" s="549" t="str">
        <f t="shared" si="694"/>
        <v>-</v>
      </c>
      <c r="PR67" s="549" t="str">
        <f t="shared" si="694"/>
        <v>-</v>
      </c>
      <c r="PS67" s="549" t="str">
        <f t="shared" si="694"/>
        <v>-</v>
      </c>
      <c r="PT67" s="549" t="str">
        <f t="shared" si="694"/>
        <v>-</v>
      </c>
      <c r="PU67" s="549" t="str">
        <f t="shared" si="694"/>
        <v>-</v>
      </c>
      <c r="PV67" s="549" t="str">
        <f t="shared" si="694"/>
        <v>-</v>
      </c>
      <c r="PW67" s="549" t="str">
        <f t="shared" si="694"/>
        <v>-</v>
      </c>
      <c r="PX67" s="549" t="str">
        <f t="shared" si="694"/>
        <v>-</v>
      </c>
      <c r="PY67" s="549" t="str">
        <f t="shared" si="694"/>
        <v>-</v>
      </c>
      <c r="PZ67" s="549" t="str">
        <f t="shared" si="694"/>
        <v>-</v>
      </c>
      <c r="QA67" s="549" t="str">
        <f t="shared" si="694"/>
        <v>-</v>
      </c>
      <c r="QB67" s="549" t="str">
        <f t="shared" si="694"/>
        <v>-</v>
      </c>
      <c r="QC67" s="549" t="str">
        <f t="shared" si="694"/>
        <v>-</v>
      </c>
      <c r="QD67" s="549" t="str">
        <f t="shared" si="694"/>
        <v>-</v>
      </c>
      <c r="QE67" s="549" t="str">
        <f t="shared" si="694"/>
        <v>-</v>
      </c>
      <c r="QF67" s="549" t="str">
        <f t="shared" si="694"/>
        <v>-</v>
      </c>
      <c r="QG67" s="549" t="str">
        <f t="shared" si="694"/>
        <v>-</v>
      </c>
      <c r="QH67" s="549" t="str">
        <f t="shared" si="694"/>
        <v>-</v>
      </c>
      <c r="QI67" s="539" t="str">
        <f t="shared" si="695"/>
        <v>-</v>
      </c>
      <c r="QJ67" s="539" t="str">
        <f t="shared" si="695"/>
        <v>-</v>
      </c>
      <c r="QK67" s="539" t="str">
        <f t="shared" si="695"/>
        <v>-</v>
      </c>
      <c r="QL67" s="539" t="str">
        <f t="shared" ref="QL67:RR67" si="717">IF(AND($O67=QL$19, $AP67=QL$21),TRUE,"-")</f>
        <v>-</v>
      </c>
      <c r="QM67" s="539" t="str">
        <f t="shared" si="717"/>
        <v>-</v>
      </c>
      <c r="QN67" s="539" t="str">
        <f t="shared" si="717"/>
        <v>-</v>
      </c>
      <c r="QO67" s="539" t="str">
        <f t="shared" ca="1" si="717"/>
        <v>-</v>
      </c>
      <c r="QP67" s="539" t="str">
        <f t="shared" ca="1" si="717"/>
        <v>-</v>
      </c>
      <c r="QQ67" s="539" t="str">
        <f t="shared" ca="1" si="717"/>
        <v>-</v>
      </c>
      <c r="QR67" s="539" t="str">
        <f t="shared" ca="1" si="717"/>
        <v>-</v>
      </c>
      <c r="QS67" s="539" t="str">
        <f t="shared" ca="1" si="717"/>
        <v>-</v>
      </c>
      <c r="QT67" s="539" t="str">
        <f t="shared" ca="1" si="717"/>
        <v>-</v>
      </c>
      <c r="QU67" s="539" t="str">
        <f t="shared" ca="1" si="717"/>
        <v>-</v>
      </c>
      <c r="QV67" s="539" t="str">
        <f t="shared" ca="1" si="717"/>
        <v>-</v>
      </c>
      <c r="QW67" s="539" t="str">
        <f t="shared" ca="1" si="717"/>
        <v>-</v>
      </c>
      <c r="QX67" s="539" t="str">
        <f t="shared" ca="1" si="717"/>
        <v>-</v>
      </c>
      <c r="QY67" s="539" t="str">
        <f t="shared" ca="1" si="717"/>
        <v>-</v>
      </c>
      <c r="QZ67" s="539" t="str">
        <f t="shared" ca="1" si="717"/>
        <v>-</v>
      </c>
      <c r="RA67" s="539" t="str">
        <f t="shared" ca="1" si="717"/>
        <v>-</v>
      </c>
      <c r="RB67" s="539" t="str">
        <f t="shared" ca="1" si="717"/>
        <v>-</v>
      </c>
      <c r="RC67" s="539" t="str">
        <f t="shared" ca="1" si="717"/>
        <v>-</v>
      </c>
      <c r="RD67" s="539" t="str">
        <f t="shared" ca="1" si="717"/>
        <v>-</v>
      </c>
      <c r="RE67" s="539" t="str">
        <f t="shared" ca="1" si="717"/>
        <v>-</v>
      </c>
      <c r="RF67" s="539" t="str">
        <f t="shared" ca="1" si="717"/>
        <v>-</v>
      </c>
      <c r="RG67" s="539" t="str">
        <f t="shared" ca="1" si="717"/>
        <v>-</v>
      </c>
      <c r="RH67" s="539" t="str">
        <f t="shared" ca="1" si="717"/>
        <v>-</v>
      </c>
      <c r="RI67" s="539" t="str">
        <f t="shared" ca="1" si="717"/>
        <v>-</v>
      </c>
      <c r="RJ67" s="539" t="str">
        <f t="shared" ca="1" si="717"/>
        <v>-</v>
      </c>
      <c r="RK67" s="539" t="str">
        <f t="shared" ca="1" si="717"/>
        <v>-</v>
      </c>
      <c r="RL67" s="539" t="str">
        <f t="shared" ca="1" si="717"/>
        <v>-</v>
      </c>
      <c r="RM67" s="539" t="str">
        <f t="shared" ca="1" si="717"/>
        <v>-</v>
      </c>
      <c r="RN67" s="539" t="str">
        <f t="shared" ca="1" si="717"/>
        <v>-</v>
      </c>
      <c r="RO67" s="539" t="str">
        <f t="shared" ca="1" si="717"/>
        <v>-</v>
      </c>
      <c r="RP67" s="539" t="str">
        <f t="shared" ca="1" si="717"/>
        <v>-</v>
      </c>
      <c r="RQ67" s="539" t="str">
        <f t="shared" ca="1" si="717"/>
        <v>-</v>
      </c>
      <c r="RR67" s="539" t="str">
        <f t="shared" ca="1" si="717"/>
        <v>-</v>
      </c>
      <c r="RS67" s="549" t="str">
        <f t="shared" si="696"/>
        <v>-</v>
      </c>
      <c r="RT67" s="549" t="str">
        <f t="shared" si="696"/>
        <v>-</v>
      </c>
      <c r="RU67" s="549" t="str">
        <f t="shared" si="696"/>
        <v>-</v>
      </c>
      <c r="RV67" s="549" t="str">
        <f t="shared" si="696"/>
        <v>-</v>
      </c>
      <c r="RW67" s="549" t="str">
        <f t="shared" si="696"/>
        <v>-</v>
      </c>
      <c r="RX67" s="549" t="str">
        <f t="shared" si="696"/>
        <v>-</v>
      </c>
      <c r="RY67" s="549" t="str">
        <f t="shared" si="696"/>
        <v>-</v>
      </c>
      <c r="RZ67" s="549" t="str">
        <f t="shared" si="696"/>
        <v>-</v>
      </c>
      <c r="SA67" s="549" t="str">
        <f t="shared" si="696"/>
        <v>-</v>
      </c>
      <c r="SB67" s="549" t="str">
        <f t="shared" si="696"/>
        <v>-</v>
      </c>
      <c r="SC67" s="549" t="str">
        <f t="shared" si="696"/>
        <v>-</v>
      </c>
      <c r="SD67" s="549" t="str">
        <f t="shared" si="696"/>
        <v>-</v>
      </c>
      <c r="SE67" s="549" t="str">
        <f t="shared" si="696"/>
        <v>-</v>
      </c>
      <c r="SF67" s="549" t="str">
        <f t="shared" si="696"/>
        <v>-</v>
      </c>
      <c r="SG67" s="549" t="str">
        <f t="shared" si="696"/>
        <v>-</v>
      </c>
      <c r="SH67" s="549" t="str">
        <f t="shared" si="696"/>
        <v>-</v>
      </c>
      <c r="SI67" s="549" t="str">
        <f t="shared" si="696"/>
        <v>-</v>
      </c>
      <c r="SJ67" s="549" t="str">
        <f t="shared" si="696"/>
        <v>-</v>
      </c>
      <c r="SK67" s="549" t="str">
        <f t="shared" si="696"/>
        <v>-</v>
      </c>
      <c r="SL67" s="549" t="str">
        <f t="shared" si="696"/>
        <v>-</v>
      </c>
      <c r="SM67" s="549" t="str">
        <f t="shared" si="696"/>
        <v>-</v>
      </c>
      <c r="SN67" s="549" t="str">
        <f t="shared" si="696"/>
        <v>-</v>
      </c>
      <c r="SO67" s="549" t="str">
        <f t="shared" si="696"/>
        <v>-</v>
      </c>
      <c r="SP67" s="549" t="str">
        <f t="shared" si="696"/>
        <v>-</v>
      </c>
      <c r="SQ67" s="549" t="str">
        <f t="shared" si="696"/>
        <v>-</v>
      </c>
      <c r="SR67" s="549" t="str">
        <f t="shared" si="696"/>
        <v>-</v>
      </c>
      <c r="SS67" s="539" t="b">
        <f t="shared" si="697"/>
        <v>1</v>
      </c>
      <c r="ST67" s="539" t="b">
        <f t="shared" si="697"/>
        <v>1</v>
      </c>
      <c r="SU67" s="539" t="b">
        <f t="shared" si="697"/>
        <v>1</v>
      </c>
      <c r="SV67" s="539" t="b">
        <f t="shared" ref="SV67:UB67" si="718">IF(AND($O67=SV$19, $AP67=SV$21),TRUE,"-")</f>
        <v>1</v>
      </c>
      <c r="SW67" s="539" t="b">
        <f t="shared" si="718"/>
        <v>1</v>
      </c>
      <c r="SX67" s="539" t="b">
        <f t="shared" si="718"/>
        <v>1</v>
      </c>
      <c r="SY67" s="539" t="str">
        <f t="shared" ca="1" si="718"/>
        <v>-</v>
      </c>
      <c r="SZ67" s="539" t="str">
        <f t="shared" ca="1" si="718"/>
        <v>-</v>
      </c>
      <c r="TA67" s="539" t="str">
        <f t="shared" ca="1" si="718"/>
        <v>-</v>
      </c>
      <c r="TB67" s="539" t="str">
        <f t="shared" ca="1" si="718"/>
        <v>-</v>
      </c>
      <c r="TC67" s="539" t="str">
        <f t="shared" ca="1" si="718"/>
        <v>-</v>
      </c>
      <c r="TD67" s="539" t="str">
        <f t="shared" ca="1" si="718"/>
        <v>-</v>
      </c>
      <c r="TE67" s="539" t="str">
        <f t="shared" ca="1" si="718"/>
        <v>-</v>
      </c>
      <c r="TF67" s="539" t="str">
        <f t="shared" ca="1" si="718"/>
        <v>-</v>
      </c>
      <c r="TG67" s="539" t="str">
        <f t="shared" ca="1" si="718"/>
        <v>-</v>
      </c>
      <c r="TH67" s="539" t="str">
        <f t="shared" ca="1" si="718"/>
        <v>-</v>
      </c>
      <c r="TI67" s="539" t="str">
        <f t="shared" ca="1" si="718"/>
        <v>-</v>
      </c>
      <c r="TJ67" s="539" t="str">
        <f t="shared" ca="1" si="718"/>
        <v>-</v>
      </c>
      <c r="TK67" s="539" t="str">
        <f t="shared" ca="1" si="718"/>
        <v>-</v>
      </c>
      <c r="TL67" s="539" t="str">
        <f t="shared" ca="1" si="718"/>
        <v>-</v>
      </c>
      <c r="TM67" s="539" t="str">
        <f t="shared" ca="1" si="718"/>
        <v>-</v>
      </c>
      <c r="TN67" s="539" t="str">
        <f t="shared" ca="1" si="718"/>
        <v>-</v>
      </c>
      <c r="TO67" s="539" t="str">
        <f t="shared" ca="1" si="718"/>
        <v>-</v>
      </c>
      <c r="TP67" s="539" t="str">
        <f t="shared" ca="1" si="718"/>
        <v>-</v>
      </c>
      <c r="TQ67" s="539" t="str">
        <f t="shared" ca="1" si="718"/>
        <v>-</v>
      </c>
      <c r="TR67" s="539" t="str">
        <f t="shared" ca="1" si="718"/>
        <v>-</v>
      </c>
      <c r="TS67" s="539" t="str">
        <f t="shared" ca="1" si="718"/>
        <v>-</v>
      </c>
      <c r="TT67" s="539" t="str">
        <f t="shared" ca="1" si="718"/>
        <v>-</v>
      </c>
      <c r="TU67" s="539" t="str">
        <f t="shared" ca="1" si="718"/>
        <v>-</v>
      </c>
      <c r="TV67" s="539" t="str">
        <f t="shared" ca="1" si="718"/>
        <v>-</v>
      </c>
      <c r="TW67" s="539" t="str">
        <f t="shared" ca="1" si="718"/>
        <v>-</v>
      </c>
      <c r="TX67" s="539" t="str">
        <f t="shared" ca="1" si="718"/>
        <v>-</v>
      </c>
      <c r="TY67" s="539" t="str">
        <f t="shared" ca="1" si="718"/>
        <v>-</v>
      </c>
      <c r="TZ67" s="539" t="str">
        <f t="shared" ca="1" si="718"/>
        <v>-</v>
      </c>
      <c r="UA67" s="539" t="str">
        <f t="shared" ca="1" si="718"/>
        <v>-</v>
      </c>
      <c r="UB67" s="539" t="str">
        <f t="shared" ca="1" si="718"/>
        <v>-</v>
      </c>
      <c r="UC67" s="549" t="b">
        <f t="shared" si="698"/>
        <v>1</v>
      </c>
      <c r="UD67" s="549" t="b">
        <f t="shared" si="698"/>
        <v>1</v>
      </c>
      <c r="UE67" s="549" t="b">
        <f t="shared" si="698"/>
        <v>1</v>
      </c>
      <c r="UF67" s="549" t="b">
        <f t="shared" si="698"/>
        <v>1</v>
      </c>
      <c r="UG67" s="549" t="b">
        <f t="shared" si="698"/>
        <v>1</v>
      </c>
      <c r="UH67" s="549" t="b">
        <f t="shared" si="698"/>
        <v>1</v>
      </c>
      <c r="UI67" s="549" t="b">
        <f t="shared" si="698"/>
        <v>1</v>
      </c>
      <c r="UJ67" s="549" t="b">
        <f t="shared" si="698"/>
        <v>1</v>
      </c>
      <c r="UK67" s="549" t="b">
        <f t="shared" si="698"/>
        <v>1</v>
      </c>
      <c r="UL67" s="549" t="b">
        <f t="shared" si="698"/>
        <v>1</v>
      </c>
      <c r="UM67" s="549" t="b">
        <f t="shared" si="698"/>
        <v>1</v>
      </c>
      <c r="UN67" s="549" t="b">
        <f t="shared" si="698"/>
        <v>1</v>
      </c>
      <c r="UO67" s="549" t="b">
        <f t="shared" si="698"/>
        <v>1</v>
      </c>
      <c r="UP67" s="549" t="b">
        <f t="shared" si="698"/>
        <v>1</v>
      </c>
      <c r="UQ67" s="549" t="b">
        <f t="shared" si="698"/>
        <v>1</v>
      </c>
      <c r="UR67" s="549" t="b">
        <f t="shared" si="698"/>
        <v>1</v>
      </c>
      <c r="US67" s="549" t="b">
        <f t="shared" si="698"/>
        <v>1</v>
      </c>
      <c r="UT67" s="549" t="b">
        <f t="shared" si="698"/>
        <v>1</v>
      </c>
      <c r="UU67" s="549" t="b">
        <f t="shared" si="698"/>
        <v>1</v>
      </c>
      <c r="UV67" s="549" t="b">
        <f t="shared" si="698"/>
        <v>1</v>
      </c>
      <c r="UW67" s="549" t="b">
        <f t="shared" si="698"/>
        <v>1</v>
      </c>
      <c r="UX67" s="549" t="b">
        <f t="shared" si="698"/>
        <v>1</v>
      </c>
      <c r="UY67" s="549" t="b">
        <f t="shared" si="698"/>
        <v>1</v>
      </c>
      <c r="UZ67" s="549" t="b">
        <f t="shared" si="698"/>
        <v>1</v>
      </c>
      <c r="VA67" s="549" t="b">
        <f t="shared" si="698"/>
        <v>1</v>
      </c>
      <c r="VB67" s="549" t="b">
        <f t="shared" si="698"/>
        <v>1</v>
      </c>
      <c r="VC67" s="19">
        <f t="shared" ca="1" si="671"/>
        <v>0</v>
      </c>
      <c r="VD67" s="23">
        <v>0</v>
      </c>
    </row>
    <row r="68" spans="1:576" outlineLevel="1">
      <c r="A68" s="21">
        <f t="shared" si="93"/>
        <v>63</v>
      </c>
      <c r="B68" s="21">
        <f t="shared" si="674"/>
        <v>18</v>
      </c>
      <c r="C68">
        <v>108</v>
      </c>
      <c r="D68" s="19" t="str">
        <f t="shared" ca="1" si="583"/>
        <v>SNSW</v>
      </c>
      <c r="E68" t="b">
        <v>1</v>
      </c>
      <c r="F68" t="b">
        <v>0</v>
      </c>
      <c r="G68" t="b">
        <f t="shared" ref="G68" si="719">E68</f>
        <v>1</v>
      </c>
      <c r="H68" s="215">
        <f t="shared" ca="1" si="686"/>
        <v>14</v>
      </c>
      <c r="I68" s="26">
        <v>2</v>
      </c>
      <c r="J68" s="26">
        <v>1</v>
      </c>
      <c r="K68" s="26" t="str">
        <f>""</f>
        <v/>
      </c>
      <c r="L68" s="26">
        <v>0</v>
      </c>
      <c r="M68" s="26">
        <f t="shared" si="585"/>
        <v>2</v>
      </c>
      <c r="N68" s="26">
        <v>2</v>
      </c>
      <c r="O68" s="26">
        <v>3</v>
      </c>
      <c r="P68" s="26">
        <v>2</v>
      </c>
      <c r="Q68" s="26">
        <v>0</v>
      </c>
      <c r="R68" s="26">
        <v>0</v>
      </c>
      <c r="S68" s="26">
        <v>0</v>
      </c>
      <c r="T68" s="26">
        <v>0</v>
      </c>
      <c r="U68" s="26">
        <v>1</v>
      </c>
      <c r="V68" s="116">
        <v>1</v>
      </c>
      <c r="W68" s="116">
        <v>1</v>
      </c>
      <c r="X68" s="116">
        <v>1</v>
      </c>
      <c r="Y68" s="211"/>
      <c r="Z68" s="211"/>
      <c r="AA68" s="211"/>
      <c r="AB68" s="211"/>
      <c r="AC68" s="26">
        <v>0</v>
      </c>
      <c r="AD68" s="211"/>
      <c r="AE68" s="211"/>
      <c r="AF68" s="211"/>
      <c r="AG68" s="211"/>
      <c r="AH68" s="211"/>
      <c r="AI68" s="211"/>
      <c r="AJ68" s="211"/>
      <c r="AK68" s="211"/>
      <c r="AL68" s="136">
        <f t="shared" si="586"/>
        <v>2</v>
      </c>
      <c r="AM68" s="136">
        <f>INDEX(CHOOSE($O68,DataAutumn!i.AdultDrys,DataWinter!i.AdultDrys,DataSpring!i.AdultDrys),1,$N68)</f>
        <v>3</v>
      </c>
      <c r="AN68" s="5">
        <f t="shared" si="587"/>
        <v>2</v>
      </c>
      <c r="AO68" s="5">
        <f t="shared" si="587"/>
        <v>0</v>
      </c>
      <c r="AP68" s="5">
        <f t="shared" si="588"/>
        <v>1</v>
      </c>
      <c r="AQ68" s="211"/>
      <c r="AR68" s="211"/>
      <c r="AS68" s="356" t="str">
        <f t="shared" ca="1" si="589"/>
        <v>optimum_carry 00014 SNSW MWM    EWEDSE23.046875 pasture630 Day204 Scan2-0000 RR000p GP100p WP100p MP100p T_TRUE (F33N11)</v>
      </c>
      <c r="AT68" s="9" t="str">
        <f ca="1">IF(COUNTIF(AS$5:AS68,AS68)=1,"-","Dup")</f>
        <v>-</v>
      </c>
      <c r="AU68" s="9"/>
      <c r="AV68" s="19" t="str">
        <f t="shared" ca="1" si="590"/>
        <v>-</v>
      </c>
      <c r="AW68" s="19" t="str">
        <f t="shared" ca="1" si="590"/>
        <v>-</v>
      </c>
      <c r="AX68" s="19" t="str">
        <f t="shared" ca="1" si="590"/>
        <v>-</v>
      </c>
      <c r="AY68" s="19" t="str">
        <f t="shared" ca="1" si="590"/>
        <v>-</v>
      </c>
      <c r="AZ68" s="19" t="str">
        <f t="shared" ca="1" si="590"/>
        <v>-</v>
      </c>
      <c r="BA68" s="19" t="str">
        <f t="shared" ca="1" si="590"/>
        <v>-</v>
      </c>
      <c r="BB68" s="19" t="str">
        <f t="shared" ca="1" si="590"/>
        <v>-</v>
      </c>
      <c r="BC68" s="19" t="str">
        <f t="shared" ca="1" si="590"/>
        <v>-</v>
      </c>
      <c r="BD68" s="9"/>
      <c r="BE68" s="5" t="b">
        <f t="shared" si="591"/>
        <v>0</v>
      </c>
      <c r="BF68" s="5" t="str">
        <f t="shared" si="591"/>
        <v>-</v>
      </c>
      <c r="BG68" s="5" t="b">
        <f t="shared" si="591"/>
        <v>0</v>
      </c>
      <c r="BH68" s="5" t="b">
        <f t="shared" si="591"/>
        <v>1</v>
      </c>
      <c r="BI68" s="5" t="b">
        <f t="shared" si="591"/>
        <v>1</v>
      </c>
      <c r="BJ68" s="136">
        <f t="shared" si="591"/>
        <v>0</v>
      </c>
      <c r="BK68" s="19" t="b">
        <f t="shared" ca="1" si="592"/>
        <v>0</v>
      </c>
      <c r="BL68" s="9"/>
      <c r="BM68" s="5" t="str">
        <f t="shared" ca="1" si="593"/>
        <v>-</v>
      </c>
      <c r="BN68" s="19" t="str">
        <f t="shared" ca="1" si="594"/>
        <v>-</v>
      </c>
      <c r="BO68" s="19" t="str">
        <f t="shared" ca="1" si="594"/>
        <v>-</v>
      </c>
      <c r="BP68" s="19" t="str">
        <f t="shared" ca="1" si="594"/>
        <v>-</v>
      </c>
      <c r="BQ68" s="5" t="str">
        <f t="shared" ca="1" si="595"/>
        <v>-</v>
      </c>
      <c r="BR68" s="19" t="str">
        <f t="shared" ca="1" si="596"/>
        <v>-</v>
      </c>
      <c r="BS68" s="5" t="str">
        <f t="shared" ca="1" si="597"/>
        <v>-</v>
      </c>
      <c r="BT68" s="19" t="str">
        <f t="shared" ca="1" si="598"/>
        <v>-</v>
      </c>
      <c r="BU68" s="19" t="str">
        <f t="shared" ca="1" si="598"/>
        <v>-</v>
      </c>
      <c r="BV68" s="19" t="str">
        <f t="shared" ca="1" si="598"/>
        <v>-</v>
      </c>
      <c r="BW68" s="5" t="str">
        <f t="shared" ca="1" si="599"/>
        <v>-</v>
      </c>
      <c r="BX68" s="9"/>
      <c r="BY68" s="5" t="b">
        <f t="shared" si="600"/>
        <v>0</v>
      </c>
      <c r="BZ68" s="5" t="str">
        <f t="shared" ca="1" si="601"/>
        <v>-</v>
      </c>
      <c r="CA68" s="5" t="str">
        <f t="shared" ca="1" si="602"/>
        <v>-</v>
      </c>
      <c r="CB68" s="5" t="str">
        <f t="shared" ca="1" si="602"/>
        <v>-</v>
      </c>
      <c r="CC68" s="5" t="str">
        <f t="shared" ca="1" si="602"/>
        <v>-</v>
      </c>
      <c r="CD68" s="5" t="str">
        <f t="shared" ca="1" si="602"/>
        <v>-</v>
      </c>
      <c r="CE68" s="5" t="str">
        <f t="shared" ca="1" si="602"/>
        <v>-</v>
      </c>
      <c r="CF68" s="5" t="str">
        <f t="shared" ca="1" si="602"/>
        <v>-</v>
      </c>
      <c r="CG68" s="5" t="str">
        <f t="shared" ca="1" si="602"/>
        <v>-</v>
      </c>
      <c r="CH68" s="5" t="str">
        <f t="shared" ca="1" si="602"/>
        <v>-</v>
      </c>
      <c r="CI68" s="9"/>
      <c r="CJ68" s="12" t="b">
        <v>1</v>
      </c>
      <c r="CK68" s="12" t="b">
        <v>1</v>
      </c>
      <c r="CL68" s="12" t="b">
        <v>1</v>
      </c>
      <c r="CM68" s="12">
        <v>22312000005</v>
      </c>
      <c r="CN68" s="12" t="b">
        <v>0</v>
      </c>
      <c r="CO68" s="19" t="str">
        <f t="shared" ca="1" si="603"/>
        <v>-</v>
      </c>
      <c r="CP68" s="19" t="str">
        <f t="shared" ca="1" si="603"/>
        <v>-</v>
      </c>
      <c r="CQ68" s="19" t="str">
        <f t="shared" ca="1" si="603"/>
        <v>-</v>
      </c>
      <c r="CR68" s="433">
        <f t="shared" si="604"/>
        <v>652</v>
      </c>
      <c r="CS68" s="433">
        <f t="shared" si="604"/>
        <v>686</v>
      </c>
      <c r="CT68" s="433">
        <f t="shared" si="604"/>
        <v>721</v>
      </c>
      <c r="CU68" s="144">
        <f t="shared" si="605"/>
        <v>378</v>
      </c>
      <c r="CV68" s="144">
        <f t="shared" si="605"/>
        <v>413</v>
      </c>
      <c r="CW68" s="144">
        <f t="shared" si="605"/>
        <v>448</v>
      </c>
      <c r="CX68" s="19" t="str">
        <f t="shared" ca="1" si="688"/>
        <v>-</v>
      </c>
      <c r="CY68" s="19" t="str">
        <f t="shared" ca="1" si="688"/>
        <v>-</v>
      </c>
      <c r="CZ68" s="19" t="str">
        <f t="shared" ca="1" si="688"/>
        <v>-</v>
      </c>
      <c r="DA68" s="19" t="str">
        <f t="shared" ca="1" si="688"/>
        <v>-</v>
      </c>
      <c r="DB68" s="19" t="str">
        <f t="shared" ca="1" si="688"/>
        <v>-</v>
      </c>
      <c r="DC68" s="19" t="str">
        <f t="shared" ca="1" si="688"/>
        <v>-</v>
      </c>
      <c r="DD68" s="19">
        <f t="shared" ca="1" si="688"/>
        <v>1</v>
      </c>
      <c r="DE68" s="19">
        <f t="shared" ca="1" si="688"/>
        <v>1</v>
      </c>
      <c r="DF68" s="19">
        <f t="shared" ca="1" si="688"/>
        <v>0</v>
      </c>
      <c r="DG68" s="19" t="str">
        <f t="shared" ca="1" si="688"/>
        <v>-</v>
      </c>
      <c r="DH68" s="19" t="str">
        <f t="shared" ca="1" si="688"/>
        <v>-</v>
      </c>
      <c r="DI68" s="19" t="str">
        <f t="shared" ca="1" si="688"/>
        <v>-</v>
      </c>
      <c r="DJ68" s="19" t="str">
        <f t="shared" ca="1" si="688"/>
        <v>-</v>
      </c>
      <c r="DK68" s="19" t="str">
        <f t="shared" ca="1" si="688"/>
        <v>-</v>
      </c>
      <c r="DL68" s="19">
        <f t="shared" ca="1" si="688"/>
        <v>0</v>
      </c>
      <c r="DM68" s="19" t="str">
        <f t="shared" ca="1" si="688"/>
        <v>-</v>
      </c>
      <c r="DN68" s="19" t="str">
        <f t="shared" ca="1" si="688"/>
        <v>-</v>
      </c>
      <c r="DO68" s="19" t="str">
        <f t="shared" ca="1" si="603"/>
        <v>-</v>
      </c>
      <c r="DP68" s="19">
        <f t="shared" ca="1" si="603"/>
        <v>0</v>
      </c>
      <c r="DQ68" s="19">
        <f t="shared" ca="1" si="603"/>
        <v>0</v>
      </c>
      <c r="DR68" s="9"/>
      <c r="DS68" s="19">
        <f t="shared" ca="1" si="702"/>
        <v>0</v>
      </c>
      <c r="DT68" s="19">
        <f t="shared" ca="1" si="702"/>
        <v>0</v>
      </c>
      <c r="DU68" s="19">
        <f t="shared" ca="1" si="702"/>
        <v>0</v>
      </c>
      <c r="DV68" s="19">
        <f t="shared" ca="1" si="702"/>
        <v>0</v>
      </c>
      <c r="DW68" s="19">
        <f t="shared" ca="1" si="702"/>
        <v>0</v>
      </c>
      <c r="DX68" s="19">
        <f t="shared" ca="1" si="702"/>
        <v>0</v>
      </c>
      <c r="DY68" s="19">
        <f t="shared" ca="1" si="702"/>
        <v>0</v>
      </c>
      <c r="DZ68" s="19">
        <f t="shared" ca="1" si="702"/>
        <v>0</v>
      </c>
      <c r="EA68" s="19">
        <f t="shared" ca="1" si="702"/>
        <v>0</v>
      </c>
      <c r="EB68" s="19">
        <f t="shared" ca="1" si="702"/>
        <v>0</v>
      </c>
      <c r="EC68" s="19">
        <f t="shared" ca="1" si="702"/>
        <v>0</v>
      </c>
      <c r="ED68" s="19">
        <f t="shared" ca="1" si="702"/>
        <v>0</v>
      </c>
      <c r="EE68" s="19">
        <f t="shared" ca="1" si="702"/>
        <v>0</v>
      </c>
      <c r="EF68" s="433">
        <f t="shared" si="608"/>
        <v>0</v>
      </c>
      <c r="EG68" s="433">
        <f t="shared" si="608"/>
        <v>0</v>
      </c>
      <c r="EH68" s="116">
        <f t="shared" si="609"/>
        <v>0</v>
      </c>
      <c r="EI68" s="116">
        <f t="shared" ca="1" si="609"/>
        <v>0</v>
      </c>
      <c r="EJ68" s="116">
        <f t="shared" ca="1" si="609"/>
        <v>0</v>
      </c>
      <c r="EK68" s="116">
        <f t="shared" ca="1" si="609"/>
        <v>0</v>
      </c>
      <c r="EL68" s="116">
        <f t="shared" ca="1" si="609"/>
        <v>0</v>
      </c>
      <c r="EM68" s="537">
        <f t="shared" ca="1" si="610"/>
        <v>0</v>
      </c>
      <c r="EN68" s="116">
        <f t="shared" ca="1" si="611"/>
        <v>0</v>
      </c>
      <c r="EO68" s="116">
        <f t="shared" ca="1" si="611"/>
        <v>0</v>
      </c>
      <c r="EP68" s="116">
        <f t="shared" ca="1" si="611"/>
        <v>0</v>
      </c>
      <c r="EQ68" s="116">
        <f t="shared" ca="1" si="611"/>
        <v>0</v>
      </c>
      <c r="ER68" s="116">
        <f t="shared" ca="1" si="611"/>
        <v>0</v>
      </c>
      <c r="ES68" s="537">
        <f t="shared" ca="1" si="612"/>
        <v>0</v>
      </c>
      <c r="ET68" s="116">
        <f t="shared" ca="1" si="613"/>
        <v>0</v>
      </c>
      <c r="EU68" s="116">
        <f t="shared" ca="1" si="613"/>
        <v>0</v>
      </c>
      <c r="EV68" s="116">
        <f t="shared" ca="1" si="613"/>
        <v>0</v>
      </c>
      <c r="EW68" s="116">
        <f t="shared" ca="1" si="613"/>
        <v>0</v>
      </c>
      <c r="EX68" s="116">
        <f t="shared" ca="1" si="613"/>
        <v>0</v>
      </c>
      <c r="EY68" s="537">
        <f t="shared" ca="1" si="614"/>
        <v>0</v>
      </c>
      <c r="EZ68" s="116">
        <f t="shared" ca="1" si="615"/>
        <v>0</v>
      </c>
      <c r="FA68" s="116">
        <f t="shared" ca="1" si="615"/>
        <v>0</v>
      </c>
      <c r="FB68" s="116">
        <f t="shared" ca="1" si="615"/>
        <v>0</v>
      </c>
      <c r="FC68" s="116">
        <f t="shared" ca="1" si="615"/>
        <v>0</v>
      </c>
      <c r="FD68" s="116">
        <f t="shared" ca="1" si="615"/>
        <v>0</v>
      </c>
      <c r="FE68" s="537">
        <f t="shared" ca="1" si="616"/>
        <v>0</v>
      </c>
      <c r="FF68" s="116">
        <f t="shared" ca="1" si="617"/>
        <v>0</v>
      </c>
      <c r="FG68" s="116">
        <f t="shared" ca="1" si="617"/>
        <v>0</v>
      </c>
      <c r="FH68" s="116">
        <f t="shared" ca="1" si="617"/>
        <v>0</v>
      </c>
      <c r="FI68" s="116">
        <f t="shared" ca="1" si="617"/>
        <v>0</v>
      </c>
      <c r="FJ68" s="116">
        <f t="shared" ca="1" si="617"/>
        <v>0</v>
      </c>
      <c r="FK68" s="537">
        <f t="shared" ca="1" si="618"/>
        <v>0</v>
      </c>
      <c r="FL68" s="116">
        <f t="shared" ca="1" si="619"/>
        <v>0</v>
      </c>
      <c r="FM68" s="116">
        <f t="shared" ca="1" si="619"/>
        <v>0</v>
      </c>
      <c r="FN68" s="116">
        <f t="shared" ca="1" si="619"/>
        <v>0</v>
      </c>
      <c r="FO68" s="116">
        <f t="shared" ca="1" si="619"/>
        <v>0</v>
      </c>
      <c r="FP68" s="116">
        <f t="shared" ca="1" si="619"/>
        <v>0</v>
      </c>
      <c r="FQ68" s="537">
        <f t="shared" ca="1" si="620"/>
        <v>0</v>
      </c>
      <c r="FR68" s="117">
        <f t="shared" ca="1" si="621"/>
        <v>0</v>
      </c>
      <c r="FS68" s="117">
        <f t="shared" ca="1" si="621"/>
        <v>0</v>
      </c>
      <c r="FT68" s="117">
        <f t="shared" ca="1" si="621"/>
        <v>0</v>
      </c>
      <c r="FU68" s="117">
        <f t="shared" ca="1" si="621"/>
        <v>0</v>
      </c>
      <c r="FV68" s="556">
        <f t="shared" ca="1" si="689"/>
        <v>0</v>
      </c>
      <c r="FW68" s="556">
        <f t="shared" ca="1" si="689"/>
        <v>0</v>
      </c>
      <c r="FX68" s="556">
        <f t="shared" ca="1" si="689"/>
        <v>0</v>
      </c>
      <c r="FY68" s="556">
        <f t="shared" ca="1" si="689"/>
        <v>0</v>
      </c>
      <c r="FZ68" s="556">
        <f t="shared" ca="1" si="689"/>
        <v>0</v>
      </c>
      <c r="GA68" s="556">
        <f t="shared" ca="1" si="689"/>
        <v>0</v>
      </c>
      <c r="GB68" s="556">
        <f t="shared" ca="1" si="689"/>
        <v>0</v>
      </c>
      <c r="GC68" s="556">
        <f t="shared" ca="1" si="689"/>
        <v>0</v>
      </c>
      <c r="GD68" s="556">
        <f t="shared" ca="1" si="689"/>
        <v>0</v>
      </c>
      <c r="GE68" s="556">
        <f t="shared" ca="1" si="689"/>
        <v>0</v>
      </c>
      <c r="GF68" s="556">
        <f t="shared" ca="1" si="689"/>
        <v>0</v>
      </c>
      <c r="GG68" s="556">
        <f t="shared" ca="1" si="689"/>
        <v>0</v>
      </c>
      <c r="GH68" s="556">
        <f t="shared" ca="1" si="689"/>
        <v>0</v>
      </c>
      <c r="GI68" s="556">
        <f t="shared" ca="1" si="689"/>
        <v>0</v>
      </c>
      <c r="GJ68" s="556">
        <f t="shared" ca="1" si="689"/>
        <v>0</v>
      </c>
      <c r="GK68" s="556">
        <f t="shared" ca="1" si="689"/>
        <v>0</v>
      </c>
      <c r="GL68" s="556">
        <f t="shared" ca="1" si="689"/>
        <v>0</v>
      </c>
      <c r="GM68" s="556">
        <f t="shared" ca="1" si="689"/>
        <v>0</v>
      </c>
      <c r="GN68" s="556">
        <f t="shared" ca="1" si="689"/>
        <v>0</v>
      </c>
      <c r="GO68" s="556">
        <f t="shared" ca="1" si="689"/>
        <v>0</v>
      </c>
      <c r="GP68" s="19">
        <f t="shared" ca="1" si="623"/>
        <v>0</v>
      </c>
      <c r="GQ68" s="116">
        <f t="shared" ca="1" si="624"/>
        <v>0</v>
      </c>
      <c r="GR68" s="116">
        <f t="shared" ca="1" si="624"/>
        <v>0</v>
      </c>
      <c r="GS68" s="116">
        <f t="shared" ca="1" si="624"/>
        <v>0</v>
      </c>
      <c r="GT68" s="116">
        <f t="shared" ca="1" si="624"/>
        <v>0</v>
      </c>
      <c r="GU68" s="116">
        <f t="shared" ca="1" si="624"/>
        <v>0</v>
      </c>
      <c r="GV68" s="537">
        <f t="shared" ca="1" si="625"/>
        <v>0</v>
      </c>
      <c r="GW68" s="116">
        <f t="shared" ca="1" si="626"/>
        <v>0</v>
      </c>
      <c r="GX68" s="116">
        <f t="shared" ca="1" si="626"/>
        <v>0</v>
      </c>
      <c r="GY68" s="116">
        <f t="shared" ca="1" si="626"/>
        <v>0</v>
      </c>
      <c r="GZ68" s="116">
        <f t="shared" ca="1" si="626"/>
        <v>0</v>
      </c>
      <c r="HA68" s="116">
        <f t="shared" ca="1" si="626"/>
        <v>0</v>
      </c>
      <c r="HB68" s="537">
        <f t="shared" ca="1" si="627"/>
        <v>0</v>
      </c>
      <c r="HC68" s="116">
        <f t="shared" ca="1" si="628"/>
        <v>0</v>
      </c>
      <c r="HD68" s="116">
        <f t="shared" ca="1" si="628"/>
        <v>0</v>
      </c>
      <c r="HE68" s="116">
        <f t="shared" ca="1" si="628"/>
        <v>0</v>
      </c>
      <c r="HF68" s="116">
        <f t="shared" ca="1" si="628"/>
        <v>0</v>
      </c>
      <c r="HG68" s="116">
        <f t="shared" ca="1" si="628"/>
        <v>0</v>
      </c>
      <c r="HH68" s="537">
        <f t="shared" ca="1" si="629"/>
        <v>0</v>
      </c>
      <c r="HI68" s="116">
        <f t="shared" ca="1" si="630"/>
        <v>0</v>
      </c>
      <c r="HJ68" s="116">
        <f t="shared" ca="1" si="630"/>
        <v>0</v>
      </c>
      <c r="HK68" s="116">
        <f t="shared" ca="1" si="630"/>
        <v>0</v>
      </c>
      <c r="HL68" s="116">
        <f t="shared" ca="1" si="630"/>
        <v>0</v>
      </c>
      <c r="HM68" s="116">
        <f t="shared" ca="1" si="630"/>
        <v>0</v>
      </c>
      <c r="HN68" s="537">
        <f t="shared" ca="1" si="631"/>
        <v>0</v>
      </c>
      <c r="HO68" s="116">
        <f t="shared" ca="1" si="632"/>
        <v>0</v>
      </c>
      <c r="HP68" s="116">
        <f t="shared" ca="1" si="632"/>
        <v>0</v>
      </c>
      <c r="HQ68" s="116">
        <f t="shared" ca="1" si="632"/>
        <v>0</v>
      </c>
      <c r="HR68" s="116">
        <f t="shared" ca="1" si="632"/>
        <v>0</v>
      </c>
      <c r="HS68" s="116">
        <f t="shared" ca="1" si="632"/>
        <v>0</v>
      </c>
      <c r="HT68" s="537">
        <f t="shared" ca="1" si="633"/>
        <v>0</v>
      </c>
      <c r="HU68" s="116">
        <f t="shared" ca="1" si="634"/>
        <v>0</v>
      </c>
      <c r="HV68" s="116">
        <f t="shared" ca="1" si="634"/>
        <v>0</v>
      </c>
      <c r="HW68" s="116">
        <f t="shared" ca="1" si="634"/>
        <v>0</v>
      </c>
      <c r="HX68" s="116">
        <f t="shared" ca="1" si="634"/>
        <v>0</v>
      </c>
      <c r="HY68" s="116">
        <f t="shared" ca="1" si="634"/>
        <v>0</v>
      </c>
      <c r="HZ68" s="537">
        <f t="shared" ca="1" si="635"/>
        <v>0</v>
      </c>
      <c r="IA68" s="117">
        <f t="shared" ca="1" si="636"/>
        <v>0</v>
      </c>
      <c r="IB68" s="117">
        <f t="shared" ca="1" si="636"/>
        <v>0</v>
      </c>
      <c r="IC68" s="117">
        <f t="shared" ca="1" si="636"/>
        <v>0</v>
      </c>
      <c r="ID68" s="117">
        <f t="shared" ca="1" si="636"/>
        <v>0</v>
      </c>
      <c r="IE68" s="556">
        <f t="shared" ca="1" si="690"/>
        <v>0</v>
      </c>
      <c r="IF68" s="556">
        <f t="shared" ca="1" si="690"/>
        <v>0</v>
      </c>
      <c r="IG68" s="556">
        <f t="shared" ca="1" si="690"/>
        <v>0</v>
      </c>
      <c r="IH68" s="556">
        <f t="shared" ca="1" si="690"/>
        <v>0</v>
      </c>
      <c r="II68" s="556">
        <f t="shared" ca="1" si="690"/>
        <v>0</v>
      </c>
      <c r="IJ68" s="556">
        <f t="shared" ca="1" si="690"/>
        <v>0</v>
      </c>
      <c r="IK68" s="556">
        <f t="shared" ca="1" si="690"/>
        <v>0</v>
      </c>
      <c r="IL68" s="556">
        <f t="shared" ca="1" si="690"/>
        <v>0</v>
      </c>
      <c r="IM68" s="556">
        <f t="shared" ca="1" si="690"/>
        <v>0</v>
      </c>
      <c r="IN68" s="556">
        <f t="shared" ca="1" si="690"/>
        <v>0</v>
      </c>
      <c r="IO68" s="556">
        <f t="shared" ca="1" si="690"/>
        <v>0</v>
      </c>
      <c r="IP68" s="556">
        <f t="shared" ca="1" si="690"/>
        <v>0</v>
      </c>
      <c r="IQ68" s="556">
        <f t="shared" ca="1" si="690"/>
        <v>0</v>
      </c>
      <c r="IR68" s="556">
        <f t="shared" ca="1" si="690"/>
        <v>0</v>
      </c>
      <c r="IS68" s="556">
        <f t="shared" ca="1" si="690"/>
        <v>0</v>
      </c>
      <c r="IT68" s="556">
        <f t="shared" ca="1" si="690"/>
        <v>0</v>
      </c>
      <c r="IU68" s="556">
        <f t="shared" ca="1" si="690"/>
        <v>0</v>
      </c>
      <c r="IV68" s="556">
        <f t="shared" ca="1" si="690"/>
        <v>0</v>
      </c>
      <c r="IW68" s="556">
        <f t="shared" ca="1" si="690"/>
        <v>0</v>
      </c>
      <c r="IX68" s="556">
        <f t="shared" ca="1" si="690"/>
        <v>0</v>
      </c>
      <c r="IY68" s="19">
        <f t="shared" ca="1" si="638"/>
        <v>0</v>
      </c>
      <c r="IZ68" s="5">
        <f t="shared" si="639"/>
        <v>67</v>
      </c>
      <c r="JA68" s="9"/>
      <c r="JB68" s="5">
        <f t="shared" si="640"/>
        <v>1</v>
      </c>
      <c r="JC68" s="5" t="b">
        <f t="shared" si="640"/>
        <v>0</v>
      </c>
      <c r="JD68" s="19">
        <f t="shared" ca="1" si="691"/>
        <v>0</v>
      </c>
      <c r="JE68" s="5">
        <f t="shared" si="642"/>
        <v>0</v>
      </c>
      <c r="JF68" s="5">
        <f t="shared" si="643"/>
        <v>1.2500000000000001E-2</v>
      </c>
      <c r="JG68" s="5">
        <f t="shared" si="644"/>
        <v>0</v>
      </c>
      <c r="JH68" s="19">
        <f t="shared" ca="1" si="691"/>
        <v>0</v>
      </c>
      <c r="JI68" s="5">
        <f t="shared" si="645"/>
        <v>60</v>
      </c>
      <c r="JJ68" s="5">
        <f t="shared" si="646"/>
        <v>1</v>
      </c>
      <c r="JK68" s="19">
        <f t="shared" ca="1" si="691"/>
        <v>0</v>
      </c>
      <c r="JL68" s="19">
        <f t="shared" ca="1" si="691"/>
        <v>0</v>
      </c>
      <c r="JM68" s="19">
        <f t="shared" ca="1" si="691"/>
        <v>0</v>
      </c>
      <c r="JN68" s="19">
        <f t="shared" ca="1" si="691"/>
        <v>0</v>
      </c>
      <c r="JO68" s="19">
        <f t="shared" ca="1" si="691"/>
        <v>0</v>
      </c>
      <c r="JP68" s="19">
        <f t="shared" ca="1" si="691"/>
        <v>0</v>
      </c>
      <c r="JQ68" s="19">
        <f t="shared" ca="1" si="691"/>
        <v>0</v>
      </c>
      <c r="JR68" s="19">
        <f t="shared" ca="1" si="691"/>
        <v>0</v>
      </c>
      <c r="JS68" s="19">
        <f t="shared" ca="1" si="691"/>
        <v>0</v>
      </c>
      <c r="JT68" s="19">
        <f t="shared" ca="1" si="691"/>
        <v>0</v>
      </c>
      <c r="JU68" s="19">
        <f t="shared" ca="1" si="691"/>
        <v>0</v>
      </c>
      <c r="JV68" s="19">
        <f t="shared" ca="1" si="691"/>
        <v>0</v>
      </c>
      <c r="JW68" s="19">
        <f t="shared" ca="1" si="691"/>
        <v>0</v>
      </c>
      <c r="JX68" s="19">
        <f t="shared" ref="JX68:KP68" ca="1" si="720">OFFSET(JX$5,$B68,0)</f>
        <v>0</v>
      </c>
      <c r="JY68" s="19">
        <f t="shared" ca="1" si="720"/>
        <v>0</v>
      </c>
      <c r="JZ68" s="19">
        <f t="shared" ca="1" si="720"/>
        <v>0</v>
      </c>
      <c r="KA68" s="19">
        <f t="shared" ca="1" si="720"/>
        <v>0</v>
      </c>
      <c r="KB68" s="19">
        <f t="shared" ca="1" si="720"/>
        <v>0</v>
      </c>
      <c r="KC68" s="19">
        <f t="shared" ca="1" si="720"/>
        <v>0</v>
      </c>
      <c r="KD68" s="19">
        <f t="shared" ca="1" si="720"/>
        <v>0</v>
      </c>
      <c r="KE68" s="19">
        <f t="shared" ca="1" si="720"/>
        <v>0</v>
      </c>
      <c r="KF68" s="5">
        <f t="shared" si="647"/>
        <v>0</v>
      </c>
      <c r="KG68" s="5">
        <f t="shared" si="647"/>
        <v>6.25E-2</v>
      </c>
      <c r="KH68" s="5">
        <f t="shared" si="647"/>
        <v>6.25E-2</v>
      </c>
      <c r="KI68" s="5">
        <f t="shared" si="647"/>
        <v>6.25E-2</v>
      </c>
      <c r="KJ68" s="19">
        <f t="shared" ca="1" si="720"/>
        <v>0</v>
      </c>
      <c r="KK68" s="19">
        <f t="shared" ca="1" si="720"/>
        <v>0</v>
      </c>
      <c r="KL68" s="19">
        <f t="shared" ca="1" si="720"/>
        <v>0</v>
      </c>
      <c r="KM68" s="19">
        <f t="shared" ca="1" si="720"/>
        <v>0</v>
      </c>
      <c r="KN68" s="19">
        <f t="shared" ca="1" si="720"/>
        <v>1</v>
      </c>
      <c r="KO68" s="19">
        <f t="shared" ca="1" si="720"/>
        <v>0</v>
      </c>
      <c r="KP68" s="19">
        <f t="shared" ca="1" si="720"/>
        <v>1</v>
      </c>
      <c r="KQ68" s="9"/>
      <c r="KR68" s="5" t="b">
        <f t="shared" ca="1" si="648"/>
        <v>1</v>
      </c>
      <c r="KS68" s="5" t="b">
        <f t="shared" si="649"/>
        <v>0</v>
      </c>
      <c r="KT68" s="5" t="b">
        <f t="shared" si="649"/>
        <v>0</v>
      </c>
      <c r="KU68" s="5" t="b">
        <f t="shared" si="649"/>
        <v>1</v>
      </c>
      <c r="KV68" s="136">
        <f t="shared" si="650"/>
        <v>2</v>
      </c>
      <c r="KW68" s="136">
        <f t="shared" si="650"/>
        <v>2</v>
      </c>
      <c r="KX68" s="5" t="b">
        <f t="shared" si="651"/>
        <v>0</v>
      </c>
      <c r="KY68" s="5" t="b">
        <f t="shared" si="651"/>
        <v>1</v>
      </c>
      <c r="KZ68" s="5" t="b">
        <f t="shared" si="651"/>
        <v>1</v>
      </c>
      <c r="LA68" s="5" t="b">
        <f t="shared" si="651"/>
        <v>0</v>
      </c>
      <c r="LB68" s="5">
        <f t="shared" si="652"/>
        <v>1</v>
      </c>
      <c r="LC68" s="5">
        <f t="shared" si="652"/>
        <v>0</v>
      </c>
      <c r="LD68" s="5" t="b">
        <f t="shared" si="653"/>
        <v>0</v>
      </c>
      <c r="LE68" s="5" t="str" cm="1">
        <f t="array" aca="1" ref="LE68" ca="1">IF(OR(LF68:LM68&lt;&gt;"-"),TRUE,"-")</f>
        <v>-</v>
      </c>
      <c r="LF68" s="19" t="str">
        <f t="shared" ca="1" si="654"/>
        <v>-</v>
      </c>
      <c r="LG68" s="19" t="str">
        <f t="shared" ca="1" si="654"/>
        <v>-</v>
      </c>
      <c r="LH68" s="19" t="str">
        <f t="shared" ca="1" si="654"/>
        <v>-</v>
      </c>
      <c r="LI68" s="19" t="str">
        <f t="shared" ca="1" si="654"/>
        <v>-</v>
      </c>
      <c r="LJ68" s="19" t="str">
        <f t="shared" ca="1" si="654"/>
        <v>-</v>
      </c>
      <c r="LK68" s="19" t="str">
        <f t="shared" ca="1" si="654"/>
        <v>-</v>
      </c>
      <c r="LL68" s="19" t="str">
        <f t="shared" ca="1" si="654"/>
        <v>-</v>
      </c>
      <c r="LM68" s="19" t="str">
        <f t="shared" ca="1" si="654"/>
        <v>-</v>
      </c>
      <c r="LN68" s="466" t="str">
        <f t="shared" ca="1" si="654"/>
        <v>-</v>
      </c>
      <c r="LO68" s="5" t="b">
        <f t="array" aca="1" ref="LO68" ca="1">IF(OR(LP68:LV68&lt;&gt;"-"),TRUE,"-")</f>
        <v>1</v>
      </c>
      <c r="LP68" s="19">
        <f t="shared" ca="1" si="655"/>
        <v>0</v>
      </c>
      <c r="LQ68" s="19" t="str">
        <f t="shared" ca="1" si="655"/>
        <v>-</v>
      </c>
      <c r="LR68" s="19">
        <f t="shared" ca="1" si="655"/>
        <v>999999</v>
      </c>
      <c r="LS68" s="19">
        <f t="shared" ca="1" si="655"/>
        <v>999999</v>
      </c>
      <c r="LT68" s="19">
        <f t="shared" ca="1" si="655"/>
        <v>999999</v>
      </c>
      <c r="LU68" s="19">
        <f t="shared" ca="1" si="655"/>
        <v>999999</v>
      </c>
      <c r="LV68" s="19">
        <f t="shared" ca="1" si="655"/>
        <v>999999</v>
      </c>
      <c r="LW68" s="19" t="str">
        <f t="shared" ca="1" si="655"/>
        <v>-</v>
      </c>
      <c r="LX68" s="19" t="str">
        <f t="shared" ca="1" si="655"/>
        <v>-</v>
      </c>
      <c r="LY68" s="19" t="str">
        <f t="shared" ca="1" si="655"/>
        <v>-</v>
      </c>
      <c r="LZ68" s="19" t="b">
        <f t="shared" ca="1" si="656"/>
        <v>1</v>
      </c>
      <c r="MA68" s="19">
        <f t="shared" ca="1" si="656"/>
        <v>0</v>
      </c>
      <c r="MB68" s="5" t="str">
        <f t="shared" si="657"/>
        <v>-</v>
      </c>
      <c r="MC68" s="5" t="str">
        <f t="shared" si="657"/>
        <v>-</v>
      </c>
      <c r="MD68" s="5" t="str">
        <f t="shared" si="657"/>
        <v>-</v>
      </c>
      <c r="ME68" s="5" t="str">
        <f t="shared" si="657"/>
        <v>-</v>
      </c>
      <c r="MF68" s="19" t="str">
        <f t="shared" ca="1" si="692"/>
        <v>-</v>
      </c>
      <c r="MG68" s="19" t="str">
        <f t="shared" ca="1" si="692"/>
        <v>-</v>
      </c>
      <c r="MH68" s="19" t="str">
        <f t="shared" ca="1" si="692"/>
        <v>-</v>
      </c>
      <c r="MI68" s="19" t="str">
        <f t="shared" ca="1" si="692"/>
        <v>-</v>
      </c>
      <c r="MJ68" s="19">
        <f t="shared" ca="1" si="692"/>
        <v>0.5</v>
      </c>
      <c r="MK68" s="19">
        <f t="shared" ca="1" si="692"/>
        <v>0.5</v>
      </c>
      <c r="ML68" s="19" t="str">
        <f t="shared" ca="1" si="692"/>
        <v>-</v>
      </c>
      <c r="MM68" s="5">
        <f t="shared" si="659"/>
        <v>0</v>
      </c>
      <c r="MN68" s="5">
        <f t="shared" si="659"/>
        <v>500</v>
      </c>
      <c r="MO68" s="5">
        <f t="shared" si="659"/>
        <v>500</v>
      </c>
      <c r="MP68" s="5">
        <f t="shared" si="659"/>
        <v>575</v>
      </c>
      <c r="MQ68" s="5">
        <f t="shared" si="659"/>
        <v>240</v>
      </c>
      <c r="MR68" s="5">
        <f t="shared" si="659"/>
        <v>364</v>
      </c>
      <c r="MS68" s="5">
        <f t="shared" si="660"/>
        <v>1</v>
      </c>
      <c r="MT68" s="9"/>
      <c r="MU68" s="19">
        <f t="shared" ca="1" si="692"/>
        <v>70</v>
      </c>
      <c r="MV68" s="19">
        <f t="shared" ca="1" si="692"/>
        <v>50</v>
      </c>
      <c r="MW68" s="19">
        <f t="shared" ca="1" si="692"/>
        <v>75</v>
      </c>
      <c r="MX68" s="19">
        <f t="shared" ca="1" si="692"/>
        <v>50</v>
      </c>
      <c r="MY68" s="5">
        <f t="shared" si="661"/>
        <v>1</v>
      </c>
      <c r="MZ68" s="5">
        <f t="shared" si="662"/>
        <v>1</v>
      </c>
      <c r="NA68" s="5">
        <f t="shared" si="663"/>
        <v>1</v>
      </c>
      <c r="NB68" s="9"/>
      <c r="NC68" s="19" t="b">
        <f t="shared" ca="1" si="664"/>
        <v>0</v>
      </c>
      <c r="ND68" s="19" t="b">
        <f t="shared" ca="1" si="664"/>
        <v>0</v>
      </c>
      <c r="NE68" s="19">
        <f t="shared" ca="1" si="664"/>
        <v>2</v>
      </c>
      <c r="NF68" s="19">
        <f t="shared" ca="1" si="664"/>
        <v>1</v>
      </c>
      <c r="NG68" s="19">
        <f t="shared" ca="1" si="664"/>
        <v>2</v>
      </c>
      <c r="NH68" s="19">
        <f t="shared" ca="1" si="664"/>
        <v>0</v>
      </c>
      <c r="NI68" s="19" t="str">
        <f t="shared" ca="1" si="664"/>
        <v>-</v>
      </c>
      <c r="NJ68" s="466" t="b">
        <v>1</v>
      </c>
      <c r="NK68" s="466">
        <f>NK67*1.25</f>
        <v>23.046875</v>
      </c>
      <c r="NL68" s="466" t="b">
        <v>1</v>
      </c>
      <c r="NM68" s="466">
        <f t="shared" si="708"/>
        <v>630</v>
      </c>
      <c r="NN68" s="19" t="str">
        <f t="shared" ca="1" si="664"/>
        <v>-</v>
      </c>
      <c r="NO68" s="19">
        <f t="shared" ca="1" si="692"/>
        <v>1</v>
      </c>
      <c r="NP68" s="19">
        <f t="shared" ca="1" si="692"/>
        <v>1</v>
      </c>
      <c r="NQ68" s="19">
        <f t="shared" ca="1" si="692"/>
        <v>1</v>
      </c>
      <c r="NR68" s="19">
        <f t="shared" ca="1" si="692"/>
        <v>1</v>
      </c>
      <c r="NS68" s="19">
        <f t="shared" ca="1" si="692"/>
        <v>1</v>
      </c>
      <c r="NT68" s="19">
        <f t="shared" ca="1" si="692"/>
        <v>1</v>
      </c>
      <c r="NU68" s="19">
        <f t="shared" ca="1" si="692"/>
        <v>1</v>
      </c>
      <c r="NV68" s="19">
        <f t="shared" ca="1" si="692"/>
        <v>1</v>
      </c>
      <c r="NW68" s="19">
        <f t="shared" ca="1" si="692"/>
        <v>1</v>
      </c>
      <c r="NX68" s="9"/>
      <c r="NY68" s="539" t="str">
        <f t="shared" ref="NY68:PH68" si="721">IF(AND($O68=NY$19, $AP68=NY$21),TRUE,"-")</f>
        <v>-</v>
      </c>
      <c r="NZ68" s="539" t="str">
        <f t="shared" si="721"/>
        <v>-</v>
      </c>
      <c r="OA68" s="539" t="str">
        <f t="shared" si="721"/>
        <v>-</v>
      </c>
      <c r="OB68" s="539" t="str">
        <f t="shared" si="721"/>
        <v>-</v>
      </c>
      <c r="OC68" s="539" t="str">
        <f t="shared" si="721"/>
        <v>-</v>
      </c>
      <c r="OD68" s="539" t="str">
        <f t="shared" si="721"/>
        <v>-</v>
      </c>
      <c r="OE68" s="539" t="str">
        <f t="shared" ca="1" si="721"/>
        <v>-</v>
      </c>
      <c r="OF68" s="539" t="str">
        <f t="shared" ca="1" si="721"/>
        <v>-</v>
      </c>
      <c r="OG68" s="539" t="str">
        <f t="shared" ca="1" si="721"/>
        <v>-</v>
      </c>
      <c r="OH68" s="539" t="str">
        <f t="shared" ca="1" si="721"/>
        <v>-</v>
      </c>
      <c r="OI68" s="539" t="str">
        <f t="shared" ca="1" si="721"/>
        <v>-</v>
      </c>
      <c r="OJ68" s="539" t="str">
        <f t="shared" ca="1" si="721"/>
        <v>-</v>
      </c>
      <c r="OK68" s="539" t="str">
        <f t="shared" ca="1" si="721"/>
        <v>-</v>
      </c>
      <c r="OL68" s="539" t="str">
        <f t="shared" ca="1" si="721"/>
        <v>-</v>
      </c>
      <c r="OM68" s="539" t="str">
        <f t="shared" ca="1" si="721"/>
        <v>-</v>
      </c>
      <c r="ON68" s="539" t="str">
        <f t="shared" ca="1" si="721"/>
        <v>-</v>
      </c>
      <c r="OO68" s="539" t="str">
        <f t="shared" ca="1" si="721"/>
        <v>-</v>
      </c>
      <c r="OP68" s="539" t="str">
        <f t="shared" ca="1" si="721"/>
        <v>-</v>
      </c>
      <c r="OQ68" s="539" t="str">
        <f t="shared" ca="1" si="721"/>
        <v>-</v>
      </c>
      <c r="OR68" s="539" t="str">
        <f t="shared" ca="1" si="721"/>
        <v>-</v>
      </c>
      <c r="OS68" s="539" t="str">
        <f t="shared" ca="1" si="721"/>
        <v>-</v>
      </c>
      <c r="OT68" s="539" t="str">
        <f t="shared" ca="1" si="721"/>
        <v>-</v>
      </c>
      <c r="OU68" s="539" t="str">
        <f t="shared" ca="1" si="721"/>
        <v>-</v>
      </c>
      <c r="OV68" s="539" t="str">
        <f t="shared" ca="1" si="721"/>
        <v>-</v>
      </c>
      <c r="OW68" s="539" t="str">
        <f t="shared" ca="1" si="721"/>
        <v>-</v>
      </c>
      <c r="OX68" s="539" t="str">
        <f t="shared" ca="1" si="721"/>
        <v>-</v>
      </c>
      <c r="OY68" s="539" t="str">
        <f t="shared" ca="1" si="721"/>
        <v>-</v>
      </c>
      <c r="OZ68" s="539" t="str">
        <f t="shared" ca="1" si="721"/>
        <v>-</v>
      </c>
      <c r="PA68" s="539" t="str">
        <f t="shared" ca="1" si="721"/>
        <v>-</v>
      </c>
      <c r="PB68" s="539" t="str">
        <f t="shared" ca="1" si="721"/>
        <v>-</v>
      </c>
      <c r="PC68" s="539" t="str">
        <f t="shared" ca="1" si="721"/>
        <v>-</v>
      </c>
      <c r="PD68" s="539" t="str">
        <f t="shared" ca="1" si="721"/>
        <v>-</v>
      </c>
      <c r="PE68" s="539" t="str">
        <f t="shared" ca="1" si="721"/>
        <v>-</v>
      </c>
      <c r="PF68" s="539" t="str">
        <f t="shared" ca="1" si="721"/>
        <v>-</v>
      </c>
      <c r="PG68" s="539" t="str">
        <f t="shared" ca="1" si="721"/>
        <v>-</v>
      </c>
      <c r="PH68" s="539" t="str">
        <f t="shared" ca="1" si="721"/>
        <v>-</v>
      </c>
      <c r="PI68" s="549" t="str">
        <f t="shared" si="694"/>
        <v>-</v>
      </c>
      <c r="PJ68" s="549" t="str">
        <f t="shared" si="694"/>
        <v>-</v>
      </c>
      <c r="PK68" s="549" t="str">
        <f t="shared" si="694"/>
        <v>-</v>
      </c>
      <c r="PL68" s="549" t="str">
        <f t="shared" si="694"/>
        <v>-</v>
      </c>
      <c r="PM68" s="549" t="str">
        <f t="shared" si="694"/>
        <v>-</v>
      </c>
      <c r="PN68" s="549" t="str">
        <f t="shared" si="694"/>
        <v>-</v>
      </c>
      <c r="PO68" s="549" t="str">
        <f t="shared" si="694"/>
        <v>-</v>
      </c>
      <c r="PP68" s="549" t="str">
        <f t="shared" si="694"/>
        <v>-</v>
      </c>
      <c r="PQ68" s="549" t="str">
        <f t="shared" si="694"/>
        <v>-</v>
      </c>
      <c r="PR68" s="549" t="str">
        <f t="shared" si="694"/>
        <v>-</v>
      </c>
      <c r="PS68" s="549" t="str">
        <f t="shared" si="694"/>
        <v>-</v>
      </c>
      <c r="PT68" s="549" t="str">
        <f t="shared" si="694"/>
        <v>-</v>
      </c>
      <c r="PU68" s="549" t="str">
        <f t="shared" si="694"/>
        <v>-</v>
      </c>
      <c r="PV68" s="549" t="str">
        <f t="shared" si="694"/>
        <v>-</v>
      </c>
      <c r="PW68" s="549" t="str">
        <f t="shared" si="694"/>
        <v>-</v>
      </c>
      <c r="PX68" s="549" t="str">
        <f t="shared" si="694"/>
        <v>-</v>
      </c>
      <c r="PY68" s="549" t="str">
        <f t="shared" si="694"/>
        <v>-</v>
      </c>
      <c r="PZ68" s="549" t="str">
        <f t="shared" si="694"/>
        <v>-</v>
      </c>
      <c r="QA68" s="549" t="str">
        <f t="shared" si="694"/>
        <v>-</v>
      </c>
      <c r="QB68" s="549" t="str">
        <f t="shared" si="694"/>
        <v>-</v>
      </c>
      <c r="QC68" s="549" t="str">
        <f t="shared" si="694"/>
        <v>-</v>
      </c>
      <c r="QD68" s="549" t="str">
        <f t="shared" si="694"/>
        <v>-</v>
      </c>
      <c r="QE68" s="549" t="str">
        <f t="shared" si="694"/>
        <v>-</v>
      </c>
      <c r="QF68" s="549" t="str">
        <f t="shared" si="694"/>
        <v>-</v>
      </c>
      <c r="QG68" s="549" t="str">
        <f t="shared" si="694"/>
        <v>-</v>
      </c>
      <c r="QH68" s="549" t="str">
        <f t="shared" si="694"/>
        <v>-</v>
      </c>
      <c r="QI68" s="539" t="str">
        <f t="shared" ref="QI68:RR68" si="722">IF(AND($O68=QI$19, $AP68=QI$21),TRUE,"-")</f>
        <v>-</v>
      </c>
      <c r="QJ68" s="539" t="str">
        <f t="shared" si="722"/>
        <v>-</v>
      </c>
      <c r="QK68" s="539" t="str">
        <f t="shared" si="722"/>
        <v>-</v>
      </c>
      <c r="QL68" s="539" t="str">
        <f t="shared" si="722"/>
        <v>-</v>
      </c>
      <c r="QM68" s="539" t="str">
        <f t="shared" si="722"/>
        <v>-</v>
      </c>
      <c r="QN68" s="539" t="str">
        <f t="shared" si="722"/>
        <v>-</v>
      </c>
      <c r="QO68" s="539" t="str">
        <f t="shared" ca="1" si="722"/>
        <v>-</v>
      </c>
      <c r="QP68" s="539" t="str">
        <f t="shared" ca="1" si="722"/>
        <v>-</v>
      </c>
      <c r="QQ68" s="539" t="str">
        <f t="shared" ca="1" si="722"/>
        <v>-</v>
      </c>
      <c r="QR68" s="539" t="str">
        <f t="shared" ca="1" si="722"/>
        <v>-</v>
      </c>
      <c r="QS68" s="539" t="str">
        <f t="shared" ca="1" si="722"/>
        <v>-</v>
      </c>
      <c r="QT68" s="539" t="str">
        <f t="shared" ca="1" si="722"/>
        <v>-</v>
      </c>
      <c r="QU68" s="539" t="str">
        <f t="shared" ca="1" si="722"/>
        <v>-</v>
      </c>
      <c r="QV68" s="539" t="str">
        <f t="shared" ca="1" si="722"/>
        <v>-</v>
      </c>
      <c r="QW68" s="539" t="str">
        <f t="shared" ca="1" si="722"/>
        <v>-</v>
      </c>
      <c r="QX68" s="539" t="str">
        <f t="shared" ca="1" si="722"/>
        <v>-</v>
      </c>
      <c r="QY68" s="539" t="str">
        <f t="shared" ca="1" si="722"/>
        <v>-</v>
      </c>
      <c r="QZ68" s="539" t="str">
        <f t="shared" ca="1" si="722"/>
        <v>-</v>
      </c>
      <c r="RA68" s="539" t="str">
        <f t="shared" ca="1" si="722"/>
        <v>-</v>
      </c>
      <c r="RB68" s="539" t="str">
        <f t="shared" ca="1" si="722"/>
        <v>-</v>
      </c>
      <c r="RC68" s="539" t="str">
        <f t="shared" ca="1" si="722"/>
        <v>-</v>
      </c>
      <c r="RD68" s="539" t="str">
        <f t="shared" ca="1" si="722"/>
        <v>-</v>
      </c>
      <c r="RE68" s="539" t="str">
        <f t="shared" ca="1" si="722"/>
        <v>-</v>
      </c>
      <c r="RF68" s="539" t="str">
        <f t="shared" ca="1" si="722"/>
        <v>-</v>
      </c>
      <c r="RG68" s="539" t="str">
        <f t="shared" ca="1" si="722"/>
        <v>-</v>
      </c>
      <c r="RH68" s="539" t="str">
        <f t="shared" ca="1" si="722"/>
        <v>-</v>
      </c>
      <c r="RI68" s="539" t="str">
        <f t="shared" ca="1" si="722"/>
        <v>-</v>
      </c>
      <c r="RJ68" s="539" t="str">
        <f t="shared" ca="1" si="722"/>
        <v>-</v>
      </c>
      <c r="RK68" s="539" t="str">
        <f t="shared" ca="1" si="722"/>
        <v>-</v>
      </c>
      <c r="RL68" s="539" t="str">
        <f t="shared" ca="1" si="722"/>
        <v>-</v>
      </c>
      <c r="RM68" s="539" t="str">
        <f t="shared" ca="1" si="722"/>
        <v>-</v>
      </c>
      <c r="RN68" s="539" t="str">
        <f t="shared" ca="1" si="722"/>
        <v>-</v>
      </c>
      <c r="RO68" s="539" t="str">
        <f t="shared" ca="1" si="722"/>
        <v>-</v>
      </c>
      <c r="RP68" s="539" t="str">
        <f t="shared" ca="1" si="722"/>
        <v>-</v>
      </c>
      <c r="RQ68" s="539" t="str">
        <f t="shared" ca="1" si="722"/>
        <v>-</v>
      </c>
      <c r="RR68" s="539" t="str">
        <f t="shared" ca="1" si="722"/>
        <v>-</v>
      </c>
      <c r="RS68" s="549" t="str">
        <f t="shared" si="696"/>
        <v>-</v>
      </c>
      <c r="RT68" s="549" t="str">
        <f t="shared" si="696"/>
        <v>-</v>
      </c>
      <c r="RU68" s="549" t="str">
        <f t="shared" si="696"/>
        <v>-</v>
      </c>
      <c r="RV68" s="549" t="str">
        <f t="shared" si="696"/>
        <v>-</v>
      </c>
      <c r="RW68" s="549" t="str">
        <f t="shared" si="696"/>
        <v>-</v>
      </c>
      <c r="RX68" s="549" t="str">
        <f t="shared" si="696"/>
        <v>-</v>
      </c>
      <c r="RY68" s="549" t="str">
        <f t="shared" si="696"/>
        <v>-</v>
      </c>
      <c r="RZ68" s="549" t="str">
        <f t="shared" si="696"/>
        <v>-</v>
      </c>
      <c r="SA68" s="549" t="str">
        <f t="shared" si="696"/>
        <v>-</v>
      </c>
      <c r="SB68" s="549" t="str">
        <f t="shared" si="696"/>
        <v>-</v>
      </c>
      <c r="SC68" s="549" t="str">
        <f t="shared" si="696"/>
        <v>-</v>
      </c>
      <c r="SD68" s="549" t="str">
        <f t="shared" si="696"/>
        <v>-</v>
      </c>
      <c r="SE68" s="549" t="str">
        <f t="shared" si="696"/>
        <v>-</v>
      </c>
      <c r="SF68" s="549" t="str">
        <f t="shared" si="696"/>
        <v>-</v>
      </c>
      <c r="SG68" s="549" t="str">
        <f t="shared" si="696"/>
        <v>-</v>
      </c>
      <c r="SH68" s="549" t="str">
        <f t="shared" si="696"/>
        <v>-</v>
      </c>
      <c r="SI68" s="549" t="str">
        <f t="shared" si="696"/>
        <v>-</v>
      </c>
      <c r="SJ68" s="549" t="str">
        <f t="shared" si="696"/>
        <v>-</v>
      </c>
      <c r="SK68" s="549" t="str">
        <f t="shared" si="696"/>
        <v>-</v>
      </c>
      <c r="SL68" s="549" t="str">
        <f t="shared" si="696"/>
        <v>-</v>
      </c>
      <c r="SM68" s="549" t="str">
        <f t="shared" si="696"/>
        <v>-</v>
      </c>
      <c r="SN68" s="549" t="str">
        <f t="shared" si="696"/>
        <v>-</v>
      </c>
      <c r="SO68" s="549" t="str">
        <f t="shared" si="696"/>
        <v>-</v>
      </c>
      <c r="SP68" s="549" t="str">
        <f t="shared" si="696"/>
        <v>-</v>
      </c>
      <c r="SQ68" s="549" t="str">
        <f t="shared" si="696"/>
        <v>-</v>
      </c>
      <c r="SR68" s="549" t="str">
        <f t="shared" si="696"/>
        <v>-</v>
      </c>
      <c r="SS68" s="539" t="b">
        <f t="shared" ref="SS68:UB68" si="723">IF(AND($O68=SS$19, $AP68=SS$21),TRUE,"-")</f>
        <v>1</v>
      </c>
      <c r="ST68" s="539" t="b">
        <f t="shared" si="723"/>
        <v>1</v>
      </c>
      <c r="SU68" s="539" t="b">
        <f t="shared" si="723"/>
        <v>1</v>
      </c>
      <c r="SV68" s="539" t="b">
        <f t="shared" si="723"/>
        <v>1</v>
      </c>
      <c r="SW68" s="539" t="b">
        <f t="shared" si="723"/>
        <v>1</v>
      </c>
      <c r="SX68" s="539" t="b">
        <f t="shared" si="723"/>
        <v>1</v>
      </c>
      <c r="SY68" s="539" t="str">
        <f t="shared" ca="1" si="723"/>
        <v>-</v>
      </c>
      <c r="SZ68" s="539" t="str">
        <f t="shared" ca="1" si="723"/>
        <v>-</v>
      </c>
      <c r="TA68" s="539" t="str">
        <f t="shared" ca="1" si="723"/>
        <v>-</v>
      </c>
      <c r="TB68" s="539" t="str">
        <f t="shared" ca="1" si="723"/>
        <v>-</v>
      </c>
      <c r="TC68" s="539" t="str">
        <f t="shared" ca="1" si="723"/>
        <v>-</v>
      </c>
      <c r="TD68" s="539" t="str">
        <f t="shared" ca="1" si="723"/>
        <v>-</v>
      </c>
      <c r="TE68" s="539" t="str">
        <f t="shared" ca="1" si="723"/>
        <v>-</v>
      </c>
      <c r="TF68" s="539" t="str">
        <f t="shared" ca="1" si="723"/>
        <v>-</v>
      </c>
      <c r="TG68" s="539" t="str">
        <f t="shared" ca="1" si="723"/>
        <v>-</v>
      </c>
      <c r="TH68" s="539" t="str">
        <f t="shared" ca="1" si="723"/>
        <v>-</v>
      </c>
      <c r="TI68" s="539" t="str">
        <f t="shared" ca="1" si="723"/>
        <v>-</v>
      </c>
      <c r="TJ68" s="539" t="str">
        <f t="shared" ca="1" si="723"/>
        <v>-</v>
      </c>
      <c r="TK68" s="539" t="str">
        <f t="shared" ca="1" si="723"/>
        <v>-</v>
      </c>
      <c r="TL68" s="539" t="str">
        <f t="shared" ca="1" si="723"/>
        <v>-</v>
      </c>
      <c r="TM68" s="539" t="str">
        <f t="shared" ca="1" si="723"/>
        <v>-</v>
      </c>
      <c r="TN68" s="539" t="str">
        <f t="shared" ca="1" si="723"/>
        <v>-</v>
      </c>
      <c r="TO68" s="539" t="str">
        <f t="shared" ca="1" si="723"/>
        <v>-</v>
      </c>
      <c r="TP68" s="539" t="str">
        <f t="shared" ca="1" si="723"/>
        <v>-</v>
      </c>
      <c r="TQ68" s="539" t="str">
        <f t="shared" ca="1" si="723"/>
        <v>-</v>
      </c>
      <c r="TR68" s="539" t="str">
        <f t="shared" ca="1" si="723"/>
        <v>-</v>
      </c>
      <c r="TS68" s="539" t="str">
        <f t="shared" ca="1" si="723"/>
        <v>-</v>
      </c>
      <c r="TT68" s="539" t="str">
        <f t="shared" ca="1" si="723"/>
        <v>-</v>
      </c>
      <c r="TU68" s="539" t="str">
        <f t="shared" ca="1" si="723"/>
        <v>-</v>
      </c>
      <c r="TV68" s="539" t="str">
        <f t="shared" ca="1" si="723"/>
        <v>-</v>
      </c>
      <c r="TW68" s="539" t="str">
        <f t="shared" ca="1" si="723"/>
        <v>-</v>
      </c>
      <c r="TX68" s="539" t="str">
        <f t="shared" ca="1" si="723"/>
        <v>-</v>
      </c>
      <c r="TY68" s="539" t="str">
        <f t="shared" ca="1" si="723"/>
        <v>-</v>
      </c>
      <c r="TZ68" s="539" t="str">
        <f t="shared" ca="1" si="723"/>
        <v>-</v>
      </c>
      <c r="UA68" s="539" t="str">
        <f t="shared" ca="1" si="723"/>
        <v>-</v>
      </c>
      <c r="UB68" s="539" t="str">
        <f t="shared" ca="1" si="723"/>
        <v>-</v>
      </c>
      <c r="UC68" s="549" t="b">
        <f t="shared" si="698"/>
        <v>1</v>
      </c>
      <c r="UD68" s="549" t="b">
        <f t="shared" si="698"/>
        <v>1</v>
      </c>
      <c r="UE68" s="549" t="b">
        <f t="shared" si="698"/>
        <v>1</v>
      </c>
      <c r="UF68" s="549" t="b">
        <f t="shared" si="698"/>
        <v>1</v>
      </c>
      <c r="UG68" s="549" t="b">
        <f t="shared" si="698"/>
        <v>1</v>
      </c>
      <c r="UH68" s="549" t="b">
        <f t="shared" si="698"/>
        <v>1</v>
      </c>
      <c r="UI68" s="549" t="b">
        <f t="shared" si="698"/>
        <v>1</v>
      </c>
      <c r="UJ68" s="549" t="b">
        <f t="shared" si="698"/>
        <v>1</v>
      </c>
      <c r="UK68" s="549" t="b">
        <f t="shared" si="698"/>
        <v>1</v>
      </c>
      <c r="UL68" s="549" t="b">
        <f t="shared" si="698"/>
        <v>1</v>
      </c>
      <c r="UM68" s="549" t="b">
        <f t="shared" si="698"/>
        <v>1</v>
      </c>
      <c r="UN68" s="549" t="b">
        <f t="shared" si="698"/>
        <v>1</v>
      </c>
      <c r="UO68" s="549" t="b">
        <f t="shared" si="698"/>
        <v>1</v>
      </c>
      <c r="UP68" s="549" t="b">
        <f t="shared" si="698"/>
        <v>1</v>
      </c>
      <c r="UQ68" s="549" t="b">
        <f t="shared" si="698"/>
        <v>1</v>
      </c>
      <c r="UR68" s="549" t="b">
        <f t="shared" si="698"/>
        <v>1</v>
      </c>
      <c r="US68" s="549" t="b">
        <f t="shared" si="698"/>
        <v>1</v>
      </c>
      <c r="UT68" s="549" t="b">
        <f t="shared" si="698"/>
        <v>1</v>
      </c>
      <c r="UU68" s="549" t="b">
        <f t="shared" si="698"/>
        <v>1</v>
      </c>
      <c r="UV68" s="549" t="b">
        <f t="shared" si="698"/>
        <v>1</v>
      </c>
      <c r="UW68" s="549" t="b">
        <f t="shared" si="698"/>
        <v>1</v>
      </c>
      <c r="UX68" s="549" t="b">
        <f t="shared" si="698"/>
        <v>1</v>
      </c>
      <c r="UY68" s="549" t="b">
        <f t="shared" si="698"/>
        <v>1</v>
      </c>
      <c r="UZ68" s="549" t="b">
        <f t="shared" si="698"/>
        <v>1</v>
      </c>
      <c r="VA68" s="549" t="b">
        <f t="shared" si="698"/>
        <v>1</v>
      </c>
      <c r="VB68" s="549" t="b">
        <f t="shared" si="698"/>
        <v>1</v>
      </c>
      <c r="VC68" s="19">
        <f t="shared" ca="1" si="671"/>
        <v>0</v>
      </c>
      <c r="VD68" s="23">
        <v>0</v>
      </c>
    </row>
    <row r="69" spans="1:576" outlineLevel="1">
      <c r="A69" s="21">
        <f t="shared" si="93"/>
        <v>64</v>
      </c>
      <c r="B69" s="21">
        <f>$A$23</f>
        <v>18</v>
      </c>
      <c r="C69">
        <v>108</v>
      </c>
      <c r="D69" s="19" t="str">
        <f t="shared" ca="1" si="583"/>
        <v>SNSW</v>
      </c>
      <c r="E69" t="b">
        <v>0</v>
      </c>
      <c r="F69" t="b">
        <v>0</v>
      </c>
      <c r="G69" t="b">
        <v>1</v>
      </c>
      <c r="H69" s="215">
        <f ca="1">OFFSET(H69,-1,0)+1</f>
        <v>15</v>
      </c>
      <c r="I69" s="26">
        <v>2</v>
      </c>
      <c r="J69" s="26">
        <v>1</v>
      </c>
      <c r="K69" s="26" t="str">
        <f>""</f>
        <v/>
      </c>
      <c r="L69" s="26">
        <v>0</v>
      </c>
      <c r="M69" s="26">
        <f t="shared" si="585"/>
        <v>2</v>
      </c>
      <c r="N69" s="26">
        <v>2</v>
      </c>
      <c r="O69" s="26">
        <v>3</v>
      </c>
      <c r="P69" s="26">
        <v>2</v>
      </c>
      <c r="Q69" s="26">
        <v>0</v>
      </c>
      <c r="R69" s="26">
        <v>0</v>
      </c>
      <c r="S69" s="26">
        <v>0</v>
      </c>
      <c r="T69" s="26">
        <v>0</v>
      </c>
      <c r="U69" s="26">
        <v>1</v>
      </c>
      <c r="V69" s="116">
        <v>1</v>
      </c>
      <c r="W69" s="116">
        <v>2</v>
      </c>
      <c r="X69" s="116">
        <v>2</v>
      </c>
      <c r="Y69" s="211"/>
      <c r="Z69" s="211"/>
      <c r="AA69" s="211"/>
      <c r="AB69" s="211"/>
      <c r="AC69" s="26">
        <v>0</v>
      </c>
      <c r="AD69" s="211"/>
      <c r="AE69" s="211"/>
      <c r="AF69" s="211"/>
      <c r="AG69" s="211"/>
      <c r="AH69" s="211"/>
      <c r="AI69" s="211"/>
      <c r="AJ69" s="211"/>
      <c r="AK69" s="211"/>
      <c r="AL69" s="136">
        <f t="shared" si="586"/>
        <v>2</v>
      </c>
      <c r="AM69" s="136">
        <f>INDEX(CHOOSE($O69,DataAutumn!i.AdultDrys,DataWinter!i.AdultDrys,DataSpring!i.AdultDrys),1,$N69)</f>
        <v>3</v>
      </c>
      <c r="AN69" s="5">
        <f t="shared" si="587"/>
        <v>2</v>
      </c>
      <c r="AO69" s="5">
        <f t="shared" si="587"/>
        <v>0</v>
      </c>
      <c r="AP69" s="5">
        <f t="shared" si="588"/>
        <v>1</v>
      </c>
      <c r="AQ69" s="211"/>
      <c r="AR69" s="211"/>
      <c r="AS69" s="356" t="str">
        <f t="shared" ca="1" si="589"/>
        <v>optimum_carry 00015 SNSW MWM     pasture100 Day204 Scan2-0000 RR000p GP100p WP075p MP075p T_TRUE (F33N11)</v>
      </c>
      <c r="AT69" s="9" t="str">
        <f ca="1">IF(COUNTIF(AS$5:AS69,AS69)=1,"-","Dup")</f>
        <v>-</v>
      </c>
      <c r="AU69" s="9"/>
      <c r="AV69" s="19" t="str">
        <f t="shared" ca="1" si="590"/>
        <v>-</v>
      </c>
      <c r="AW69" s="19" t="str">
        <f t="shared" ca="1" si="590"/>
        <v>-</v>
      </c>
      <c r="AX69" s="19" t="str">
        <f t="shared" ca="1" si="590"/>
        <v>-</v>
      </c>
      <c r="AY69" s="19" t="str">
        <f t="shared" ca="1" si="590"/>
        <v>-</v>
      </c>
      <c r="AZ69" s="19" t="str">
        <f t="shared" ca="1" si="590"/>
        <v>-</v>
      </c>
      <c r="BA69" s="19" t="str">
        <f t="shared" ca="1" si="590"/>
        <v>-</v>
      </c>
      <c r="BB69" s="19" t="str">
        <f t="shared" ca="1" si="590"/>
        <v>-</v>
      </c>
      <c r="BC69" s="19" t="str">
        <f t="shared" ca="1" si="590"/>
        <v>-</v>
      </c>
      <c r="BD69" s="9"/>
      <c r="BE69" s="5" t="b">
        <f t="shared" si="591"/>
        <v>0</v>
      </c>
      <c r="BF69" s="5" t="str">
        <f t="shared" si="591"/>
        <v>-</v>
      </c>
      <c r="BG69" s="5" t="b">
        <f t="shared" si="591"/>
        <v>0</v>
      </c>
      <c r="BH69" s="5" t="b">
        <f t="shared" si="591"/>
        <v>1</v>
      </c>
      <c r="BI69" s="5" t="b">
        <f t="shared" si="591"/>
        <v>1</v>
      </c>
      <c r="BJ69" s="136">
        <f t="shared" si="591"/>
        <v>0</v>
      </c>
      <c r="BK69" s="19" t="b">
        <f t="shared" ca="1" si="592"/>
        <v>0</v>
      </c>
      <c r="BL69" s="9"/>
      <c r="BM69" s="5" t="str">
        <f t="shared" ca="1" si="593"/>
        <v>-</v>
      </c>
      <c r="BN69" s="19" t="str">
        <f t="shared" ca="1" si="594"/>
        <v>-</v>
      </c>
      <c r="BO69" s="19" t="str">
        <f t="shared" ca="1" si="594"/>
        <v>-</v>
      </c>
      <c r="BP69" s="19" t="str">
        <f t="shared" ca="1" si="594"/>
        <v>-</v>
      </c>
      <c r="BQ69" s="5" t="str">
        <f t="shared" ca="1" si="595"/>
        <v>-</v>
      </c>
      <c r="BR69" s="19" t="str">
        <f t="shared" ca="1" si="596"/>
        <v>-</v>
      </c>
      <c r="BS69" s="5" t="str">
        <f t="shared" ca="1" si="597"/>
        <v>-</v>
      </c>
      <c r="BT69" s="19" t="str">
        <f t="shared" ca="1" si="598"/>
        <v>-</v>
      </c>
      <c r="BU69" s="19" t="str">
        <f t="shared" ca="1" si="598"/>
        <v>-</v>
      </c>
      <c r="BV69" s="19" t="str">
        <f t="shared" ca="1" si="598"/>
        <v>-</v>
      </c>
      <c r="BW69" s="5" t="str">
        <f t="shared" ca="1" si="599"/>
        <v>-</v>
      </c>
      <c r="BX69" s="9"/>
      <c r="BY69" s="5" t="b">
        <f t="shared" si="600"/>
        <v>0</v>
      </c>
      <c r="BZ69" s="5" t="str">
        <f t="shared" ca="1" si="601"/>
        <v>-</v>
      </c>
      <c r="CA69" s="5" t="str">
        <f t="shared" ca="1" si="602"/>
        <v>-</v>
      </c>
      <c r="CB69" s="5" t="str">
        <f t="shared" ca="1" si="602"/>
        <v>-</v>
      </c>
      <c r="CC69" s="5" t="str">
        <f t="shared" ca="1" si="602"/>
        <v>-</v>
      </c>
      <c r="CD69" s="5" t="str">
        <f t="shared" ca="1" si="602"/>
        <v>-</v>
      </c>
      <c r="CE69" s="5" t="str">
        <f t="shared" ca="1" si="602"/>
        <v>-</v>
      </c>
      <c r="CF69" s="5" t="str">
        <f t="shared" ca="1" si="602"/>
        <v>-</v>
      </c>
      <c r="CG69" s="5" t="str">
        <f t="shared" ca="1" si="602"/>
        <v>-</v>
      </c>
      <c r="CH69" s="5" t="str">
        <f t="shared" ca="1" si="602"/>
        <v>-</v>
      </c>
      <c r="CI69" s="9"/>
      <c r="CJ69" s="12" t="b">
        <v>1</v>
      </c>
      <c r="CK69" s="12" t="b">
        <v>1</v>
      </c>
      <c r="CL69" s="12" t="b">
        <v>1</v>
      </c>
      <c r="CM69" s="12">
        <v>22312000005</v>
      </c>
      <c r="CN69" s="12" t="b">
        <v>0</v>
      </c>
      <c r="CO69" s="19" t="str">
        <f t="shared" ca="1" si="603"/>
        <v>-</v>
      </c>
      <c r="CP69" s="19" t="str">
        <f t="shared" ca="1" si="603"/>
        <v>-</v>
      </c>
      <c r="CQ69" s="19" t="str">
        <f t="shared" ca="1" si="603"/>
        <v>-</v>
      </c>
      <c r="CR69" s="433">
        <f t="shared" si="604"/>
        <v>652</v>
      </c>
      <c r="CS69" s="433">
        <f t="shared" si="604"/>
        <v>686</v>
      </c>
      <c r="CT69" s="433">
        <f t="shared" si="604"/>
        <v>721</v>
      </c>
      <c r="CU69" s="144">
        <f t="shared" si="605"/>
        <v>378</v>
      </c>
      <c r="CV69" s="144">
        <f t="shared" si="605"/>
        <v>413</v>
      </c>
      <c r="CW69" s="144">
        <f t="shared" si="605"/>
        <v>448</v>
      </c>
      <c r="CX69" s="19" t="str">
        <f t="shared" ref="CX69:DN85" ca="1" si="724">OFFSET(CX$5,$B69,0)</f>
        <v>-</v>
      </c>
      <c r="CY69" s="19" t="str">
        <f t="shared" ca="1" si="724"/>
        <v>-</v>
      </c>
      <c r="CZ69" s="19" t="str">
        <f t="shared" ca="1" si="724"/>
        <v>-</v>
      </c>
      <c r="DA69" s="19" t="str">
        <f t="shared" ca="1" si="724"/>
        <v>-</v>
      </c>
      <c r="DB69" s="19" t="str">
        <f t="shared" ca="1" si="724"/>
        <v>-</v>
      </c>
      <c r="DC69" s="19" t="str">
        <f t="shared" ca="1" si="724"/>
        <v>-</v>
      </c>
      <c r="DD69" s="19">
        <f t="shared" ca="1" si="724"/>
        <v>1</v>
      </c>
      <c r="DE69" s="19">
        <f t="shared" ca="1" si="724"/>
        <v>1</v>
      </c>
      <c r="DF69" s="19">
        <f t="shared" ca="1" si="724"/>
        <v>0</v>
      </c>
      <c r="DG69" s="19" t="str">
        <f t="shared" ca="1" si="724"/>
        <v>-</v>
      </c>
      <c r="DH69" s="19" t="str">
        <f t="shared" ca="1" si="724"/>
        <v>-</v>
      </c>
      <c r="DI69" s="19" t="str">
        <f t="shared" ca="1" si="724"/>
        <v>-</v>
      </c>
      <c r="DJ69" s="19" t="str">
        <f t="shared" ca="1" si="724"/>
        <v>-</v>
      </c>
      <c r="DK69" s="19" t="str">
        <f t="shared" ca="1" si="724"/>
        <v>-</v>
      </c>
      <c r="DL69" s="19">
        <f t="shared" ca="1" si="724"/>
        <v>0</v>
      </c>
      <c r="DM69" s="19" t="str">
        <f t="shared" ca="1" si="724"/>
        <v>-</v>
      </c>
      <c r="DN69" s="19" t="str">
        <f t="shared" ca="1" si="724"/>
        <v>-</v>
      </c>
      <c r="DO69" s="19" t="str">
        <f t="shared" ca="1" si="603"/>
        <v>-</v>
      </c>
      <c r="DP69" s="19">
        <f t="shared" ca="1" si="603"/>
        <v>0</v>
      </c>
      <c r="DQ69" s="19">
        <f t="shared" ca="1" si="603"/>
        <v>0</v>
      </c>
      <c r="DR69" s="9"/>
      <c r="DS69" s="19">
        <f t="shared" ca="1" si="702"/>
        <v>0</v>
      </c>
      <c r="DT69" s="19">
        <f t="shared" ca="1" si="702"/>
        <v>0</v>
      </c>
      <c r="DU69" s="19">
        <f t="shared" ca="1" si="702"/>
        <v>0</v>
      </c>
      <c r="DV69" s="19">
        <f t="shared" ca="1" si="702"/>
        <v>0</v>
      </c>
      <c r="DW69" s="19">
        <f t="shared" ca="1" si="702"/>
        <v>0</v>
      </c>
      <c r="DX69" s="19">
        <f t="shared" ca="1" si="702"/>
        <v>0</v>
      </c>
      <c r="DY69" s="19">
        <f t="shared" ca="1" si="702"/>
        <v>0</v>
      </c>
      <c r="DZ69" s="19">
        <f t="shared" ca="1" si="702"/>
        <v>0</v>
      </c>
      <c r="EA69" s="19">
        <f t="shared" ca="1" si="702"/>
        <v>0</v>
      </c>
      <c r="EB69" s="19">
        <f t="shared" ca="1" si="702"/>
        <v>0</v>
      </c>
      <c r="EC69" s="19">
        <f t="shared" ca="1" si="702"/>
        <v>0</v>
      </c>
      <c r="ED69" s="19">
        <f t="shared" ca="1" si="702"/>
        <v>0</v>
      </c>
      <c r="EE69" s="19">
        <f t="shared" ca="1" si="702"/>
        <v>0</v>
      </c>
      <c r="EF69" s="433">
        <f t="shared" si="608"/>
        <v>0</v>
      </c>
      <c r="EG69" s="433">
        <f t="shared" si="608"/>
        <v>0</v>
      </c>
      <c r="EH69" s="116">
        <f t="shared" si="609"/>
        <v>0</v>
      </c>
      <c r="EI69" s="116">
        <f t="shared" ca="1" si="609"/>
        <v>0</v>
      </c>
      <c r="EJ69" s="116">
        <f t="shared" ca="1" si="609"/>
        <v>0</v>
      </c>
      <c r="EK69" s="116">
        <f t="shared" ca="1" si="609"/>
        <v>0</v>
      </c>
      <c r="EL69" s="116">
        <f t="shared" ca="1" si="609"/>
        <v>0</v>
      </c>
      <c r="EM69" s="537">
        <f t="shared" ca="1" si="610"/>
        <v>0</v>
      </c>
      <c r="EN69" s="116">
        <f t="shared" ca="1" si="611"/>
        <v>0</v>
      </c>
      <c r="EO69" s="116">
        <f t="shared" ca="1" si="611"/>
        <v>0</v>
      </c>
      <c r="EP69" s="116">
        <f t="shared" ca="1" si="611"/>
        <v>0</v>
      </c>
      <c r="EQ69" s="116">
        <f t="shared" ca="1" si="611"/>
        <v>0</v>
      </c>
      <c r="ER69" s="116">
        <f t="shared" ca="1" si="611"/>
        <v>0</v>
      </c>
      <c r="ES69" s="537">
        <f t="shared" ca="1" si="612"/>
        <v>0</v>
      </c>
      <c r="ET69" s="116">
        <f t="shared" ca="1" si="613"/>
        <v>0</v>
      </c>
      <c r="EU69" s="116">
        <f t="shared" ca="1" si="613"/>
        <v>0</v>
      </c>
      <c r="EV69" s="116">
        <f t="shared" ca="1" si="613"/>
        <v>0</v>
      </c>
      <c r="EW69" s="116">
        <f t="shared" ca="1" si="613"/>
        <v>0</v>
      </c>
      <c r="EX69" s="116">
        <f t="shared" ca="1" si="613"/>
        <v>0</v>
      </c>
      <c r="EY69" s="537">
        <f t="shared" ca="1" si="614"/>
        <v>0</v>
      </c>
      <c r="EZ69" s="116">
        <f t="shared" ca="1" si="615"/>
        <v>0</v>
      </c>
      <c r="FA69" s="116">
        <f t="shared" ca="1" si="615"/>
        <v>0</v>
      </c>
      <c r="FB69" s="116">
        <f t="shared" ca="1" si="615"/>
        <v>0</v>
      </c>
      <c r="FC69" s="116">
        <f t="shared" ca="1" si="615"/>
        <v>0</v>
      </c>
      <c r="FD69" s="116">
        <f t="shared" ca="1" si="615"/>
        <v>0</v>
      </c>
      <c r="FE69" s="537">
        <f t="shared" ca="1" si="616"/>
        <v>0</v>
      </c>
      <c r="FF69" s="116">
        <f t="shared" ca="1" si="617"/>
        <v>0</v>
      </c>
      <c r="FG69" s="116">
        <f t="shared" ca="1" si="617"/>
        <v>0</v>
      </c>
      <c r="FH69" s="116">
        <f t="shared" ca="1" si="617"/>
        <v>0</v>
      </c>
      <c r="FI69" s="116">
        <f t="shared" ca="1" si="617"/>
        <v>0</v>
      </c>
      <c r="FJ69" s="116">
        <f t="shared" ca="1" si="617"/>
        <v>0</v>
      </c>
      <c r="FK69" s="537">
        <f t="shared" ca="1" si="618"/>
        <v>0</v>
      </c>
      <c r="FL69" s="116">
        <f t="shared" ca="1" si="619"/>
        <v>0</v>
      </c>
      <c r="FM69" s="116">
        <f t="shared" ca="1" si="619"/>
        <v>0</v>
      </c>
      <c r="FN69" s="116">
        <f t="shared" ca="1" si="619"/>
        <v>0</v>
      </c>
      <c r="FO69" s="116">
        <f t="shared" ca="1" si="619"/>
        <v>0</v>
      </c>
      <c r="FP69" s="116">
        <f t="shared" ca="1" si="619"/>
        <v>0</v>
      </c>
      <c r="FQ69" s="537">
        <f t="shared" ca="1" si="620"/>
        <v>0</v>
      </c>
      <c r="FR69" s="117">
        <f t="shared" ca="1" si="621"/>
        <v>0</v>
      </c>
      <c r="FS69" s="117">
        <f t="shared" ca="1" si="621"/>
        <v>0</v>
      </c>
      <c r="FT69" s="117">
        <f t="shared" ca="1" si="621"/>
        <v>0</v>
      </c>
      <c r="FU69" s="117">
        <f t="shared" ca="1" si="621"/>
        <v>0</v>
      </c>
      <c r="FV69" s="556">
        <f t="shared" ref="FV69:GO83" ca="1" si="725">IF(AND($M69=FV$17,$O69=FV$19,$AH69=FV$16,OR($P69=FV$20,FV$20=1)),INDEX(i.FS_Strategy,$AK69+1,$AH69),0)</f>
        <v>0</v>
      </c>
      <c r="FW69" s="556">
        <f t="shared" ca="1" si="725"/>
        <v>0</v>
      </c>
      <c r="FX69" s="556">
        <f t="shared" ca="1" si="725"/>
        <v>0</v>
      </c>
      <c r="FY69" s="556">
        <f t="shared" ca="1" si="725"/>
        <v>0</v>
      </c>
      <c r="FZ69" s="556">
        <f t="shared" ca="1" si="725"/>
        <v>0</v>
      </c>
      <c r="GA69" s="556">
        <f t="shared" ca="1" si="725"/>
        <v>0</v>
      </c>
      <c r="GB69" s="556">
        <f t="shared" ca="1" si="725"/>
        <v>0</v>
      </c>
      <c r="GC69" s="556">
        <f t="shared" ca="1" si="725"/>
        <v>0</v>
      </c>
      <c r="GD69" s="556">
        <f t="shared" ca="1" si="725"/>
        <v>0</v>
      </c>
      <c r="GE69" s="556">
        <f t="shared" ca="1" si="725"/>
        <v>0</v>
      </c>
      <c r="GF69" s="556">
        <f t="shared" ca="1" si="725"/>
        <v>0</v>
      </c>
      <c r="GG69" s="556">
        <f t="shared" ca="1" si="725"/>
        <v>0</v>
      </c>
      <c r="GH69" s="556">
        <f t="shared" ca="1" si="725"/>
        <v>0</v>
      </c>
      <c r="GI69" s="556">
        <f t="shared" ca="1" si="725"/>
        <v>0</v>
      </c>
      <c r="GJ69" s="556">
        <f t="shared" ca="1" si="725"/>
        <v>0</v>
      </c>
      <c r="GK69" s="556">
        <f t="shared" ca="1" si="725"/>
        <v>0</v>
      </c>
      <c r="GL69" s="556">
        <f t="shared" ca="1" si="725"/>
        <v>0</v>
      </c>
      <c r="GM69" s="556">
        <f t="shared" ca="1" si="725"/>
        <v>0</v>
      </c>
      <c r="GN69" s="556">
        <f t="shared" ca="1" si="725"/>
        <v>0</v>
      </c>
      <c r="GO69" s="556">
        <f t="shared" ca="1" si="725"/>
        <v>0</v>
      </c>
      <c r="GP69" s="19">
        <f t="shared" ca="1" si="623"/>
        <v>0</v>
      </c>
      <c r="GQ69" s="116">
        <f t="shared" ca="1" si="624"/>
        <v>0</v>
      </c>
      <c r="GR69" s="116">
        <f t="shared" ca="1" si="624"/>
        <v>0</v>
      </c>
      <c r="GS69" s="116">
        <f t="shared" ca="1" si="624"/>
        <v>0</v>
      </c>
      <c r="GT69" s="116">
        <f t="shared" ca="1" si="624"/>
        <v>0</v>
      </c>
      <c r="GU69" s="116">
        <f t="shared" ca="1" si="624"/>
        <v>0</v>
      </c>
      <c r="GV69" s="537">
        <f t="shared" ca="1" si="625"/>
        <v>0</v>
      </c>
      <c r="GW69" s="116">
        <f t="shared" ca="1" si="626"/>
        <v>0</v>
      </c>
      <c r="GX69" s="116">
        <f t="shared" ca="1" si="626"/>
        <v>0</v>
      </c>
      <c r="GY69" s="116">
        <f t="shared" ca="1" si="626"/>
        <v>0</v>
      </c>
      <c r="GZ69" s="116">
        <f t="shared" ca="1" si="626"/>
        <v>0</v>
      </c>
      <c r="HA69" s="116">
        <f t="shared" ca="1" si="626"/>
        <v>0</v>
      </c>
      <c r="HB69" s="537">
        <f t="shared" ca="1" si="627"/>
        <v>0</v>
      </c>
      <c r="HC69" s="116">
        <f t="shared" ca="1" si="628"/>
        <v>0</v>
      </c>
      <c r="HD69" s="116">
        <f t="shared" ca="1" si="628"/>
        <v>0</v>
      </c>
      <c r="HE69" s="116">
        <f t="shared" ca="1" si="628"/>
        <v>0</v>
      </c>
      <c r="HF69" s="116">
        <f t="shared" ca="1" si="628"/>
        <v>0</v>
      </c>
      <c r="HG69" s="116">
        <f t="shared" ca="1" si="628"/>
        <v>0</v>
      </c>
      <c r="HH69" s="537">
        <f t="shared" ca="1" si="629"/>
        <v>0</v>
      </c>
      <c r="HI69" s="116">
        <f t="shared" ca="1" si="630"/>
        <v>0</v>
      </c>
      <c r="HJ69" s="116">
        <f t="shared" ca="1" si="630"/>
        <v>0</v>
      </c>
      <c r="HK69" s="116">
        <f t="shared" ca="1" si="630"/>
        <v>0</v>
      </c>
      <c r="HL69" s="116">
        <f t="shared" ca="1" si="630"/>
        <v>0</v>
      </c>
      <c r="HM69" s="116">
        <f t="shared" ca="1" si="630"/>
        <v>0</v>
      </c>
      <c r="HN69" s="537">
        <f t="shared" ca="1" si="631"/>
        <v>0</v>
      </c>
      <c r="HO69" s="116">
        <f t="shared" ca="1" si="632"/>
        <v>0</v>
      </c>
      <c r="HP69" s="116">
        <f t="shared" ca="1" si="632"/>
        <v>0</v>
      </c>
      <c r="HQ69" s="116">
        <f t="shared" ca="1" si="632"/>
        <v>0</v>
      </c>
      <c r="HR69" s="116">
        <f t="shared" ca="1" si="632"/>
        <v>0</v>
      </c>
      <c r="HS69" s="116">
        <f t="shared" ca="1" si="632"/>
        <v>0</v>
      </c>
      <c r="HT69" s="537">
        <f t="shared" ca="1" si="633"/>
        <v>0</v>
      </c>
      <c r="HU69" s="116">
        <f t="shared" ca="1" si="634"/>
        <v>0</v>
      </c>
      <c r="HV69" s="116">
        <f t="shared" ca="1" si="634"/>
        <v>0</v>
      </c>
      <c r="HW69" s="116">
        <f t="shared" ca="1" si="634"/>
        <v>0</v>
      </c>
      <c r="HX69" s="116">
        <f t="shared" ca="1" si="634"/>
        <v>0</v>
      </c>
      <c r="HY69" s="116">
        <f t="shared" ca="1" si="634"/>
        <v>0</v>
      </c>
      <c r="HZ69" s="537">
        <f t="shared" ca="1" si="635"/>
        <v>0</v>
      </c>
      <c r="IA69" s="117">
        <f t="shared" ca="1" si="636"/>
        <v>0</v>
      </c>
      <c r="IB69" s="117">
        <f t="shared" ca="1" si="636"/>
        <v>0</v>
      </c>
      <c r="IC69" s="117">
        <f t="shared" ca="1" si="636"/>
        <v>0</v>
      </c>
      <c r="ID69" s="117">
        <f t="shared" ca="1" si="636"/>
        <v>0</v>
      </c>
      <c r="IE69" s="556">
        <f t="shared" ref="IE69:IX83" ca="1" si="726">IF(AND($M69=IE$17,$O69=IE$19,$AH69=IE$16,OR($P69=IE$20,IE$20=1)),INDEX(i.FS_Strategy,$AK69+1,$AH69),0)</f>
        <v>0</v>
      </c>
      <c r="IF69" s="556">
        <f t="shared" ca="1" si="726"/>
        <v>0</v>
      </c>
      <c r="IG69" s="556">
        <f t="shared" ca="1" si="726"/>
        <v>0</v>
      </c>
      <c r="IH69" s="556">
        <f t="shared" ca="1" si="726"/>
        <v>0</v>
      </c>
      <c r="II69" s="556">
        <f t="shared" ca="1" si="726"/>
        <v>0</v>
      </c>
      <c r="IJ69" s="556">
        <f t="shared" ca="1" si="726"/>
        <v>0</v>
      </c>
      <c r="IK69" s="556">
        <f t="shared" ca="1" si="726"/>
        <v>0</v>
      </c>
      <c r="IL69" s="556">
        <f t="shared" ca="1" si="726"/>
        <v>0</v>
      </c>
      <c r="IM69" s="556">
        <f t="shared" ca="1" si="726"/>
        <v>0</v>
      </c>
      <c r="IN69" s="556">
        <f t="shared" ca="1" si="726"/>
        <v>0</v>
      </c>
      <c r="IO69" s="556">
        <f t="shared" ca="1" si="726"/>
        <v>0</v>
      </c>
      <c r="IP69" s="556">
        <f t="shared" ca="1" si="726"/>
        <v>0</v>
      </c>
      <c r="IQ69" s="556">
        <f t="shared" ca="1" si="726"/>
        <v>0</v>
      </c>
      <c r="IR69" s="556">
        <f t="shared" ca="1" si="726"/>
        <v>0</v>
      </c>
      <c r="IS69" s="556">
        <f t="shared" ca="1" si="726"/>
        <v>0</v>
      </c>
      <c r="IT69" s="556">
        <f t="shared" ca="1" si="726"/>
        <v>0</v>
      </c>
      <c r="IU69" s="556">
        <f t="shared" ca="1" si="726"/>
        <v>0</v>
      </c>
      <c r="IV69" s="556">
        <f t="shared" ca="1" si="726"/>
        <v>0</v>
      </c>
      <c r="IW69" s="556">
        <f t="shared" ca="1" si="726"/>
        <v>0</v>
      </c>
      <c r="IX69" s="556">
        <f t="shared" ca="1" si="726"/>
        <v>0</v>
      </c>
      <c r="IY69" s="19">
        <f t="shared" ca="1" si="638"/>
        <v>0</v>
      </c>
      <c r="IZ69" s="5">
        <f t="shared" si="639"/>
        <v>67</v>
      </c>
      <c r="JA69" s="9"/>
      <c r="JB69" s="5">
        <f t="shared" si="640"/>
        <v>1</v>
      </c>
      <c r="JC69" s="5" t="b">
        <f t="shared" si="640"/>
        <v>0</v>
      </c>
      <c r="JD69" s="19">
        <f t="shared" ref="JD69:KP78" ca="1" si="727">OFFSET(JD$5,$B69,0)</f>
        <v>0</v>
      </c>
      <c r="JE69" s="5">
        <f t="shared" si="642"/>
        <v>0</v>
      </c>
      <c r="JF69" s="5">
        <f t="shared" si="643"/>
        <v>1.2500000000000001E-2</v>
      </c>
      <c r="JG69" s="5">
        <f t="shared" si="644"/>
        <v>0</v>
      </c>
      <c r="JH69" s="19">
        <f t="shared" ca="1" si="727"/>
        <v>0</v>
      </c>
      <c r="JI69" s="5">
        <f t="shared" si="645"/>
        <v>60</v>
      </c>
      <c r="JJ69" s="5">
        <f t="shared" si="646"/>
        <v>1</v>
      </c>
      <c r="JK69" s="19">
        <f t="shared" ca="1" si="727"/>
        <v>0</v>
      </c>
      <c r="JL69" s="19">
        <f t="shared" ca="1" si="727"/>
        <v>0</v>
      </c>
      <c r="JM69" s="19">
        <f t="shared" ca="1" si="727"/>
        <v>0</v>
      </c>
      <c r="JN69" s="19">
        <f t="shared" ca="1" si="727"/>
        <v>0</v>
      </c>
      <c r="JO69" s="19">
        <f t="shared" ca="1" si="727"/>
        <v>0</v>
      </c>
      <c r="JP69" s="19">
        <f t="shared" ca="1" si="727"/>
        <v>0</v>
      </c>
      <c r="JQ69" s="19">
        <f t="shared" ca="1" si="727"/>
        <v>0</v>
      </c>
      <c r="JR69" s="19">
        <f t="shared" ca="1" si="727"/>
        <v>0</v>
      </c>
      <c r="JS69" s="19">
        <f t="shared" ca="1" si="727"/>
        <v>0</v>
      </c>
      <c r="JT69" s="19">
        <f t="shared" ca="1" si="727"/>
        <v>0</v>
      </c>
      <c r="JU69" s="19">
        <f t="shared" ca="1" si="727"/>
        <v>0</v>
      </c>
      <c r="JV69" s="19">
        <f t="shared" ca="1" si="727"/>
        <v>0</v>
      </c>
      <c r="JW69" s="19">
        <f t="shared" ca="1" si="727"/>
        <v>0</v>
      </c>
      <c r="JX69" s="19">
        <f t="shared" ca="1" si="727"/>
        <v>0</v>
      </c>
      <c r="JY69" s="19">
        <f t="shared" ca="1" si="727"/>
        <v>0</v>
      </c>
      <c r="JZ69" s="19">
        <f t="shared" ca="1" si="727"/>
        <v>0</v>
      </c>
      <c r="KA69" s="19">
        <f t="shared" ca="1" si="727"/>
        <v>0</v>
      </c>
      <c r="KB69" s="19">
        <f t="shared" ca="1" si="727"/>
        <v>0</v>
      </c>
      <c r="KC69" s="19">
        <f t="shared" ca="1" si="727"/>
        <v>0</v>
      </c>
      <c r="KD69" s="19">
        <f t="shared" ca="1" si="727"/>
        <v>0</v>
      </c>
      <c r="KE69" s="19">
        <f t="shared" ca="1" si="727"/>
        <v>0</v>
      </c>
      <c r="KF69" s="5">
        <f t="shared" si="647"/>
        <v>0</v>
      </c>
      <c r="KG69" s="5">
        <f t="shared" si="647"/>
        <v>6.25E-2</v>
      </c>
      <c r="KH69" s="5">
        <f t="shared" si="647"/>
        <v>6.25E-2</v>
      </c>
      <c r="KI69" s="5">
        <f t="shared" si="647"/>
        <v>6.25E-2</v>
      </c>
      <c r="KJ69" s="19">
        <f t="shared" ca="1" si="727"/>
        <v>0</v>
      </c>
      <c r="KK69" s="19">
        <f t="shared" ca="1" si="727"/>
        <v>0</v>
      </c>
      <c r="KL69" s="19">
        <f t="shared" ca="1" si="727"/>
        <v>0</v>
      </c>
      <c r="KM69" s="19">
        <f t="shared" ca="1" si="727"/>
        <v>0</v>
      </c>
      <c r="KN69" s="19">
        <f t="shared" ca="1" si="727"/>
        <v>1</v>
      </c>
      <c r="KO69" s="19">
        <f t="shared" ca="1" si="727"/>
        <v>0</v>
      </c>
      <c r="KP69" s="19">
        <f t="shared" ca="1" si="727"/>
        <v>1</v>
      </c>
      <c r="KQ69" s="9"/>
      <c r="KR69" s="5" t="b">
        <f t="shared" ca="1" si="648"/>
        <v>1</v>
      </c>
      <c r="KS69" s="5" t="b">
        <f t="shared" si="649"/>
        <v>0</v>
      </c>
      <c r="KT69" s="5" t="b">
        <f t="shared" si="649"/>
        <v>0</v>
      </c>
      <c r="KU69" s="5" t="b">
        <f t="shared" si="649"/>
        <v>1</v>
      </c>
      <c r="KV69" s="136">
        <f t="shared" si="650"/>
        <v>2</v>
      </c>
      <c r="KW69" s="136">
        <f t="shared" si="650"/>
        <v>2</v>
      </c>
      <c r="KX69" s="5" t="b">
        <f t="shared" si="651"/>
        <v>0</v>
      </c>
      <c r="KY69" s="5" t="b">
        <f t="shared" si="651"/>
        <v>1</v>
      </c>
      <c r="KZ69" s="5" t="b">
        <f t="shared" si="651"/>
        <v>1</v>
      </c>
      <c r="LA69" s="5" t="b">
        <f t="shared" si="651"/>
        <v>0</v>
      </c>
      <c r="LB69" s="5">
        <f t="shared" si="652"/>
        <v>1</v>
      </c>
      <c r="LC69" s="5">
        <f t="shared" si="652"/>
        <v>0</v>
      </c>
      <c r="LD69" s="5" t="b">
        <f t="shared" si="653"/>
        <v>0</v>
      </c>
      <c r="LE69" s="5" t="str" cm="1">
        <f t="array" aca="1" ref="LE69" ca="1">IF(OR(LF69:LM69&lt;&gt;"-"),TRUE,"-")</f>
        <v>-</v>
      </c>
      <c r="LF69" s="19" t="str">
        <f t="shared" ca="1" si="654"/>
        <v>-</v>
      </c>
      <c r="LG69" s="19" t="str">
        <f t="shared" ca="1" si="654"/>
        <v>-</v>
      </c>
      <c r="LH69" s="19" t="str">
        <f t="shared" ca="1" si="654"/>
        <v>-</v>
      </c>
      <c r="LI69" s="19" t="str">
        <f t="shared" ca="1" si="654"/>
        <v>-</v>
      </c>
      <c r="LJ69" s="19" t="str">
        <f t="shared" ca="1" si="654"/>
        <v>-</v>
      </c>
      <c r="LK69" s="19" t="str">
        <f t="shared" ca="1" si="654"/>
        <v>-</v>
      </c>
      <c r="LL69" s="19" t="str">
        <f t="shared" ca="1" si="654"/>
        <v>-</v>
      </c>
      <c r="LM69" s="19" t="str">
        <f t="shared" ca="1" si="654"/>
        <v>-</v>
      </c>
      <c r="LN69" s="466" t="str">
        <f t="shared" ca="1" si="654"/>
        <v>-</v>
      </c>
      <c r="LO69" s="5" t="b">
        <f t="array" aca="1" ref="LO69" ca="1">IF(OR(LP69:LV69&lt;&gt;"-"),TRUE,"-")</f>
        <v>1</v>
      </c>
      <c r="LP69" s="19">
        <f t="shared" ref="LP69:LY86" ca="1" si="728">OFFSET(LP$5,$B69,0)</f>
        <v>0</v>
      </c>
      <c r="LQ69" s="19" t="str">
        <f t="shared" ca="1" si="728"/>
        <v>-</v>
      </c>
      <c r="LR69" s="19">
        <f t="shared" ca="1" si="728"/>
        <v>999999</v>
      </c>
      <c r="LS69" s="19">
        <f t="shared" ca="1" si="728"/>
        <v>999999</v>
      </c>
      <c r="LT69" s="19">
        <f t="shared" ca="1" si="728"/>
        <v>999999</v>
      </c>
      <c r="LU69" s="19">
        <f t="shared" ca="1" si="728"/>
        <v>999999</v>
      </c>
      <c r="LV69" s="19">
        <f t="shared" ca="1" si="728"/>
        <v>999999</v>
      </c>
      <c r="LW69" s="19" t="str">
        <f t="shared" ca="1" si="728"/>
        <v>-</v>
      </c>
      <c r="LX69" s="19" t="str">
        <f t="shared" ref="LX69:LY71" ca="1" si="729">OFFSET(LX$5,$B69,0)</f>
        <v>-</v>
      </c>
      <c r="LY69" s="19" t="str">
        <f t="shared" ca="1" si="729"/>
        <v>-</v>
      </c>
      <c r="LZ69" s="19" t="b">
        <f t="shared" ca="1" si="656"/>
        <v>1</v>
      </c>
      <c r="MA69" s="19">
        <f t="shared" ca="1" si="656"/>
        <v>0</v>
      </c>
      <c r="MB69" s="5" t="str">
        <f t="shared" si="657"/>
        <v>-</v>
      </c>
      <c r="MC69" s="5" t="str">
        <f t="shared" si="657"/>
        <v>-</v>
      </c>
      <c r="MD69" s="5" t="str">
        <f t="shared" si="657"/>
        <v>-</v>
      </c>
      <c r="ME69" s="5" t="str">
        <f t="shared" si="657"/>
        <v>-</v>
      </c>
      <c r="MF69" s="19" t="str">
        <f t="shared" ref="MF69:NW83" ca="1" si="730">OFFSET(MF$5,$B69,0)</f>
        <v>-</v>
      </c>
      <c r="MG69" s="19" t="str">
        <f t="shared" ca="1" si="730"/>
        <v>-</v>
      </c>
      <c r="MH69" s="19" t="str">
        <f t="shared" ca="1" si="730"/>
        <v>-</v>
      </c>
      <c r="MI69" s="19" t="str">
        <f t="shared" ca="1" si="730"/>
        <v>-</v>
      </c>
      <c r="MJ69" s="19">
        <f t="shared" ca="1" si="730"/>
        <v>0.5</v>
      </c>
      <c r="MK69" s="19">
        <f t="shared" ca="1" si="730"/>
        <v>0.5</v>
      </c>
      <c r="ML69" s="19" t="str">
        <f t="shared" ca="1" si="730"/>
        <v>-</v>
      </c>
      <c r="MM69" s="5">
        <f t="shared" si="659"/>
        <v>0</v>
      </c>
      <c r="MN69" s="5">
        <f t="shared" si="659"/>
        <v>500</v>
      </c>
      <c r="MO69" s="5">
        <f t="shared" si="659"/>
        <v>500</v>
      </c>
      <c r="MP69" s="5">
        <f t="shared" si="659"/>
        <v>575</v>
      </c>
      <c r="MQ69" s="5">
        <f t="shared" si="659"/>
        <v>240</v>
      </c>
      <c r="MR69" s="5">
        <f t="shared" si="659"/>
        <v>364</v>
      </c>
      <c r="MS69" s="5">
        <f t="shared" si="660"/>
        <v>1</v>
      </c>
      <c r="MT69" s="9"/>
      <c r="MU69" s="19">
        <f t="shared" ca="1" si="730"/>
        <v>70</v>
      </c>
      <c r="MV69" s="19">
        <f t="shared" ca="1" si="730"/>
        <v>50</v>
      </c>
      <c r="MW69" s="19">
        <f t="shared" ca="1" si="730"/>
        <v>75</v>
      </c>
      <c r="MX69" s="19">
        <f t="shared" ca="1" si="730"/>
        <v>50</v>
      </c>
      <c r="MY69" s="5">
        <f t="shared" si="661"/>
        <v>0.75</v>
      </c>
      <c r="MZ69" s="5">
        <f t="shared" si="662"/>
        <v>0.75</v>
      </c>
      <c r="NA69" s="5">
        <f t="shared" si="663"/>
        <v>1</v>
      </c>
      <c r="NB69" s="9"/>
      <c r="NC69" s="19" t="b">
        <f t="shared" ca="1" si="664"/>
        <v>0</v>
      </c>
      <c r="ND69" s="19" t="b">
        <f t="shared" ca="1" si="664"/>
        <v>0</v>
      </c>
      <c r="NE69" s="19">
        <f t="shared" ca="1" si="664"/>
        <v>2</v>
      </c>
      <c r="NF69" s="19">
        <f t="shared" ca="1" si="664"/>
        <v>1</v>
      </c>
      <c r="NG69" s="19">
        <f t="shared" ca="1" si="664"/>
        <v>2</v>
      </c>
      <c r="NH69" s="19">
        <f t="shared" ca="1" si="664"/>
        <v>0</v>
      </c>
      <c r="NI69" s="19" t="str">
        <f t="shared" ca="1" si="664"/>
        <v>-</v>
      </c>
      <c r="NJ69" s="466" t="b">
        <v>0</v>
      </c>
      <c r="NK69" s="466" t="s">
        <v>34</v>
      </c>
      <c r="NL69" s="466" t="b">
        <v>1</v>
      </c>
      <c r="NM69" s="466">
        <f>$NM$53*0.1</f>
        <v>100</v>
      </c>
      <c r="NN69" s="19" t="str">
        <f t="shared" ca="1" si="664"/>
        <v>-</v>
      </c>
      <c r="NO69" s="19">
        <f t="shared" ca="1" si="730"/>
        <v>1</v>
      </c>
      <c r="NP69" s="19">
        <f t="shared" ca="1" si="730"/>
        <v>1</v>
      </c>
      <c r="NQ69" s="19">
        <f t="shared" ca="1" si="730"/>
        <v>1</v>
      </c>
      <c r="NR69" s="19">
        <f t="shared" ca="1" si="730"/>
        <v>1</v>
      </c>
      <c r="NS69" s="19">
        <f t="shared" ca="1" si="730"/>
        <v>1</v>
      </c>
      <c r="NT69" s="19">
        <f t="shared" ca="1" si="730"/>
        <v>1</v>
      </c>
      <c r="NU69" s="19">
        <f t="shared" ca="1" si="730"/>
        <v>1</v>
      </c>
      <c r="NV69" s="19">
        <f t="shared" ca="1" si="730"/>
        <v>1</v>
      </c>
      <c r="NW69" s="19">
        <f t="shared" ca="1" si="730"/>
        <v>1</v>
      </c>
      <c r="NX69" s="9"/>
      <c r="NY69" s="539" t="str">
        <f t="shared" ref="NY69:PH77" si="731">IF(AND($O69=NY$19, $AP69=NY$21),TRUE,"-")</f>
        <v>-</v>
      </c>
      <c r="NZ69" s="539" t="str">
        <f t="shared" si="731"/>
        <v>-</v>
      </c>
      <c r="OA69" s="539" t="str">
        <f t="shared" si="731"/>
        <v>-</v>
      </c>
      <c r="OB69" s="539" t="str">
        <f t="shared" si="731"/>
        <v>-</v>
      </c>
      <c r="OC69" s="539" t="str">
        <f t="shared" si="731"/>
        <v>-</v>
      </c>
      <c r="OD69" s="539" t="str">
        <f t="shared" si="731"/>
        <v>-</v>
      </c>
      <c r="OE69" s="539" t="str">
        <f t="shared" ca="1" si="731"/>
        <v>-</v>
      </c>
      <c r="OF69" s="539" t="str">
        <f t="shared" ca="1" si="731"/>
        <v>-</v>
      </c>
      <c r="OG69" s="539" t="str">
        <f t="shared" ca="1" si="731"/>
        <v>-</v>
      </c>
      <c r="OH69" s="539" t="str">
        <f t="shared" ca="1" si="731"/>
        <v>-</v>
      </c>
      <c r="OI69" s="539" t="str">
        <f t="shared" ca="1" si="731"/>
        <v>-</v>
      </c>
      <c r="OJ69" s="539" t="str">
        <f t="shared" ca="1" si="731"/>
        <v>-</v>
      </c>
      <c r="OK69" s="539" t="str">
        <f t="shared" ca="1" si="731"/>
        <v>-</v>
      </c>
      <c r="OL69" s="539" t="str">
        <f t="shared" ca="1" si="731"/>
        <v>-</v>
      </c>
      <c r="OM69" s="539" t="str">
        <f t="shared" ca="1" si="731"/>
        <v>-</v>
      </c>
      <c r="ON69" s="539" t="str">
        <f t="shared" ca="1" si="731"/>
        <v>-</v>
      </c>
      <c r="OO69" s="539" t="str">
        <f t="shared" ca="1" si="731"/>
        <v>-</v>
      </c>
      <c r="OP69" s="539" t="str">
        <f t="shared" ca="1" si="731"/>
        <v>-</v>
      </c>
      <c r="OQ69" s="539" t="str">
        <f t="shared" ca="1" si="731"/>
        <v>-</v>
      </c>
      <c r="OR69" s="539" t="str">
        <f t="shared" ca="1" si="731"/>
        <v>-</v>
      </c>
      <c r="OS69" s="539" t="str">
        <f t="shared" ca="1" si="731"/>
        <v>-</v>
      </c>
      <c r="OT69" s="539" t="str">
        <f t="shared" ca="1" si="731"/>
        <v>-</v>
      </c>
      <c r="OU69" s="539" t="str">
        <f t="shared" ca="1" si="731"/>
        <v>-</v>
      </c>
      <c r="OV69" s="539" t="str">
        <f t="shared" ca="1" si="731"/>
        <v>-</v>
      </c>
      <c r="OW69" s="539" t="str">
        <f t="shared" ca="1" si="731"/>
        <v>-</v>
      </c>
      <c r="OX69" s="539" t="str">
        <f t="shared" ca="1" si="731"/>
        <v>-</v>
      </c>
      <c r="OY69" s="539" t="str">
        <f t="shared" ca="1" si="731"/>
        <v>-</v>
      </c>
      <c r="OZ69" s="539" t="str">
        <f t="shared" ca="1" si="731"/>
        <v>-</v>
      </c>
      <c r="PA69" s="539" t="str">
        <f t="shared" ca="1" si="731"/>
        <v>-</v>
      </c>
      <c r="PB69" s="539" t="str">
        <f t="shared" ca="1" si="731"/>
        <v>-</v>
      </c>
      <c r="PC69" s="539" t="str">
        <f t="shared" ca="1" si="731"/>
        <v>-</v>
      </c>
      <c r="PD69" s="539" t="str">
        <f t="shared" ca="1" si="731"/>
        <v>-</v>
      </c>
      <c r="PE69" s="539" t="str">
        <f t="shared" ca="1" si="731"/>
        <v>-</v>
      </c>
      <c r="PF69" s="539" t="str">
        <f t="shared" ca="1" si="731"/>
        <v>-</v>
      </c>
      <c r="PG69" s="539" t="str">
        <f t="shared" ca="1" si="731"/>
        <v>-</v>
      </c>
      <c r="PH69" s="539" t="str">
        <f t="shared" ca="1" si="731"/>
        <v>-</v>
      </c>
      <c r="PI69" s="549" t="str">
        <f t="shared" ref="PI69:QH79" si="732">IF($O69=PI$19,TRUE,"-")</f>
        <v>-</v>
      </c>
      <c r="PJ69" s="549" t="str">
        <f t="shared" si="732"/>
        <v>-</v>
      </c>
      <c r="PK69" s="549" t="str">
        <f t="shared" si="732"/>
        <v>-</v>
      </c>
      <c r="PL69" s="549" t="str">
        <f t="shared" si="732"/>
        <v>-</v>
      </c>
      <c r="PM69" s="549" t="str">
        <f t="shared" si="732"/>
        <v>-</v>
      </c>
      <c r="PN69" s="549" t="str">
        <f t="shared" si="732"/>
        <v>-</v>
      </c>
      <c r="PO69" s="549" t="str">
        <f t="shared" si="732"/>
        <v>-</v>
      </c>
      <c r="PP69" s="549" t="str">
        <f t="shared" si="732"/>
        <v>-</v>
      </c>
      <c r="PQ69" s="549" t="str">
        <f t="shared" si="732"/>
        <v>-</v>
      </c>
      <c r="PR69" s="549" t="str">
        <f t="shared" si="732"/>
        <v>-</v>
      </c>
      <c r="PS69" s="549" t="str">
        <f t="shared" si="732"/>
        <v>-</v>
      </c>
      <c r="PT69" s="549" t="str">
        <f t="shared" si="732"/>
        <v>-</v>
      </c>
      <c r="PU69" s="549" t="str">
        <f t="shared" si="732"/>
        <v>-</v>
      </c>
      <c r="PV69" s="549" t="str">
        <f t="shared" si="732"/>
        <v>-</v>
      </c>
      <c r="PW69" s="549" t="str">
        <f t="shared" si="732"/>
        <v>-</v>
      </c>
      <c r="PX69" s="549" t="str">
        <f t="shared" si="732"/>
        <v>-</v>
      </c>
      <c r="PY69" s="549" t="str">
        <f t="shared" si="732"/>
        <v>-</v>
      </c>
      <c r="PZ69" s="549" t="str">
        <f t="shared" si="732"/>
        <v>-</v>
      </c>
      <c r="QA69" s="549" t="str">
        <f t="shared" si="732"/>
        <v>-</v>
      </c>
      <c r="QB69" s="549" t="str">
        <f t="shared" si="732"/>
        <v>-</v>
      </c>
      <c r="QC69" s="549" t="str">
        <f t="shared" si="732"/>
        <v>-</v>
      </c>
      <c r="QD69" s="549" t="str">
        <f t="shared" si="732"/>
        <v>-</v>
      </c>
      <c r="QE69" s="549" t="str">
        <f t="shared" si="732"/>
        <v>-</v>
      </c>
      <c r="QF69" s="549" t="str">
        <f t="shared" si="732"/>
        <v>-</v>
      </c>
      <c r="QG69" s="549" t="str">
        <f t="shared" si="732"/>
        <v>-</v>
      </c>
      <c r="QH69" s="549" t="str">
        <f t="shared" si="732"/>
        <v>-</v>
      </c>
      <c r="QI69" s="539" t="str">
        <f t="shared" ref="QI69:RR77" si="733">IF(AND($O69=QI$19, $AP69=QI$21),TRUE,"-")</f>
        <v>-</v>
      </c>
      <c r="QJ69" s="539" t="str">
        <f t="shared" si="733"/>
        <v>-</v>
      </c>
      <c r="QK69" s="539" t="str">
        <f t="shared" si="733"/>
        <v>-</v>
      </c>
      <c r="QL69" s="539" t="str">
        <f t="shared" si="733"/>
        <v>-</v>
      </c>
      <c r="QM69" s="539" t="str">
        <f t="shared" si="733"/>
        <v>-</v>
      </c>
      <c r="QN69" s="539" t="str">
        <f t="shared" si="733"/>
        <v>-</v>
      </c>
      <c r="QO69" s="539" t="str">
        <f t="shared" ca="1" si="733"/>
        <v>-</v>
      </c>
      <c r="QP69" s="539" t="str">
        <f t="shared" ca="1" si="733"/>
        <v>-</v>
      </c>
      <c r="QQ69" s="539" t="str">
        <f t="shared" ca="1" si="733"/>
        <v>-</v>
      </c>
      <c r="QR69" s="539" t="str">
        <f t="shared" ca="1" si="733"/>
        <v>-</v>
      </c>
      <c r="QS69" s="539" t="str">
        <f t="shared" ca="1" si="733"/>
        <v>-</v>
      </c>
      <c r="QT69" s="539" t="str">
        <f t="shared" ca="1" si="733"/>
        <v>-</v>
      </c>
      <c r="QU69" s="539" t="str">
        <f t="shared" ca="1" si="733"/>
        <v>-</v>
      </c>
      <c r="QV69" s="539" t="str">
        <f t="shared" ca="1" si="733"/>
        <v>-</v>
      </c>
      <c r="QW69" s="539" t="str">
        <f t="shared" ca="1" si="733"/>
        <v>-</v>
      </c>
      <c r="QX69" s="539" t="str">
        <f t="shared" ca="1" si="733"/>
        <v>-</v>
      </c>
      <c r="QY69" s="539" t="str">
        <f t="shared" ca="1" si="733"/>
        <v>-</v>
      </c>
      <c r="QZ69" s="539" t="str">
        <f t="shared" ca="1" si="733"/>
        <v>-</v>
      </c>
      <c r="RA69" s="539" t="str">
        <f t="shared" ca="1" si="733"/>
        <v>-</v>
      </c>
      <c r="RB69" s="539" t="str">
        <f t="shared" ca="1" si="733"/>
        <v>-</v>
      </c>
      <c r="RC69" s="539" t="str">
        <f t="shared" ca="1" si="733"/>
        <v>-</v>
      </c>
      <c r="RD69" s="539" t="str">
        <f t="shared" ca="1" si="733"/>
        <v>-</v>
      </c>
      <c r="RE69" s="539" t="str">
        <f t="shared" ca="1" si="733"/>
        <v>-</v>
      </c>
      <c r="RF69" s="539" t="str">
        <f t="shared" ca="1" si="733"/>
        <v>-</v>
      </c>
      <c r="RG69" s="539" t="str">
        <f t="shared" ca="1" si="733"/>
        <v>-</v>
      </c>
      <c r="RH69" s="539" t="str">
        <f t="shared" ca="1" si="733"/>
        <v>-</v>
      </c>
      <c r="RI69" s="539" t="str">
        <f t="shared" ca="1" si="733"/>
        <v>-</v>
      </c>
      <c r="RJ69" s="539" t="str">
        <f t="shared" ca="1" si="733"/>
        <v>-</v>
      </c>
      <c r="RK69" s="539" t="str">
        <f t="shared" ca="1" si="733"/>
        <v>-</v>
      </c>
      <c r="RL69" s="539" t="str">
        <f t="shared" ca="1" si="733"/>
        <v>-</v>
      </c>
      <c r="RM69" s="539" t="str">
        <f t="shared" ca="1" si="733"/>
        <v>-</v>
      </c>
      <c r="RN69" s="539" t="str">
        <f t="shared" ca="1" si="733"/>
        <v>-</v>
      </c>
      <c r="RO69" s="539" t="str">
        <f t="shared" ca="1" si="733"/>
        <v>-</v>
      </c>
      <c r="RP69" s="539" t="str">
        <f t="shared" ca="1" si="733"/>
        <v>-</v>
      </c>
      <c r="RQ69" s="539" t="str">
        <f t="shared" ca="1" si="733"/>
        <v>-</v>
      </c>
      <c r="RR69" s="539" t="str">
        <f t="shared" ca="1" si="733"/>
        <v>-</v>
      </c>
      <c r="RS69" s="549" t="str">
        <f t="shared" ref="RS69:SR79" si="734">IF($O69=RS$19,TRUE,"-")</f>
        <v>-</v>
      </c>
      <c r="RT69" s="549" t="str">
        <f t="shared" si="734"/>
        <v>-</v>
      </c>
      <c r="RU69" s="549" t="str">
        <f t="shared" si="734"/>
        <v>-</v>
      </c>
      <c r="RV69" s="549" t="str">
        <f t="shared" si="734"/>
        <v>-</v>
      </c>
      <c r="RW69" s="549" t="str">
        <f t="shared" si="734"/>
        <v>-</v>
      </c>
      <c r="RX69" s="549" t="str">
        <f t="shared" si="734"/>
        <v>-</v>
      </c>
      <c r="RY69" s="549" t="str">
        <f t="shared" si="734"/>
        <v>-</v>
      </c>
      <c r="RZ69" s="549" t="str">
        <f t="shared" si="734"/>
        <v>-</v>
      </c>
      <c r="SA69" s="549" t="str">
        <f t="shared" si="734"/>
        <v>-</v>
      </c>
      <c r="SB69" s="549" t="str">
        <f t="shared" si="734"/>
        <v>-</v>
      </c>
      <c r="SC69" s="549" t="str">
        <f t="shared" si="734"/>
        <v>-</v>
      </c>
      <c r="SD69" s="549" t="str">
        <f t="shared" si="734"/>
        <v>-</v>
      </c>
      <c r="SE69" s="549" t="str">
        <f t="shared" si="734"/>
        <v>-</v>
      </c>
      <c r="SF69" s="549" t="str">
        <f t="shared" si="734"/>
        <v>-</v>
      </c>
      <c r="SG69" s="549" t="str">
        <f t="shared" si="734"/>
        <v>-</v>
      </c>
      <c r="SH69" s="549" t="str">
        <f t="shared" si="734"/>
        <v>-</v>
      </c>
      <c r="SI69" s="549" t="str">
        <f t="shared" si="734"/>
        <v>-</v>
      </c>
      <c r="SJ69" s="549" t="str">
        <f t="shared" si="734"/>
        <v>-</v>
      </c>
      <c r="SK69" s="549" t="str">
        <f t="shared" si="734"/>
        <v>-</v>
      </c>
      <c r="SL69" s="549" t="str">
        <f t="shared" si="734"/>
        <v>-</v>
      </c>
      <c r="SM69" s="549" t="str">
        <f t="shared" si="734"/>
        <v>-</v>
      </c>
      <c r="SN69" s="549" t="str">
        <f t="shared" si="734"/>
        <v>-</v>
      </c>
      <c r="SO69" s="549" t="str">
        <f t="shared" si="734"/>
        <v>-</v>
      </c>
      <c r="SP69" s="549" t="str">
        <f t="shared" si="734"/>
        <v>-</v>
      </c>
      <c r="SQ69" s="549" t="str">
        <f t="shared" si="734"/>
        <v>-</v>
      </c>
      <c r="SR69" s="549" t="str">
        <f t="shared" si="734"/>
        <v>-</v>
      </c>
      <c r="SS69" s="539" t="b">
        <f t="shared" ref="SS69:UB77" si="735">IF(AND($O69=SS$19, $AP69=SS$21),TRUE,"-")</f>
        <v>1</v>
      </c>
      <c r="ST69" s="539" t="b">
        <f t="shared" si="735"/>
        <v>1</v>
      </c>
      <c r="SU69" s="539" t="b">
        <f t="shared" si="735"/>
        <v>1</v>
      </c>
      <c r="SV69" s="539" t="b">
        <f t="shared" si="735"/>
        <v>1</v>
      </c>
      <c r="SW69" s="539" t="b">
        <f t="shared" si="735"/>
        <v>1</v>
      </c>
      <c r="SX69" s="539" t="b">
        <f t="shared" si="735"/>
        <v>1</v>
      </c>
      <c r="SY69" s="539" t="str">
        <f t="shared" ca="1" si="735"/>
        <v>-</v>
      </c>
      <c r="SZ69" s="539" t="str">
        <f t="shared" ca="1" si="735"/>
        <v>-</v>
      </c>
      <c r="TA69" s="539" t="str">
        <f t="shared" ca="1" si="735"/>
        <v>-</v>
      </c>
      <c r="TB69" s="539" t="str">
        <f t="shared" ca="1" si="735"/>
        <v>-</v>
      </c>
      <c r="TC69" s="539" t="str">
        <f t="shared" ca="1" si="735"/>
        <v>-</v>
      </c>
      <c r="TD69" s="539" t="str">
        <f t="shared" ca="1" si="735"/>
        <v>-</v>
      </c>
      <c r="TE69" s="539" t="str">
        <f t="shared" ca="1" si="735"/>
        <v>-</v>
      </c>
      <c r="TF69" s="539" t="str">
        <f t="shared" ca="1" si="735"/>
        <v>-</v>
      </c>
      <c r="TG69" s="539" t="str">
        <f t="shared" ca="1" si="735"/>
        <v>-</v>
      </c>
      <c r="TH69" s="539" t="str">
        <f t="shared" ca="1" si="735"/>
        <v>-</v>
      </c>
      <c r="TI69" s="539" t="str">
        <f t="shared" ca="1" si="735"/>
        <v>-</v>
      </c>
      <c r="TJ69" s="539" t="str">
        <f t="shared" ca="1" si="735"/>
        <v>-</v>
      </c>
      <c r="TK69" s="539" t="str">
        <f t="shared" ca="1" si="735"/>
        <v>-</v>
      </c>
      <c r="TL69" s="539" t="str">
        <f t="shared" ca="1" si="735"/>
        <v>-</v>
      </c>
      <c r="TM69" s="539" t="str">
        <f t="shared" ca="1" si="735"/>
        <v>-</v>
      </c>
      <c r="TN69" s="539" t="str">
        <f t="shared" ca="1" si="735"/>
        <v>-</v>
      </c>
      <c r="TO69" s="539" t="str">
        <f t="shared" ca="1" si="735"/>
        <v>-</v>
      </c>
      <c r="TP69" s="539" t="str">
        <f t="shared" ca="1" si="735"/>
        <v>-</v>
      </c>
      <c r="TQ69" s="539" t="str">
        <f t="shared" ca="1" si="735"/>
        <v>-</v>
      </c>
      <c r="TR69" s="539" t="str">
        <f t="shared" ca="1" si="735"/>
        <v>-</v>
      </c>
      <c r="TS69" s="539" t="str">
        <f t="shared" ca="1" si="735"/>
        <v>-</v>
      </c>
      <c r="TT69" s="539" t="str">
        <f t="shared" ca="1" si="735"/>
        <v>-</v>
      </c>
      <c r="TU69" s="539" t="str">
        <f t="shared" ca="1" si="735"/>
        <v>-</v>
      </c>
      <c r="TV69" s="539" t="str">
        <f t="shared" ca="1" si="735"/>
        <v>-</v>
      </c>
      <c r="TW69" s="539" t="str">
        <f t="shared" ca="1" si="735"/>
        <v>-</v>
      </c>
      <c r="TX69" s="539" t="str">
        <f t="shared" ca="1" si="735"/>
        <v>-</v>
      </c>
      <c r="TY69" s="539" t="str">
        <f t="shared" ca="1" si="735"/>
        <v>-</v>
      </c>
      <c r="TZ69" s="539" t="str">
        <f t="shared" ca="1" si="735"/>
        <v>-</v>
      </c>
      <c r="UA69" s="539" t="str">
        <f t="shared" ca="1" si="735"/>
        <v>-</v>
      </c>
      <c r="UB69" s="539" t="str">
        <f t="shared" ca="1" si="735"/>
        <v>-</v>
      </c>
      <c r="UC69" s="549" t="b">
        <f t="shared" ref="UC69:VB79" si="736">IF($O69=UC$19,TRUE,"-")</f>
        <v>1</v>
      </c>
      <c r="UD69" s="549" t="b">
        <f t="shared" si="736"/>
        <v>1</v>
      </c>
      <c r="UE69" s="549" t="b">
        <f t="shared" si="736"/>
        <v>1</v>
      </c>
      <c r="UF69" s="549" t="b">
        <f t="shared" si="736"/>
        <v>1</v>
      </c>
      <c r="UG69" s="549" t="b">
        <f t="shared" si="736"/>
        <v>1</v>
      </c>
      <c r="UH69" s="549" t="b">
        <f t="shared" si="736"/>
        <v>1</v>
      </c>
      <c r="UI69" s="549" t="b">
        <f t="shared" si="736"/>
        <v>1</v>
      </c>
      <c r="UJ69" s="549" t="b">
        <f t="shared" si="736"/>
        <v>1</v>
      </c>
      <c r="UK69" s="549" t="b">
        <f t="shared" si="736"/>
        <v>1</v>
      </c>
      <c r="UL69" s="549" t="b">
        <f t="shared" si="736"/>
        <v>1</v>
      </c>
      <c r="UM69" s="549" t="b">
        <f t="shared" si="736"/>
        <v>1</v>
      </c>
      <c r="UN69" s="549" t="b">
        <f t="shared" si="736"/>
        <v>1</v>
      </c>
      <c r="UO69" s="549" t="b">
        <f t="shared" si="736"/>
        <v>1</v>
      </c>
      <c r="UP69" s="549" t="b">
        <f t="shared" si="736"/>
        <v>1</v>
      </c>
      <c r="UQ69" s="549" t="b">
        <f t="shared" si="736"/>
        <v>1</v>
      </c>
      <c r="UR69" s="549" t="b">
        <f t="shared" si="736"/>
        <v>1</v>
      </c>
      <c r="US69" s="549" t="b">
        <f t="shared" si="736"/>
        <v>1</v>
      </c>
      <c r="UT69" s="549" t="b">
        <f t="shared" si="736"/>
        <v>1</v>
      </c>
      <c r="UU69" s="549" t="b">
        <f t="shared" si="736"/>
        <v>1</v>
      </c>
      <c r="UV69" s="549" t="b">
        <f t="shared" si="736"/>
        <v>1</v>
      </c>
      <c r="UW69" s="549" t="b">
        <f t="shared" si="736"/>
        <v>1</v>
      </c>
      <c r="UX69" s="549" t="b">
        <f t="shared" si="736"/>
        <v>1</v>
      </c>
      <c r="UY69" s="549" t="b">
        <f t="shared" si="736"/>
        <v>1</v>
      </c>
      <c r="UZ69" s="549" t="b">
        <f t="shared" si="736"/>
        <v>1</v>
      </c>
      <c r="VA69" s="549" t="b">
        <f t="shared" si="736"/>
        <v>1</v>
      </c>
      <c r="VB69" s="549" t="b">
        <f t="shared" si="736"/>
        <v>1</v>
      </c>
      <c r="VC69" s="19">
        <f t="shared" ca="1" si="671"/>
        <v>0</v>
      </c>
      <c r="VD69" s="23">
        <v>0</v>
      </c>
    </row>
    <row r="70" spans="1:576" outlineLevel="1">
      <c r="A70" s="21">
        <f t="shared" si="93"/>
        <v>65</v>
      </c>
      <c r="B70" s="21">
        <f>$A$23</f>
        <v>18</v>
      </c>
      <c r="C70">
        <v>108</v>
      </c>
      <c r="D70" s="19" t="str">
        <f t="shared" ca="1" si="583"/>
        <v>SNSW</v>
      </c>
      <c r="E70" t="b">
        <v>0</v>
      </c>
      <c r="F70" t="b">
        <v>0</v>
      </c>
      <c r="G70" t="b">
        <v>1</v>
      </c>
      <c r="H70" s="215">
        <f ca="1">OFFSET(H70,-1,0)+1</f>
        <v>16</v>
      </c>
      <c r="I70" s="26">
        <v>2</v>
      </c>
      <c r="J70" s="26">
        <v>1</v>
      </c>
      <c r="K70" s="26" t="str">
        <f>""</f>
        <v/>
      </c>
      <c r="L70" s="26">
        <v>0</v>
      </c>
      <c r="M70" s="26">
        <f t="shared" si="585"/>
        <v>2</v>
      </c>
      <c r="N70" s="26">
        <v>2</v>
      </c>
      <c r="O70" s="26">
        <v>3</v>
      </c>
      <c r="P70" s="26">
        <v>2</v>
      </c>
      <c r="Q70" s="26">
        <v>0</v>
      </c>
      <c r="R70" s="26">
        <v>0</v>
      </c>
      <c r="S70" s="26">
        <v>0</v>
      </c>
      <c r="T70" s="26">
        <v>0</v>
      </c>
      <c r="U70" s="26">
        <v>1</v>
      </c>
      <c r="V70" s="116">
        <v>1</v>
      </c>
      <c r="W70" s="116">
        <v>2</v>
      </c>
      <c r="X70" s="116">
        <v>2</v>
      </c>
      <c r="Y70" s="211"/>
      <c r="Z70" s="211"/>
      <c r="AA70" s="211"/>
      <c r="AB70" s="211"/>
      <c r="AC70" s="26">
        <v>0</v>
      </c>
      <c r="AD70" s="211"/>
      <c r="AE70" s="211"/>
      <c r="AF70" s="211"/>
      <c r="AG70" s="211"/>
      <c r="AH70" s="211"/>
      <c r="AI70" s="211"/>
      <c r="AJ70" s="211"/>
      <c r="AK70" s="211"/>
      <c r="AL70" s="136">
        <f t="shared" si="586"/>
        <v>2</v>
      </c>
      <c r="AM70" s="136">
        <f>INDEX(CHOOSE($O70,DataAutumn!i.AdultDrys,DataWinter!i.AdultDrys,DataSpring!i.AdultDrys),1,$N70)</f>
        <v>3</v>
      </c>
      <c r="AN70" s="5">
        <f t="shared" si="587"/>
        <v>2</v>
      </c>
      <c r="AO70" s="5">
        <f t="shared" si="587"/>
        <v>0</v>
      </c>
      <c r="AP70" s="5">
        <f t="shared" si="588"/>
        <v>1</v>
      </c>
      <c r="AQ70" s="211"/>
      <c r="AR70" s="211"/>
      <c r="AS70" s="356" t="str">
        <f t="shared" ref="AS70" ca="1" si="737">LEFT(OFFSET(AS70,-1,0),FIND(" ",OFFSET(AS70,-1,0)))        &amp; TEXT($H70,"00000 ")
&amp; $D70        &amp; IF($JB70=0," FWM","")&amp;IF($JB70=1," MWM","")&amp;IF($JB70=5," Mat","")&amp;IF($JC70=TRUE,"&amp;BBT","    ")
&amp;IF(NJ70, "EWEDSE"&amp;NK70,"")&amp;IF(NL70," pasture"&amp;ROUND(NM70,0),"") &amp;" Day"&amp;INDEX(i.DOY,$O70,1)
&amp; " Scan"&amp;$P70&amp;"-"&amp;$Q70&amp;$R70&amp;$S70&amp;$T70        &amp; " RR"&amp;TEXT($JV70*100,"000p;-00p;000p;@")
&amp; " GP"&amp;TEXT($NA70*100,"000p")        &amp; " WP"&amp;TEXT($MY70*100,"000p")        &amp; " MP"&amp;TEXT($MZ70*100,"000p")
&amp; " T_" &amp; IF(AND($CJ70,$CL70),"TRUE")        &amp; " (F"&amp;3+COUNTIF($CY70:$DB70,TRUE)&amp;3&amp;"N"&amp;$DD70&amp;$DE70&amp;")"</f>
        <v>optimum_carry 00016 SNSW MWM     pasture200 Day204 Scan2-0000 RR000p GP100p WP075p MP075p T_TRUE (F33N11)</v>
      </c>
      <c r="AT70" s="9" t="str">
        <f ca="1">IF(COUNTIF(AS$5:AS70,AS70)=1,"-","Dup")</f>
        <v>-</v>
      </c>
      <c r="AU70" s="9"/>
      <c r="AV70" s="19" t="str">
        <f t="shared" ref="AV70:BC70" ca="1" si="738">OFFSET(AV$5,$B70,0)</f>
        <v>-</v>
      </c>
      <c r="AW70" s="19" t="str">
        <f t="shared" ca="1" si="738"/>
        <v>-</v>
      </c>
      <c r="AX70" s="19" t="str">
        <f t="shared" ca="1" si="738"/>
        <v>-</v>
      </c>
      <c r="AY70" s="19" t="str">
        <f t="shared" ca="1" si="738"/>
        <v>-</v>
      </c>
      <c r="AZ70" s="19" t="str">
        <f t="shared" ca="1" si="738"/>
        <v>-</v>
      </c>
      <c r="BA70" s="19" t="str">
        <f t="shared" ca="1" si="738"/>
        <v>-</v>
      </c>
      <c r="BB70" s="19" t="str">
        <f t="shared" ca="1" si="738"/>
        <v>-</v>
      </c>
      <c r="BC70" s="19" t="str">
        <f t="shared" ca="1" si="738"/>
        <v>-</v>
      </c>
      <c r="BD70" s="9"/>
      <c r="BE70" s="5" t="b">
        <f t="shared" si="591"/>
        <v>0</v>
      </c>
      <c r="BF70" s="5" t="str">
        <f t="shared" si="591"/>
        <v>-</v>
      </c>
      <c r="BG70" s="5" t="b">
        <f t="shared" si="591"/>
        <v>0</v>
      </c>
      <c r="BH70" s="5" t="b">
        <f t="shared" si="591"/>
        <v>1</v>
      </c>
      <c r="BI70" s="5" t="b">
        <f t="shared" si="591"/>
        <v>1</v>
      </c>
      <c r="BJ70" s="136">
        <f t="shared" si="591"/>
        <v>0</v>
      </c>
      <c r="BK70" s="19" t="b">
        <f t="shared" ca="1" si="592"/>
        <v>0</v>
      </c>
      <c r="BL70" s="9"/>
      <c r="BM70" s="5" t="str">
        <f t="shared" ca="1" si="593"/>
        <v>-</v>
      </c>
      <c r="BN70" s="19" t="str">
        <f t="shared" ca="1" si="594"/>
        <v>-</v>
      </c>
      <c r="BO70" s="19" t="str">
        <f t="shared" ca="1" si="594"/>
        <v>-</v>
      </c>
      <c r="BP70" s="19" t="str">
        <f t="shared" ca="1" si="594"/>
        <v>-</v>
      </c>
      <c r="BQ70" s="5" t="str">
        <f t="shared" ca="1" si="595"/>
        <v>-</v>
      </c>
      <c r="BR70" s="19" t="str">
        <f t="shared" ca="1" si="596"/>
        <v>-</v>
      </c>
      <c r="BS70" s="5" t="str">
        <f t="shared" ca="1" si="597"/>
        <v>-</v>
      </c>
      <c r="BT70" s="19" t="str">
        <f t="shared" ca="1" si="598"/>
        <v>-</v>
      </c>
      <c r="BU70" s="19" t="str">
        <f t="shared" ca="1" si="598"/>
        <v>-</v>
      </c>
      <c r="BV70" s="19" t="str">
        <f t="shared" ca="1" si="598"/>
        <v>-</v>
      </c>
      <c r="BW70" s="5" t="str">
        <f t="shared" ca="1" si="599"/>
        <v>-</v>
      </c>
      <c r="BX70" s="9"/>
      <c r="BY70" s="5" t="b">
        <f t="shared" si="600"/>
        <v>0</v>
      </c>
      <c r="BZ70" s="5" t="str">
        <f t="shared" ca="1" si="601"/>
        <v>-</v>
      </c>
      <c r="CA70" s="5" t="str">
        <f t="shared" ref="CA70:CH70" ca="1" si="739">IF($K70="",CA$23,ABS($K70)=CA$15)</f>
        <v>-</v>
      </c>
      <c r="CB70" s="5" t="str">
        <f t="shared" ca="1" si="739"/>
        <v>-</v>
      </c>
      <c r="CC70" s="5" t="str">
        <f t="shared" ca="1" si="739"/>
        <v>-</v>
      </c>
      <c r="CD70" s="5" t="str">
        <f t="shared" ca="1" si="739"/>
        <v>-</v>
      </c>
      <c r="CE70" s="5" t="str">
        <f t="shared" ca="1" si="739"/>
        <v>-</v>
      </c>
      <c r="CF70" s="5" t="str">
        <f t="shared" ca="1" si="739"/>
        <v>-</v>
      </c>
      <c r="CG70" s="5" t="str">
        <f t="shared" ca="1" si="739"/>
        <v>-</v>
      </c>
      <c r="CH70" s="5" t="str">
        <f t="shared" ca="1" si="739"/>
        <v>-</v>
      </c>
      <c r="CI70" s="9"/>
      <c r="CJ70" s="12" t="b">
        <v>1</v>
      </c>
      <c r="CK70" s="12" t="b">
        <v>1</v>
      </c>
      <c r="CL70" s="12" t="b">
        <v>1</v>
      </c>
      <c r="CM70" s="12">
        <v>22312000005</v>
      </c>
      <c r="CN70" s="12" t="b">
        <v>0</v>
      </c>
      <c r="CO70" s="19" t="str">
        <f t="shared" ca="1" si="603"/>
        <v>-</v>
      </c>
      <c r="CP70" s="19" t="str">
        <f t="shared" ca="1" si="603"/>
        <v>-</v>
      </c>
      <c r="CQ70" s="19" t="str">
        <f t="shared" ca="1" si="603"/>
        <v>-</v>
      </c>
      <c r="CR70" s="433">
        <f t="shared" si="604"/>
        <v>652</v>
      </c>
      <c r="CS70" s="433">
        <f t="shared" si="604"/>
        <v>686</v>
      </c>
      <c r="CT70" s="433">
        <f t="shared" si="604"/>
        <v>721</v>
      </c>
      <c r="CU70" s="144">
        <f t="shared" si="605"/>
        <v>378</v>
      </c>
      <c r="CV70" s="144">
        <f t="shared" si="605"/>
        <v>413</v>
      </c>
      <c r="CW70" s="144">
        <f t="shared" si="605"/>
        <v>448</v>
      </c>
      <c r="CX70" s="19" t="str">
        <f t="shared" ref="CX70:DN70" ca="1" si="740">OFFSET(CX$5,$B70,0)</f>
        <v>-</v>
      </c>
      <c r="CY70" s="19" t="str">
        <f t="shared" ca="1" si="740"/>
        <v>-</v>
      </c>
      <c r="CZ70" s="19" t="str">
        <f t="shared" ca="1" si="740"/>
        <v>-</v>
      </c>
      <c r="DA70" s="19" t="str">
        <f t="shared" ca="1" si="740"/>
        <v>-</v>
      </c>
      <c r="DB70" s="19" t="str">
        <f t="shared" ca="1" si="740"/>
        <v>-</v>
      </c>
      <c r="DC70" s="19" t="str">
        <f t="shared" ca="1" si="740"/>
        <v>-</v>
      </c>
      <c r="DD70" s="19">
        <f t="shared" ca="1" si="740"/>
        <v>1</v>
      </c>
      <c r="DE70" s="19">
        <f t="shared" ca="1" si="740"/>
        <v>1</v>
      </c>
      <c r="DF70" s="19">
        <f t="shared" ca="1" si="740"/>
        <v>0</v>
      </c>
      <c r="DG70" s="19" t="str">
        <f t="shared" ca="1" si="740"/>
        <v>-</v>
      </c>
      <c r="DH70" s="19" t="str">
        <f t="shared" ca="1" si="740"/>
        <v>-</v>
      </c>
      <c r="DI70" s="19" t="str">
        <f t="shared" ca="1" si="740"/>
        <v>-</v>
      </c>
      <c r="DJ70" s="19" t="str">
        <f t="shared" ca="1" si="740"/>
        <v>-</v>
      </c>
      <c r="DK70" s="19" t="str">
        <f t="shared" ca="1" si="740"/>
        <v>-</v>
      </c>
      <c r="DL70" s="19">
        <f t="shared" ca="1" si="740"/>
        <v>0</v>
      </c>
      <c r="DM70" s="19" t="str">
        <f t="shared" ca="1" si="740"/>
        <v>-</v>
      </c>
      <c r="DN70" s="19" t="str">
        <f t="shared" ca="1" si="740"/>
        <v>-</v>
      </c>
      <c r="DO70" s="19" t="str">
        <f t="shared" ca="1" si="603"/>
        <v>-</v>
      </c>
      <c r="DP70" s="19">
        <f t="shared" ca="1" si="603"/>
        <v>0</v>
      </c>
      <c r="DQ70" s="19">
        <f t="shared" ca="1" si="603"/>
        <v>0</v>
      </c>
      <c r="DR70" s="9"/>
      <c r="DS70" s="19">
        <f t="shared" ca="1" si="702"/>
        <v>0</v>
      </c>
      <c r="DT70" s="19">
        <f t="shared" ca="1" si="702"/>
        <v>0</v>
      </c>
      <c r="DU70" s="19">
        <f t="shared" ca="1" si="702"/>
        <v>0</v>
      </c>
      <c r="DV70" s="19">
        <f t="shared" ca="1" si="702"/>
        <v>0</v>
      </c>
      <c r="DW70" s="19">
        <f t="shared" ca="1" si="702"/>
        <v>0</v>
      </c>
      <c r="DX70" s="19">
        <f t="shared" ca="1" si="702"/>
        <v>0</v>
      </c>
      <c r="DY70" s="19">
        <f t="shared" ca="1" si="702"/>
        <v>0</v>
      </c>
      <c r="DZ70" s="19">
        <f t="shared" ca="1" si="702"/>
        <v>0</v>
      </c>
      <c r="EA70" s="19">
        <f t="shared" ca="1" si="702"/>
        <v>0</v>
      </c>
      <c r="EB70" s="19">
        <f t="shared" ca="1" si="702"/>
        <v>0</v>
      </c>
      <c r="EC70" s="19">
        <f t="shared" ca="1" si="702"/>
        <v>0</v>
      </c>
      <c r="ED70" s="19">
        <f t="shared" ca="1" si="702"/>
        <v>0</v>
      </c>
      <c r="EE70" s="19">
        <f t="shared" ca="1" si="702"/>
        <v>0</v>
      </c>
      <c r="EF70" s="433">
        <f t="shared" si="608"/>
        <v>0</v>
      </c>
      <c r="EG70" s="433">
        <f t="shared" si="608"/>
        <v>0</v>
      </c>
      <c r="EH70" s="116">
        <f t="shared" si="609"/>
        <v>0</v>
      </c>
      <c r="EI70" s="116">
        <f t="shared" ca="1" si="609"/>
        <v>0</v>
      </c>
      <c r="EJ70" s="116">
        <f t="shared" ca="1" si="609"/>
        <v>0</v>
      </c>
      <c r="EK70" s="116">
        <f t="shared" ca="1" si="609"/>
        <v>0</v>
      </c>
      <c r="EL70" s="116">
        <f t="shared" ca="1" si="609"/>
        <v>0</v>
      </c>
      <c r="EM70" s="537">
        <f t="shared" ca="1" si="610"/>
        <v>0</v>
      </c>
      <c r="EN70" s="116">
        <f t="shared" ca="1" si="611"/>
        <v>0</v>
      </c>
      <c r="EO70" s="116">
        <f t="shared" ca="1" si="611"/>
        <v>0</v>
      </c>
      <c r="EP70" s="116">
        <f t="shared" ca="1" si="611"/>
        <v>0</v>
      </c>
      <c r="EQ70" s="116">
        <f t="shared" ca="1" si="611"/>
        <v>0</v>
      </c>
      <c r="ER70" s="116">
        <f t="shared" ca="1" si="611"/>
        <v>0</v>
      </c>
      <c r="ES70" s="537">
        <f t="shared" ca="1" si="612"/>
        <v>0</v>
      </c>
      <c r="ET70" s="116">
        <f t="shared" ca="1" si="613"/>
        <v>0</v>
      </c>
      <c r="EU70" s="116">
        <f t="shared" ca="1" si="613"/>
        <v>0</v>
      </c>
      <c r="EV70" s="116">
        <f t="shared" ca="1" si="613"/>
        <v>0</v>
      </c>
      <c r="EW70" s="116">
        <f t="shared" ca="1" si="613"/>
        <v>0</v>
      </c>
      <c r="EX70" s="116">
        <f t="shared" ca="1" si="613"/>
        <v>0</v>
      </c>
      <c r="EY70" s="537">
        <f t="shared" ca="1" si="614"/>
        <v>0</v>
      </c>
      <c r="EZ70" s="116">
        <f t="shared" ca="1" si="615"/>
        <v>0</v>
      </c>
      <c r="FA70" s="116">
        <f t="shared" ca="1" si="615"/>
        <v>0</v>
      </c>
      <c r="FB70" s="116">
        <f t="shared" ca="1" si="615"/>
        <v>0</v>
      </c>
      <c r="FC70" s="116">
        <f t="shared" ca="1" si="615"/>
        <v>0</v>
      </c>
      <c r="FD70" s="116">
        <f t="shared" ca="1" si="615"/>
        <v>0</v>
      </c>
      <c r="FE70" s="537">
        <f t="shared" ca="1" si="616"/>
        <v>0</v>
      </c>
      <c r="FF70" s="116">
        <f t="shared" ca="1" si="617"/>
        <v>0</v>
      </c>
      <c r="FG70" s="116">
        <f t="shared" ca="1" si="617"/>
        <v>0</v>
      </c>
      <c r="FH70" s="116">
        <f t="shared" ca="1" si="617"/>
        <v>0</v>
      </c>
      <c r="FI70" s="116">
        <f t="shared" ca="1" si="617"/>
        <v>0</v>
      </c>
      <c r="FJ70" s="116">
        <f t="shared" ca="1" si="617"/>
        <v>0</v>
      </c>
      <c r="FK70" s="537">
        <f t="shared" ca="1" si="618"/>
        <v>0</v>
      </c>
      <c r="FL70" s="116">
        <f t="shared" ca="1" si="619"/>
        <v>0</v>
      </c>
      <c r="FM70" s="116">
        <f t="shared" ca="1" si="619"/>
        <v>0</v>
      </c>
      <c r="FN70" s="116">
        <f t="shared" ca="1" si="619"/>
        <v>0</v>
      </c>
      <c r="FO70" s="116">
        <f t="shared" ca="1" si="619"/>
        <v>0</v>
      </c>
      <c r="FP70" s="116">
        <f t="shared" ca="1" si="619"/>
        <v>0</v>
      </c>
      <c r="FQ70" s="537">
        <f t="shared" ca="1" si="620"/>
        <v>0</v>
      </c>
      <c r="FR70" s="117">
        <f t="shared" ca="1" si="621"/>
        <v>0</v>
      </c>
      <c r="FS70" s="117">
        <f t="shared" ca="1" si="621"/>
        <v>0</v>
      </c>
      <c r="FT70" s="117">
        <f t="shared" ca="1" si="621"/>
        <v>0</v>
      </c>
      <c r="FU70" s="117">
        <f t="shared" ca="1" si="621"/>
        <v>0</v>
      </c>
      <c r="FV70" s="556">
        <f t="shared" ref="FV70:GO70" ca="1" si="741">IF(AND($M70=FV$17,$O70=FV$19,$AH70=FV$16,OR($P70=FV$20,FV$20=1)),INDEX(i.FS_Strategy,$AK70+1,$AH70),0)</f>
        <v>0</v>
      </c>
      <c r="FW70" s="556">
        <f t="shared" ca="1" si="741"/>
        <v>0</v>
      </c>
      <c r="FX70" s="556">
        <f t="shared" ca="1" si="741"/>
        <v>0</v>
      </c>
      <c r="FY70" s="556">
        <f t="shared" ca="1" si="741"/>
        <v>0</v>
      </c>
      <c r="FZ70" s="556">
        <f t="shared" ca="1" si="741"/>
        <v>0</v>
      </c>
      <c r="GA70" s="556">
        <f t="shared" ca="1" si="741"/>
        <v>0</v>
      </c>
      <c r="GB70" s="556">
        <f t="shared" ca="1" si="741"/>
        <v>0</v>
      </c>
      <c r="GC70" s="556">
        <f t="shared" ca="1" si="741"/>
        <v>0</v>
      </c>
      <c r="GD70" s="556">
        <f t="shared" ca="1" si="741"/>
        <v>0</v>
      </c>
      <c r="GE70" s="556">
        <f t="shared" ca="1" si="741"/>
        <v>0</v>
      </c>
      <c r="GF70" s="556">
        <f t="shared" ca="1" si="741"/>
        <v>0</v>
      </c>
      <c r="GG70" s="556">
        <f t="shared" ca="1" si="741"/>
        <v>0</v>
      </c>
      <c r="GH70" s="556">
        <f t="shared" ca="1" si="741"/>
        <v>0</v>
      </c>
      <c r="GI70" s="556">
        <f t="shared" ca="1" si="741"/>
        <v>0</v>
      </c>
      <c r="GJ70" s="556">
        <f t="shared" ca="1" si="741"/>
        <v>0</v>
      </c>
      <c r="GK70" s="556">
        <f t="shared" ca="1" si="741"/>
        <v>0</v>
      </c>
      <c r="GL70" s="556">
        <f t="shared" ca="1" si="741"/>
        <v>0</v>
      </c>
      <c r="GM70" s="556">
        <f t="shared" ca="1" si="741"/>
        <v>0</v>
      </c>
      <c r="GN70" s="556">
        <f t="shared" ca="1" si="741"/>
        <v>0</v>
      </c>
      <c r="GO70" s="556">
        <f t="shared" ca="1" si="741"/>
        <v>0</v>
      </c>
      <c r="GP70" s="19">
        <f t="shared" ca="1" si="623"/>
        <v>0</v>
      </c>
      <c r="GQ70" s="116">
        <f t="shared" ca="1" si="624"/>
        <v>0</v>
      </c>
      <c r="GR70" s="116">
        <f t="shared" ca="1" si="624"/>
        <v>0</v>
      </c>
      <c r="GS70" s="116">
        <f t="shared" ca="1" si="624"/>
        <v>0</v>
      </c>
      <c r="GT70" s="116">
        <f t="shared" ca="1" si="624"/>
        <v>0</v>
      </c>
      <c r="GU70" s="116">
        <f t="shared" ca="1" si="624"/>
        <v>0</v>
      </c>
      <c r="GV70" s="537">
        <f t="shared" ca="1" si="625"/>
        <v>0</v>
      </c>
      <c r="GW70" s="116">
        <f t="shared" ca="1" si="626"/>
        <v>0</v>
      </c>
      <c r="GX70" s="116">
        <f t="shared" ca="1" si="626"/>
        <v>0</v>
      </c>
      <c r="GY70" s="116">
        <f t="shared" ca="1" si="626"/>
        <v>0</v>
      </c>
      <c r="GZ70" s="116">
        <f t="shared" ca="1" si="626"/>
        <v>0</v>
      </c>
      <c r="HA70" s="116">
        <f t="shared" ca="1" si="626"/>
        <v>0</v>
      </c>
      <c r="HB70" s="537">
        <f t="shared" ca="1" si="627"/>
        <v>0</v>
      </c>
      <c r="HC70" s="116">
        <f t="shared" ca="1" si="628"/>
        <v>0</v>
      </c>
      <c r="HD70" s="116">
        <f t="shared" ca="1" si="628"/>
        <v>0</v>
      </c>
      <c r="HE70" s="116">
        <f t="shared" ca="1" si="628"/>
        <v>0</v>
      </c>
      <c r="HF70" s="116">
        <f t="shared" ca="1" si="628"/>
        <v>0</v>
      </c>
      <c r="HG70" s="116">
        <f t="shared" ca="1" si="628"/>
        <v>0</v>
      </c>
      <c r="HH70" s="537">
        <f t="shared" ca="1" si="629"/>
        <v>0</v>
      </c>
      <c r="HI70" s="116">
        <f t="shared" ca="1" si="630"/>
        <v>0</v>
      </c>
      <c r="HJ70" s="116">
        <f t="shared" ca="1" si="630"/>
        <v>0</v>
      </c>
      <c r="HK70" s="116">
        <f t="shared" ca="1" si="630"/>
        <v>0</v>
      </c>
      <c r="HL70" s="116">
        <f t="shared" ca="1" si="630"/>
        <v>0</v>
      </c>
      <c r="HM70" s="116">
        <f t="shared" ca="1" si="630"/>
        <v>0</v>
      </c>
      <c r="HN70" s="537">
        <f t="shared" ca="1" si="631"/>
        <v>0</v>
      </c>
      <c r="HO70" s="116">
        <f t="shared" ca="1" si="632"/>
        <v>0</v>
      </c>
      <c r="HP70" s="116">
        <f t="shared" ca="1" si="632"/>
        <v>0</v>
      </c>
      <c r="HQ70" s="116">
        <f t="shared" ca="1" si="632"/>
        <v>0</v>
      </c>
      <c r="HR70" s="116">
        <f t="shared" ca="1" si="632"/>
        <v>0</v>
      </c>
      <c r="HS70" s="116">
        <f t="shared" ca="1" si="632"/>
        <v>0</v>
      </c>
      <c r="HT70" s="537">
        <f t="shared" ca="1" si="633"/>
        <v>0</v>
      </c>
      <c r="HU70" s="116">
        <f t="shared" ca="1" si="634"/>
        <v>0</v>
      </c>
      <c r="HV70" s="116">
        <f t="shared" ca="1" si="634"/>
        <v>0</v>
      </c>
      <c r="HW70" s="116">
        <f t="shared" ca="1" si="634"/>
        <v>0</v>
      </c>
      <c r="HX70" s="116">
        <f t="shared" ca="1" si="634"/>
        <v>0</v>
      </c>
      <c r="HY70" s="116">
        <f t="shared" ca="1" si="634"/>
        <v>0</v>
      </c>
      <c r="HZ70" s="537">
        <f t="shared" ca="1" si="635"/>
        <v>0</v>
      </c>
      <c r="IA70" s="117">
        <f t="shared" ca="1" si="636"/>
        <v>0</v>
      </c>
      <c r="IB70" s="117">
        <f t="shared" ca="1" si="636"/>
        <v>0</v>
      </c>
      <c r="IC70" s="117">
        <f t="shared" ca="1" si="636"/>
        <v>0</v>
      </c>
      <c r="ID70" s="117">
        <f t="shared" ca="1" si="636"/>
        <v>0</v>
      </c>
      <c r="IE70" s="556">
        <f t="shared" ref="IE70:IX70" ca="1" si="742">IF(AND($M70=IE$17,$O70=IE$19,$AH70=IE$16,OR($P70=IE$20,IE$20=1)),INDEX(i.FS_Strategy,$AK70+1,$AH70),0)</f>
        <v>0</v>
      </c>
      <c r="IF70" s="556">
        <f t="shared" ca="1" si="742"/>
        <v>0</v>
      </c>
      <c r="IG70" s="556">
        <f t="shared" ca="1" si="742"/>
        <v>0</v>
      </c>
      <c r="IH70" s="556">
        <f t="shared" ca="1" si="742"/>
        <v>0</v>
      </c>
      <c r="II70" s="556">
        <f t="shared" ca="1" si="742"/>
        <v>0</v>
      </c>
      <c r="IJ70" s="556">
        <f t="shared" ca="1" si="742"/>
        <v>0</v>
      </c>
      <c r="IK70" s="556">
        <f t="shared" ca="1" si="742"/>
        <v>0</v>
      </c>
      <c r="IL70" s="556">
        <f t="shared" ca="1" si="742"/>
        <v>0</v>
      </c>
      <c r="IM70" s="556">
        <f t="shared" ca="1" si="742"/>
        <v>0</v>
      </c>
      <c r="IN70" s="556">
        <f t="shared" ca="1" si="742"/>
        <v>0</v>
      </c>
      <c r="IO70" s="556">
        <f t="shared" ca="1" si="742"/>
        <v>0</v>
      </c>
      <c r="IP70" s="556">
        <f t="shared" ca="1" si="742"/>
        <v>0</v>
      </c>
      <c r="IQ70" s="556">
        <f t="shared" ca="1" si="742"/>
        <v>0</v>
      </c>
      <c r="IR70" s="556">
        <f t="shared" ca="1" si="742"/>
        <v>0</v>
      </c>
      <c r="IS70" s="556">
        <f t="shared" ca="1" si="742"/>
        <v>0</v>
      </c>
      <c r="IT70" s="556">
        <f t="shared" ca="1" si="742"/>
        <v>0</v>
      </c>
      <c r="IU70" s="556">
        <f t="shared" ca="1" si="742"/>
        <v>0</v>
      </c>
      <c r="IV70" s="556">
        <f t="shared" ca="1" si="742"/>
        <v>0</v>
      </c>
      <c r="IW70" s="556">
        <f t="shared" ca="1" si="742"/>
        <v>0</v>
      </c>
      <c r="IX70" s="556">
        <f t="shared" ca="1" si="742"/>
        <v>0</v>
      </c>
      <c r="IY70" s="19">
        <f t="shared" ca="1" si="638"/>
        <v>0</v>
      </c>
      <c r="IZ70" s="5">
        <f t="shared" si="639"/>
        <v>67</v>
      </c>
      <c r="JA70" s="9"/>
      <c r="JB70" s="5">
        <f t="shared" si="640"/>
        <v>1</v>
      </c>
      <c r="JC70" s="5" t="b">
        <f t="shared" si="640"/>
        <v>0</v>
      </c>
      <c r="JD70" s="19">
        <f t="shared" ref="JD70:KP70" ca="1" si="743">OFFSET(JD$5,$B70,0)</f>
        <v>0</v>
      </c>
      <c r="JE70" s="5">
        <f t="shared" si="642"/>
        <v>0</v>
      </c>
      <c r="JF70" s="5">
        <f t="shared" si="643"/>
        <v>1.2500000000000001E-2</v>
      </c>
      <c r="JG70" s="5">
        <f t="shared" si="644"/>
        <v>0</v>
      </c>
      <c r="JH70" s="19">
        <f t="shared" ca="1" si="743"/>
        <v>0</v>
      </c>
      <c r="JI70" s="5">
        <f t="shared" si="645"/>
        <v>60</v>
      </c>
      <c r="JJ70" s="5">
        <f t="shared" si="646"/>
        <v>1</v>
      </c>
      <c r="JK70" s="19">
        <f t="shared" ca="1" si="743"/>
        <v>0</v>
      </c>
      <c r="JL70" s="19">
        <f t="shared" ca="1" si="743"/>
        <v>0</v>
      </c>
      <c r="JM70" s="19">
        <f t="shared" ca="1" si="743"/>
        <v>0</v>
      </c>
      <c r="JN70" s="19">
        <f t="shared" ca="1" si="743"/>
        <v>0</v>
      </c>
      <c r="JO70" s="19">
        <f t="shared" ca="1" si="743"/>
        <v>0</v>
      </c>
      <c r="JP70" s="19">
        <f t="shared" ca="1" si="743"/>
        <v>0</v>
      </c>
      <c r="JQ70" s="19">
        <f t="shared" ca="1" si="743"/>
        <v>0</v>
      </c>
      <c r="JR70" s="19">
        <f t="shared" ca="1" si="743"/>
        <v>0</v>
      </c>
      <c r="JS70" s="19">
        <f t="shared" ca="1" si="743"/>
        <v>0</v>
      </c>
      <c r="JT70" s="19">
        <f t="shared" ca="1" si="743"/>
        <v>0</v>
      </c>
      <c r="JU70" s="19">
        <f t="shared" ca="1" si="743"/>
        <v>0</v>
      </c>
      <c r="JV70" s="19">
        <f t="shared" ca="1" si="743"/>
        <v>0</v>
      </c>
      <c r="JW70" s="19">
        <f t="shared" ca="1" si="743"/>
        <v>0</v>
      </c>
      <c r="JX70" s="19">
        <f t="shared" ca="1" si="743"/>
        <v>0</v>
      </c>
      <c r="JY70" s="19">
        <f t="shared" ca="1" si="743"/>
        <v>0</v>
      </c>
      <c r="JZ70" s="19">
        <f t="shared" ca="1" si="743"/>
        <v>0</v>
      </c>
      <c r="KA70" s="19">
        <f t="shared" ca="1" si="743"/>
        <v>0</v>
      </c>
      <c r="KB70" s="19">
        <f t="shared" ca="1" si="743"/>
        <v>0</v>
      </c>
      <c r="KC70" s="19">
        <f t="shared" ca="1" si="743"/>
        <v>0</v>
      </c>
      <c r="KD70" s="19">
        <f t="shared" ca="1" si="743"/>
        <v>0</v>
      </c>
      <c r="KE70" s="19">
        <f t="shared" ca="1" si="743"/>
        <v>0</v>
      </c>
      <c r="KF70" s="5">
        <f t="shared" si="647"/>
        <v>0</v>
      </c>
      <c r="KG70" s="5">
        <f t="shared" si="647"/>
        <v>6.25E-2</v>
      </c>
      <c r="KH70" s="5">
        <f t="shared" si="647"/>
        <v>6.25E-2</v>
      </c>
      <c r="KI70" s="5">
        <f t="shared" si="647"/>
        <v>6.25E-2</v>
      </c>
      <c r="KJ70" s="19">
        <f t="shared" ca="1" si="743"/>
        <v>0</v>
      </c>
      <c r="KK70" s="19">
        <f t="shared" ca="1" si="743"/>
        <v>0</v>
      </c>
      <c r="KL70" s="19">
        <f t="shared" ca="1" si="743"/>
        <v>0</v>
      </c>
      <c r="KM70" s="19">
        <f t="shared" ca="1" si="743"/>
        <v>0</v>
      </c>
      <c r="KN70" s="19">
        <f t="shared" ca="1" si="743"/>
        <v>1</v>
      </c>
      <c r="KO70" s="19">
        <f t="shared" ca="1" si="743"/>
        <v>0</v>
      </c>
      <c r="KP70" s="19">
        <f t="shared" ca="1" si="743"/>
        <v>1</v>
      </c>
      <c r="KQ70" s="9"/>
      <c r="KR70" s="5" t="b">
        <f t="shared" ca="1" si="648"/>
        <v>1</v>
      </c>
      <c r="KS70" s="5" t="b">
        <f t="shared" si="649"/>
        <v>0</v>
      </c>
      <c r="KT70" s="5" t="b">
        <f t="shared" si="649"/>
        <v>0</v>
      </c>
      <c r="KU70" s="5" t="b">
        <f t="shared" si="649"/>
        <v>1</v>
      </c>
      <c r="KV70" s="136">
        <f t="shared" si="650"/>
        <v>2</v>
      </c>
      <c r="KW70" s="136">
        <f t="shared" si="650"/>
        <v>2</v>
      </c>
      <c r="KX70" s="5" t="b">
        <f t="shared" si="651"/>
        <v>0</v>
      </c>
      <c r="KY70" s="5" t="b">
        <f t="shared" si="651"/>
        <v>1</v>
      </c>
      <c r="KZ70" s="5" t="b">
        <f t="shared" si="651"/>
        <v>1</v>
      </c>
      <c r="LA70" s="5" t="b">
        <f t="shared" si="651"/>
        <v>0</v>
      </c>
      <c r="LB70" s="5">
        <f t="shared" si="652"/>
        <v>1</v>
      </c>
      <c r="LC70" s="5">
        <f t="shared" si="652"/>
        <v>0</v>
      </c>
      <c r="LD70" s="5" t="b">
        <f t="shared" si="653"/>
        <v>0</v>
      </c>
      <c r="LE70" s="5" t="str" cm="1">
        <f t="array" aca="1" ref="LE70" ca="1">IF(OR(LF70:LM70&lt;&gt;"-"),TRUE,"-")</f>
        <v>-</v>
      </c>
      <c r="LF70" s="19" t="str">
        <f t="shared" ref="LF70:LN70" ca="1" si="744">OFFSET(LF$5,$B70,0)</f>
        <v>-</v>
      </c>
      <c r="LG70" s="19" t="str">
        <f t="shared" ca="1" si="744"/>
        <v>-</v>
      </c>
      <c r="LH70" s="19" t="str">
        <f t="shared" ca="1" si="744"/>
        <v>-</v>
      </c>
      <c r="LI70" s="19" t="str">
        <f t="shared" ca="1" si="744"/>
        <v>-</v>
      </c>
      <c r="LJ70" s="19" t="str">
        <f t="shared" ca="1" si="744"/>
        <v>-</v>
      </c>
      <c r="LK70" s="19" t="str">
        <f t="shared" ca="1" si="744"/>
        <v>-</v>
      </c>
      <c r="LL70" s="19" t="str">
        <f t="shared" ca="1" si="744"/>
        <v>-</v>
      </c>
      <c r="LM70" s="19" t="str">
        <f t="shared" ca="1" si="744"/>
        <v>-</v>
      </c>
      <c r="LN70" s="466" t="str">
        <f t="shared" ca="1" si="744"/>
        <v>-</v>
      </c>
      <c r="LO70" s="5" t="b">
        <f t="array" aca="1" ref="LO70" ca="1">IF(OR(LP70:LV70&lt;&gt;"-"),TRUE,"-")</f>
        <v>1</v>
      </c>
      <c r="LP70" s="19">
        <f t="shared" ca="1" si="728"/>
        <v>0</v>
      </c>
      <c r="LQ70" s="19" t="str">
        <f t="shared" ca="1" si="728"/>
        <v>-</v>
      </c>
      <c r="LR70" s="19">
        <f t="shared" ca="1" si="728"/>
        <v>999999</v>
      </c>
      <c r="LS70" s="19">
        <f t="shared" ca="1" si="728"/>
        <v>999999</v>
      </c>
      <c r="LT70" s="19">
        <f t="shared" ca="1" si="728"/>
        <v>999999</v>
      </c>
      <c r="LU70" s="19">
        <f t="shared" ca="1" si="728"/>
        <v>999999</v>
      </c>
      <c r="LV70" s="19">
        <f t="shared" ca="1" si="728"/>
        <v>999999</v>
      </c>
      <c r="LW70" s="19" t="str">
        <f t="shared" ca="1" si="728"/>
        <v>-</v>
      </c>
      <c r="LX70" s="19" t="str">
        <f t="shared" ca="1" si="729"/>
        <v>-</v>
      </c>
      <c r="LY70" s="19" t="str">
        <f t="shared" ca="1" si="729"/>
        <v>-</v>
      </c>
      <c r="LZ70" s="19" t="b">
        <f t="shared" ca="1" si="656"/>
        <v>1</v>
      </c>
      <c r="MA70" s="19">
        <f t="shared" ca="1" si="656"/>
        <v>0</v>
      </c>
      <c r="MB70" s="5" t="str">
        <f t="shared" si="657"/>
        <v>-</v>
      </c>
      <c r="MC70" s="5" t="str">
        <f t="shared" si="657"/>
        <v>-</v>
      </c>
      <c r="MD70" s="5" t="str">
        <f t="shared" si="657"/>
        <v>-</v>
      </c>
      <c r="ME70" s="5" t="str">
        <f t="shared" si="657"/>
        <v>-</v>
      </c>
      <c r="MF70" s="19" t="str">
        <f t="shared" ref="MF70:NW70" ca="1" si="745">OFFSET(MF$5,$B70,0)</f>
        <v>-</v>
      </c>
      <c r="MG70" s="19" t="str">
        <f t="shared" ca="1" si="745"/>
        <v>-</v>
      </c>
      <c r="MH70" s="19" t="str">
        <f t="shared" ca="1" si="745"/>
        <v>-</v>
      </c>
      <c r="MI70" s="19" t="str">
        <f t="shared" ca="1" si="745"/>
        <v>-</v>
      </c>
      <c r="MJ70" s="19">
        <f t="shared" ca="1" si="745"/>
        <v>0.5</v>
      </c>
      <c r="MK70" s="19">
        <f t="shared" ca="1" si="745"/>
        <v>0.5</v>
      </c>
      <c r="ML70" s="19" t="str">
        <f t="shared" ca="1" si="745"/>
        <v>-</v>
      </c>
      <c r="MM70" s="5">
        <f t="shared" si="659"/>
        <v>0</v>
      </c>
      <c r="MN70" s="5">
        <f t="shared" si="659"/>
        <v>500</v>
      </c>
      <c r="MO70" s="5">
        <f t="shared" si="659"/>
        <v>500</v>
      </c>
      <c r="MP70" s="5">
        <f t="shared" si="659"/>
        <v>575</v>
      </c>
      <c r="MQ70" s="5">
        <f t="shared" si="659"/>
        <v>240</v>
      </c>
      <c r="MR70" s="5">
        <f t="shared" si="659"/>
        <v>364</v>
      </c>
      <c r="MS70" s="5">
        <f t="shared" si="660"/>
        <v>1</v>
      </c>
      <c r="MT70" s="9"/>
      <c r="MU70" s="19">
        <f t="shared" ca="1" si="745"/>
        <v>70</v>
      </c>
      <c r="MV70" s="19">
        <f t="shared" ca="1" si="745"/>
        <v>50</v>
      </c>
      <c r="MW70" s="19">
        <f t="shared" ca="1" si="745"/>
        <v>75</v>
      </c>
      <c r="MX70" s="19">
        <f t="shared" ca="1" si="745"/>
        <v>50</v>
      </c>
      <c r="MY70" s="5">
        <f t="shared" si="661"/>
        <v>0.75</v>
      </c>
      <c r="MZ70" s="5">
        <f t="shared" si="662"/>
        <v>0.75</v>
      </c>
      <c r="NA70" s="5">
        <f t="shared" si="663"/>
        <v>1</v>
      </c>
      <c r="NB70" s="9"/>
      <c r="NC70" s="19" t="b">
        <f t="shared" ca="1" si="664"/>
        <v>0</v>
      </c>
      <c r="ND70" s="19" t="b">
        <f t="shared" ca="1" si="664"/>
        <v>0</v>
      </c>
      <c r="NE70" s="19">
        <f t="shared" ca="1" si="664"/>
        <v>2</v>
      </c>
      <c r="NF70" s="19">
        <f t="shared" ca="1" si="664"/>
        <v>1</v>
      </c>
      <c r="NG70" s="19">
        <f t="shared" ca="1" si="664"/>
        <v>2</v>
      </c>
      <c r="NH70" s="19">
        <f t="shared" ca="1" si="664"/>
        <v>0</v>
      </c>
      <c r="NI70" s="19" t="str">
        <f t="shared" ca="1" si="664"/>
        <v>-</v>
      </c>
      <c r="NJ70" s="466" t="b">
        <v>0</v>
      </c>
      <c r="NK70" s="466" t="s">
        <v>34</v>
      </c>
      <c r="NL70" s="466" t="b">
        <v>1</v>
      </c>
      <c r="NM70" s="466">
        <f>$NM$53*0.2</f>
        <v>200</v>
      </c>
      <c r="NN70" s="19" t="str">
        <f t="shared" ca="1" si="664"/>
        <v>-</v>
      </c>
      <c r="NO70" s="19">
        <f t="shared" ca="1" si="745"/>
        <v>1</v>
      </c>
      <c r="NP70" s="19">
        <f t="shared" ca="1" si="745"/>
        <v>1</v>
      </c>
      <c r="NQ70" s="19">
        <f t="shared" ca="1" si="745"/>
        <v>1</v>
      </c>
      <c r="NR70" s="19">
        <f t="shared" ca="1" si="745"/>
        <v>1</v>
      </c>
      <c r="NS70" s="19">
        <f t="shared" ca="1" si="745"/>
        <v>1</v>
      </c>
      <c r="NT70" s="19">
        <f t="shared" ca="1" si="745"/>
        <v>1</v>
      </c>
      <c r="NU70" s="19">
        <f t="shared" ca="1" si="745"/>
        <v>1</v>
      </c>
      <c r="NV70" s="19">
        <f t="shared" ca="1" si="745"/>
        <v>1</v>
      </c>
      <c r="NW70" s="19">
        <f t="shared" ca="1" si="745"/>
        <v>1</v>
      </c>
      <c r="NX70" s="9"/>
      <c r="NY70" s="539" t="str">
        <f t="shared" ref="NY70:PH70" si="746">IF(AND($O70=NY$19, $AP70=NY$21),TRUE,"-")</f>
        <v>-</v>
      </c>
      <c r="NZ70" s="539" t="str">
        <f t="shared" si="746"/>
        <v>-</v>
      </c>
      <c r="OA70" s="539" t="str">
        <f t="shared" si="746"/>
        <v>-</v>
      </c>
      <c r="OB70" s="539" t="str">
        <f t="shared" si="746"/>
        <v>-</v>
      </c>
      <c r="OC70" s="539" t="str">
        <f t="shared" si="746"/>
        <v>-</v>
      </c>
      <c r="OD70" s="539" t="str">
        <f t="shared" si="746"/>
        <v>-</v>
      </c>
      <c r="OE70" s="539" t="str">
        <f t="shared" ca="1" si="746"/>
        <v>-</v>
      </c>
      <c r="OF70" s="539" t="str">
        <f t="shared" ca="1" si="746"/>
        <v>-</v>
      </c>
      <c r="OG70" s="539" t="str">
        <f t="shared" ca="1" si="746"/>
        <v>-</v>
      </c>
      <c r="OH70" s="539" t="str">
        <f t="shared" ca="1" si="746"/>
        <v>-</v>
      </c>
      <c r="OI70" s="539" t="str">
        <f t="shared" ca="1" si="746"/>
        <v>-</v>
      </c>
      <c r="OJ70" s="539" t="str">
        <f t="shared" ca="1" si="746"/>
        <v>-</v>
      </c>
      <c r="OK70" s="539" t="str">
        <f t="shared" ca="1" si="746"/>
        <v>-</v>
      </c>
      <c r="OL70" s="539" t="str">
        <f t="shared" ca="1" si="746"/>
        <v>-</v>
      </c>
      <c r="OM70" s="539" t="str">
        <f t="shared" ca="1" si="746"/>
        <v>-</v>
      </c>
      <c r="ON70" s="539" t="str">
        <f t="shared" ca="1" si="746"/>
        <v>-</v>
      </c>
      <c r="OO70" s="539" t="str">
        <f t="shared" ca="1" si="746"/>
        <v>-</v>
      </c>
      <c r="OP70" s="539" t="str">
        <f t="shared" ca="1" si="746"/>
        <v>-</v>
      </c>
      <c r="OQ70" s="539" t="str">
        <f t="shared" ca="1" si="746"/>
        <v>-</v>
      </c>
      <c r="OR70" s="539" t="str">
        <f t="shared" ca="1" si="746"/>
        <v>-</v>
      </c>
      <c r="OS70" s="539" t="str">
        <f t="shared" ca="1" si="746"/>
        <v>-</v>
      </c>
      <c r="OT70" s="539" t="str">
        <f t="shared" ca="1" si="746"/>
        <v>-</v>
      </c>
      <c r="OU70" s="539" t="str">
        <f t="shared" ca="1" si="746"/>
        <v>-</v>
      </c>
      <c r="OV70" s="539" t="str">
        <f t="shared" ca="1" si="746"/>
        <v>-</v>
      </c>
      <c r="OW70" s="539" t="str">
        <f t="shared" ca="1" si="746"/>
        <v>-</v>
      </c>
      <c r="OX70" s="539" t="str">
        <f t="shared" ca="1" si="746"/>
        <v>-</v>
      </c>
      <c r="OY70" s="539" t="str">
        <f t="shared" ca="1" si="746"/>
        <v>-</v>
      </c>
      <c r="OZ70" s="539" t="str">
        <f t="shared" ca="1" si="746"/>
        <v>-</v>
      </c>
      <c r="PA70" s="539" t="str">
        <f t="shared" ca="1" si="746"/>
        <v>-</v>
      </c>
      <c r="PB70" s="539" t="str">
        <f t="shared" ca="1" si="746"/>
        <v>-</v>
      </c>
      <c r="PC70" s="539" t="str">
        <f t="shared" ca="1" si="746"/>
        <v>-</v>
      </c>
      <c r="PD70" s="539" t="str">
        <f t="shared" ca="1" si="746"/>
        <v>-</v>
      </c>
      <c r="PE70" s="539" t="str">
        <f t="shared" ca="1" si="746"/>
        <v>-</v>
      </c>
      <c r="PF70" s="539" t="str">
        <f t="shared" ca="1" si="746"/>
        <v>-</v>
      </c>
      <c r="PG70" s="539" t="str">
        <f t="shared" ca="1" si="746"/>
        <v>-</v>
      </c>
      <c r="PH70" s="539" t="str">
        <f t="shared" ca="1" si="746"/>
        <v>-</v>
      </c>
      <c r="PI70" s="549" t="str">
        <f t="shared" ref="PI70:QH70" si="747">IF($O70=PI$19,TRUE,"-")</f>
        <v>-</v>
      </c>
      <c r="PJ70" s="549" t="str">
        <f t="shared" si="747"/>
        <v>-</v>
      </c>
      <c r="PK70" s="549" t="str">
        <f t="shared" si="747"/>
        <v>-</v>
      </c>
      <c r="PL70" s="549" t="str">
        <f t="shared" si="747"/>
        <v>-</v>
      </c>
      <c r="PM70" s="549" t="str">
        <f t="shared" si="747"/>
        <v>-</v>
      </c>
      <c r="PN70" s="549" t="str">
        <f t="shared" si="747"/>
        <v>-</v>
      </c>
      <c r="PO70" s="549" t="str">
        <f t="shared" si="747"/>
        <v>-</v>
      </c>
      <c r="PP70" s="549" t="str">
        <f t="shared" si="747"/>
        <v>-</v>
      </c>
      <c r="PQ70" s="549" t="str">
        <f t="shared" si="747"/>
        <v>-</v>
      </c>
      <c r="PR70" s="549" t="str">
        <f t="shared" si="747"/>
        <v>-</v>
      </c>
      <c r="PS70" s="549" t="str">
        <f t="shared" si="747"/>
        <v>-</v>
      </c>
      <c r="PT70" s="549" t="str">
        <f t="shared" si="747"/>
        <v>-</v>
      </c>
      <c r="PU70" s="549" t="str">
        <f t="shared" si="747"/>
        <v>-</v>
      </c>
      <c r="PV70" s="549" t="str">
        <f t="shared" si="747"/>
        <v>-</v>
      </c>
      <c r="PW70" s="549" t="str">
        <f t="shared" si="747"/>
        <v>-</v>
      </c>
      <c r="PX70" s="549" t="str">
        <f t="shared" si="747"/>
        <v>-</v>
      </c>
      <c r="PY70" s="549" t="str">
        <f t="shared" si="747"/>
        <v>-</v>
      </c>
      <c r="PZ70" s="549" t="str">
        <f t="shared" si="747"/>
        <v>-</v>
      </c>
      <c r="QA70" s="549" t="str">
        <f t="shared" si="747"/>
        <v>-</v>
      </c>
      <c r="QB70" s="549" t="str">
        <f t="shared" si="747"/>
        <v>-</v>
      </c>
      <c r="QC70" s="549" t="str">
        <f t="shared" si="747"/>
        <v>-</v>
      </c>
      <c r="QD70" s="549" t="str">
        <f t="shared" si="747"/>
        <v>-</v>
      </c>
      <c r="QE70" s="549" t="str">
        <f t="shared" si="747"/>
        <v>-</v>
      </c>
      <c r="QF70" s="549" t="str">
        <f t="shared" si="747"/>
        <v>-</v>
      </c>
      <c r="QG70" s="549" t="str">
        <f t="shared" si="747"/>
        <v>-</v>
      </c>
      <c r="QH70" s="549" t="str">
        <f t="shared" si="747"/>
        <v>-</v>
      </c>
      <c r="QI70" s="539" t="str">
        <f t="shared" ref="QI70:RR70" si="748">IF(AND($O70=QI$19, $AP70=QI$21),TRUE,"-")</f>
        <v>-</v>
      </c>
      <c r="QJ70" s="539" t="str">
        <f t="shared" si="748"/>
        <v>-</v>
      </c>
      <c r="QK70" s="539" t="str">
        <f t="shared" si="748"/>
        <v>-</v>
      </c>
      <c r="QL70" s="539" t="str">
        <f t="shared" si="748"/>
        <v>-</v>
      </c>
      <c r="QM70" s="539" t="str">
        <f t="shared" si="748"/>
        <v>-</v>
      </c>
      <c r="QN70" s="539" t="str">
        <f t="shared" si="748"/>
        <v>-</v>
      </c>
      <c r="QO70" s="539" t="str">
        <f t="shared" ca="1" si="748"/>
        <v>-</v>
      </c>
      <c r="QP70" s="539" t="str">
        <f t="shared" ca="1" si="748"/>
        <v>-</v>
      </c>
      <c r="QQ70" s="539" t="str">
        <f t="shared" ca="1" si="748"/>
        <v>-</v>
      </c>
      <c r="QR70" s="539" t="str">
        <f t="shared" ca="1" si="748"/>
        <v>-</v>
      </c>
      <c r="QS70" s="539" t="str">
        <f t="shared" ca="1" si="748"/>
        <v>-</v>
      </c>
      <c r="QT70" s="539" t="str">
        <f t="shared" ca="1" si="748"/>
        <v>-</v>
      </c>
      <c r="QU70" s="539" t="str">
        <f t="shared" ca="1" si="748"/>
        <v>-</v>
      </c>
      <c r="QV70" s="539" t="str">
        <f t="shared" ca="1" si="748"/>
        <v>-</v>
      </c>
      <c r="QW70" s="539" t="str">
        <f t="shared" ca="1" si="748"/>
        <v>-</v>
      </c>
      <c r="QX70" s="539" t="str">
        <f t="shared" ca="1" si="748"/>
        <v>-</v>
      </c>
      <c r="QY70" s="539" t="str">
        <f t="shared" ca="1" si="748"/>
        <v>-</v>
      </c>
      <c r="QZ70" s="539" t="str">
        <f t="shared" ca="1" si="748"/>
        <v>-</v>
      </c>
      <c r="RA70" s="539" t="str">
        <f t="shared" ca="1" si="748"/>
        <v>-</v>
      </c>
      <c r="RB70" s="539" t="str">
        <f t="shared" ca="1" si="748"/>
        <v>-</v>
      </c>
      <c r="RC70" s="539" t="str">
        <f t="shared" ca="1" si="748"/>
        <v>-</v>
      </c>
      <c r="RD70" s="539" t="str">
        <f t="shared" ca="1" si="748"/>
        <v>-</v>
      </c>
      <c r="RE70" s="539" t="str">
        <f t="shared" ca="1" si="748"/>
        <v>-</v>
      </c>
      <c r="RF70" s="539" t="str">
        <f t="shared" ca="1" si="748"/>
        <v>-</v>
      </c>
      <c r="RG70" s="539" t="str">
        <f t="shared" ca="1" si="748"/>
        <v>-</v>
      </c>
      <c r="RH70" s="539" t="str">
        <f t="shared" ca="1" si="748"/>
        <v>-</v>
      </c>
      <c r="RI70" s="539" t="str">
        <f t="shared" ca="1" si="748"/>
        <v>-</v>
      </c>
      <c r="RJ70" s="539" t="str">
        <f t="shared" ca="1" si="748"/>
        <v>-</v>
      </c>
      <c r="RK70" s="539" t="str">
        <f t="shared" ca="1" si="748"/>
        <v>-</v>
      </c>
      <c r="RL70" s="539" t="str">
        <f t="shared" ca="1" si="748"/>
        <v>-</v>
      </c>
      <c r="RM70" s="539" t="str">
        <f t="shared" ca="1" si="748"/>
        <v>-</v>
      </c>
      <c r="RN70" s="539" t="str">
        <f t="shared" ca="1" si="748"/>
        <v>-</v>
      </c>
      <c r="RO70" s="539" t="str">
        <f t="shared" ca="1" si="748"/>
        <v>-</v>
      </c>
      <c r="RP70" s="539" t="str">
        <f t="shared" ca="1" si="748"/>
        <v>-</v>
      </c>
      <c r="RQ70" s="539" t="str">
        <f t="shared" ca="1" si="748"/>
        <v>-</v>
      </c>
      <c r="RR70" s="539" t="str">
        <f t="shared" ca="1" si="748"/>
        <v>-</v>
      </c>
      <c r="RS70" s="549" t="str">
        <f t="shared" ref="RS70:SR70" si="749">IF($O70=RS$19,TRUE,"-")</f>
        <v>-</v>
      </c>
      <c r="RT70" s="549" t="str">
        <f t="shared" si="749"/>
        <v>-</v>
      </c>
      <c r="RU70" s="549" t="str">
        <f t="shared" si="749"/>
        <v>-</v>
      </c>
      <c r="RV70" s="549" t="str">
        <f t="shared" si="749"/>
        <v>-</v>
      </c>
      <c r="RW70" s="549" t="str">
        <f t="shared" si="749"/>
        <v>-</v>
      </c>
      <c r="RX70" s="549" t="str">
        <f t="shared" si="749"/>
        <v>-</v>
      </c>
      <c r="RY70" s="549" t="str">
        <f t="shared" si="749"/>
        <v>-</v>
      </c>
      <c r="RZ70" s="549" t="str">
        <f t="shared" si="749"/>
        <v>-</v>
      </c>
      <c r="SA70" s="549" t="str">
        <f t="shared" si="749"/>
        <v>-</v>
      </c>
      <c r="SB70" s="549" t="str">
        <f t="shared" si="749"/>
        <v>-</v>
      </c>
      <c r="SC70" s="549" t="str">
        <f t="shared" si="749"/>
        <v>-</v>
      </c>
      <c r="SD70" s="549" t="str">
        <f t="shared" si="749"/>
        <v>-</v>
      </c>
      <c r="SE70" s="549" t="str">
        <f t="shared" si="749"/>
        <v>-</v>
      </c>
      <c r="SF70" s="549" t="str">
        <f t="shared" si="749"/>
        <v>-</v>
      </c>
      <c r="SG70" s="549" t="str">
        <f t="shared" si="749"/>
        <v>-</v>
      </c>
      <c r="SH70" s="549" t="str">
        <f t="shared" si="749"/>
        <v>-</v>
      </c>
      <c r="SI70" s="549" t="str">
        <f t="shared" si="749"/>
        <v>-</v>
      </c>
      <c r="SJ70" s="549" t="str">
        <f t="shared" si="749"/>
        <v>-</v>
      </c>
      <c r="SK70" s="549" t="str">
        <f t="shared" si="749"/>
        <v>-</v>
      </c>
      <c r="SL70" s="549" t="str">
        <f t="shared" si="749"/>
        <v>-</v>
      </c>
      <c r="SM70" s="549" t="str">
        <f t="shared" si="749"/>
        <v>-</v>
      </c>
      <c r="SN70" s="549" t="str">
        <f t="shared" si="749"/>
        <v>-</v>
      </c>
      <c r="SO70" s="549" t="str">
        <f t="shared" si="749"/>
        <v>-</v>
      </c>
      <c r="SP70" s="549" t="str">
        <f t="shared" si="749"/>
        <v>-</v>
      </c>
      <c r="SQ70" s="549" t="str">
        <f t="shared" si="749"/>
        <v>-</v>
      </c>
      <c r="SR70" s="549" t="str">
        <f t="shared" si="749"/>
        <v>-</v>
      </c>
      <c r="SS70" s="539" t="b">
        <f t="shared" ref="SS70:UB70" si="750">IF(AND($O70=SS$19, $AP70=SS$21),TRUE,"-")</f>
        <v>1</v>
      </c>
      <c r="ST70" s="539" t="b">
        <f t="shared" si="750"/>
        <v>1</v>
      </c>
      <c r="SU70" s="539" t="b">
        <f t="shared" si="750"/>
        <v>1</v>
      </c>
      <c r="SV70" s="539" t="b">
        <f t="shared" si="750"/>
        <v>1</v>
      </c>
      <c r="SW70" s="539" t="b">
        <f t="shared" si="750"/>
        <v>1</v>
      </c>
      <c r="SX70" s="539" t="b">
        <f t="shared" si="750"/>
        <v>1</v>
      </c>
      <c r="SY70" s="539" t="str">
        <f t="shared" ca="1" si="750"/>
        <v>-</v>
      </c>
      <c r="SZ70" s="539" t="str">
        <f t="shared" ca="1" si="750"/>
        <v>-</v>
      </c>
      <c r="TA70" s="539" t="str">
        <f t="shared" ca="1" si="750"/>
        <v>-</v>
      </c>
      <c r="TB70" s="539" t="str">
        <f t="shared" ca="1" si="750"/>
        <v>-</v>
      </c>
      <c r="TC70" s="539" t="str">
        <f t="shared" ca="1" si="750"/>
        <v>-</v>
      </c>
      <c r="TD70" s="539" t="str">
        <f t="shared" ca="1" si="750"/>
        <v>-</v>
      </c>
      <c r="TE70" s="539" t="str">
        <f t="shared" ca="1" si="750"/>
        <v>-</v>
      </c>
      <c r="TF70" s="539" t="str">
        <f t="shared" ca="1" si="750"/>
        <v>-</v>
      </c>
      <c r="TG70" s="539" t="str">
        <f t="shared" ca="1" si="750"/>
        <v>-</v>
      </c>
      <c r="TH70" s="539" t="str">
        <f t="shared" ca="1" si="750"/>
        <v>-</v>
      </c>
      <c r="TI70" s="539" t="str">
        <f t="shared" ca="1" si="750"/>
        <v>-</v>
      </c>
      <c r="TJ70" s="539" t="str">
        <f t="shared" ca="1" si="750"/>
        <v>-</v>
      </c>
      <c r="TK70" s="539" t="str">
        <f t="shared" ca="1" si="750"/>
        <v>-</v>
      </c>
      <c r="TL70" s="539" t="str">
        <f t="shared" ca="1" si="750"/>
        <v>-</v>
      </c>
      <c r="TM70" s="539" t="str">
        <f t="shared" ca="1" si="750"/>
        <v>-</v>
      </c>
      <c r="TN70" s="539" t="str">
        <f t="shared" ca="1" si="750"/>
        <v>-</v>
      </c>
      <c r="TO70" s="539" t="str">
        <f t="shared" ca="1" si="750"/>
        <v>-</v>
      </c>
      <c r="TP70" s="539" t="str">
        <f t="shared" ca="1" si="750"/>
        <v>-</v>
      </c>
      <c r="TQ70" s="539" t="str">
        <f t="shared" ca="1" si="750"/>
        <v>-</v>
      </c>
      <c r="TR70" s="539" t="str">
        <f t="shared" ca="1" si="750"/>
        <v>-</v>
      </c>
      <c r="TS70" s="539" t="str">
        <f t="shared" ca="1" si="750"/>
        <v>-</v>
      </c>
      <c r="TT70" s="539" t="str">
        <f t="shared" ca="1" si="750"/>
        <v>-</v>
      </c>
      <c r="TU70" s="539" t="str">
        <f t="shared" ca="1" si="750"/>
        <v>-</v>
      </c>
      <c r="TV70" s="539" t="str">
        <f t="shared" ca="1" si="750"/>
        <v>-</v>
      </c>
      <c r="TW70" s="539" t="str">
        <f t="shared" ca="1" si="750"/>
        <v>-</v>
      </c>
      <c r="TX70" s="539" t="str">
        <f t="shared" ca="1" si="750"/>
        <v>-</v>
      </c>
      <c r="TY70" s="539" t="str">
        <f t="shared" ca="1" si="750"/>
        <v>-</v>
      </c>
      <c r="TZ70" s="539" t="str">
        <f t="shared" ca="1" si="750"/>
        <v>-</v>
      </c>
      <c r="UA70" s="539" t="str">
        <f t="shared" ca="1" si="750"/>
        <v>-</v>
      </c>
      <c r="UB70" s="539" t="str">
        <f t="shared" ca="1" si="750"/>
        <v>-</v>
      </c>
      <c r="UC70" s="549" t="b">
        <f t="shared" ref="UC70:VB70" si="751">IF($O70=UC$19,TRUE,"-")</f>
        <v>1</v>
      </c>
      <c r="UD70" s="549" t="b">
        <f t="shared" si="751"/>
        <v>1</v>
      </c>
      <c r="UE70" s="549" t="b">
        <f t="shared" si="751"/>
        <v>1</v>
      </c>
      <c r="UF70" s="549" t="b">
        <f t="shared" si="751"/>
        <v>1</v>
      </c>
      <c r="UG70" s="549" t="b">
        <f t="shared" si="751"/>
        <v>1</v>
      </c>
      <c r="UH70" s="549" t="b">
        <f t="shared" si="751"/>
        <v>1</v>
      </c>
      <c r="UI70" s="549" t="b">
        <f t="shared" si="751"/>
        <v>1</v>
      </c>
      <c r="UJ70" s="549" t="b">
        <f t="shared" si="751"/>
        <v>1</v>
      </c>
      <c r="UK70" s="549" t="b">
        <f t="shared" si="751"/>
        <v>1</v>
      </c>
      <c r="UL70" s="549" t="b">
        <f t="shared" si="751"/>
        <v>1</v>
      </c>
      <c r="UM70" s="549" t="b">
        <f t="shared" si="751"/>
        <v>1</v>
      </c>
      <c r="UN70" s="549" t="b">
        <f t="shared" si="751"/>
        <v>1</v>
      </c>
      <c r="UO70" s="549" t="b">
        <f t="shared" si="751"/>
        <v>1</v>
      </c>
      <c r="UP70" s="549" t="b">
        <f t="shared" si="751"/>
        <v>1</v>
      </c>
      <c r="UQ70" s="549" t="b">
        <f t="shared" si="751"/>
        <v>1</v>
      </c>
      <c r="UR70" s="549" t="b">
        <f t="shared" si="751"/>
        <v>1</v>
      </c>
      <c r="US70" s="549" t="b">
        <f t="shared" si="751"/>
        <v>1</v>
      </c>
      <c r="UT70" s="549" t="b">
        <f t="shared" si="751"/>
        <v>1</v>
      </c>
      <c r="UU70" s="549" t="b">
        <f t="shared" si="751"/>
        <v>1</v>
      </c>
      <c r="UV70" s="549" t="b">
        <f t="shared" si="751"/>
        <v>1</v>
      </c>
      <c r="UW70" s="549" t="b">
        <f t="shared" si="751"/>
        <v>1</v>
      </c>
      <c r="UX70" s="549" t="b">
        <f t="shared" si="751"/>
        <v>1</v>
      </c>
      <c r="UY70" s="549" t="b">
        <f t="shared" si="751"/>
        <v>1</v>
      </c>
      <c r="UZ70" s="549" t="b">
        <f t="shared" si="751"/>
        <v>1</v>
      </c>
      <c r="VA70" s="549" t="b">
        <f t="shared" si="751"/>
        <v>1</v>
      </c>
      <c r="VB70" s="549" t="b">
        <f t="shared" si="751"/>
        <v>1</v>
      </c>
      <c r="VC70" s="19">
        <f t="shared" ca="1" si="671"/>
        <v>0</v>
      </c>
      <c r="VD70" s="23">
        <v>0</v>
      </c>
    </row>
    <row r="71" spans="1:576" outlineLevel="1">
      <c r="A71" s="21">
        <f t="shared" si="93"/>
        <v>66</v>
      </c>
      <c r="B71" s="21">
        <f>$A$23</f>
        <v>18</v>
      </c>
      <c r="C71">
        <v>108</v>
      </c>
      <c r="D71" s="19" t="str">
        <f t="shared" ca="1" si="583"/>
        <v>SNSW</v>
      </c>
      <c r="E71" t="b">
        <v>0</v>
      </c>
      <c r="F71" t="b">
        <v>0</v>
      </c>
      <c r="G71" t="b">
        <v>1</v>
      </c>
      <c r="H71" s="215">
        <f ca="1">OFFSET(H71,-1,0)+1</f>
        <v>17</v>
      </c>
      <c r="I71" s="26">
        <v>2</v>
      </c>
      <c r="J71" s="26">
        <v>1</v>
      </c>
      <c r="K71" s="26" t="str">
        <f>""</f>
        <v/>
      </c>
      <c r="L71" s="26">
        <v>0</v>
      </c>
      <c r="M71" s="26">
        <f t="shared" si="585"/>
        <v>2</v>
      </c>
      <c r="N71" s="26">
        <v>2</v>
      </c>
      <c r="O71" s="26">
        <v>3</v>
      </c>
      <c r="P71" s="26">
        <v>2</v>
      </c>
      <c r="Q71" s="26">
        <v>0</v>
      </c>
      <c r="R71" s="26">
        <v>0</v>
      </c>
      <c r="S71" s="26">
        <v>0</v>
      </c>
      <c r="T71" s="26">
        <v>0</v>
      </c>
      <c r="U71" s="26">
        <v>1</v>
      </c>
      <c r="V71" s="116">
        <v>1</v>
      </c>
      <c r="W71" s="116">
        <v>2</v>
      </c>
      <c r="X71" s="116">
        <v>2</v>
      </c>
      <c r="Y71" s="211"/>
      <c r="Z71" s="211"/>
      <c r="AA71" s="211"/>
      <c r="AB71" s="211"/>
      <c r="AC71" s="26">
        <v>0</v>
      </c>
      <c r="AD71" s="211"/>
      <c r="AE71" s="211"/>
      <c r="AF71" s="211"/>
      <c r="AG71" s="211"/>
      <c r="AH71" s="211"/>
      <c r="AI71" s="211"/>
      <c r="AJ71" s="211"/>
      <c r="AK71" s="211"/>
      <c r="AL71" s="136">
        <f t="shared" si="586"/>
        <v>2</v>
      </c>
      <c r="AM71" s="136">
        <f>INDEX(CHOOSE($O71,DataAutumn!i.AdultDrys,DataWinter!i.AdultDrys,DataSpring!i.AdultDrys),1,$N71)</f>
        <v>3</v>
      </c>
      <c r="AN71" s="5">
        <f t="shared" si="587"/>
        <v>2</v>
      </c>
      <c r="AO71" s="5">
        <f t="shared" si="587"/>
        <v>0</v>
      </c>
      <c r="AP71" s="5">
        <f t="shared" si="588"/>
        <v>1</v>
      </c>
      <c r="AQ71" s="211"/>
      <c r="AR71" s="211"/>
      <c r="AS71" s="356" t="str">
        <f t="shared" ca="1" si="589"/>
        <v>optimum_carry 00017 SNSW MWM     pasture300 Day204 Scan2-0000 RR000p GP100p WP075p MP075p T_TRUE (F33N11)</v>
      </c>
      <c r="AT71" s="9" t="str">
        <f ca="1">IF(COUNTIF(AS$5:AS71,AS71)=1,"-","Dup")</f>
        <v>-</v>
      </c>
      <c r="AU71" s="9"/>
      <c r="AV71" s="19" t="str">
        <f t="shared" ca="1" si="590"/>
        <v>-</v>
      </c>
      <c r="AW71" s="19" t="str">
        <f t="shared" ca="1" si="590"/>
        <v>-</v>
      </c>
      <c r="AX71" s="19" t="str">
        <f t="shared" ca="1" si="590"/>
        <v>-</v>
      </c>
      <c r="AY71" s="19" t="str">
        <f t="shared" ca="1" si="590"/>
        <v>-</v>
      </c>
      <c r="AZ71" s="19" t="str">
        <f t="shared" ca="1" si="590"/>
        <v>-</v>
      </c>
      <c r="BA71" s="19" t="str">
        <f t="shared" ca="1" si="590"/>
        <v>-</v>
      </c>
      <c r="BB71" s="19" t="str">
        <f t="shared" ca="1" si="590"/>
        <v>-</v>
      </c>
      <c r="BC71" s="19" t="str">
        <f t="shared" ca="1" si="590"/>
        <v>-</v>
      </c>
      <c r="BD71" s="9"/>
      <c r="BE71" s="5" t="b">
        <f t="shared" si="591"/>
        <v>0</v>
      </c>
      <c r="BF71" s="5" t="str">
        <f t="shared" si="591"/>
        <v>-</v>
      </c>
      <c r="BG71" s="5" t="b">
        <f t="shared" si="591"/>
        <v>0</v>
      </c>
      <c r="BH71" s="5" t="b">
        <f t="shared" si="591"/>
        <v>1</v>
      </c>
      <c r="BI71" s="5" t="b">
        <f t="shared" si="591"/>
        <v>1</v>
      </c>
      <c r="BJ71" s="136">
        <f t="shared" si="591"/>
        <v>0</v>
      </c>
      <c r="BK71" s="19" t="b">
        <f t="shared" ca="1" si="592"/>
        <v>0</v>
      </c>
      <c r="BL71" s="9"/>
      <c r="BM71" s="5" t="str">
        <f t="shared" ca="1" si="593"/>
        <v>-</v>
      </c>
      <c r="BN71" s="19" t="str">
        <f t="shared" ca="1" si="594"/>
        <v>-</v>
      </c>
      <c r="BO71" s="19" t="str">
        <f t="shared" ca="1" si="594"/>
        <v>-</v>
      </c>
      <c r="BP71" s="19" t="str">
        <f t="shared" ca="1" si="594"/>
        <v>-</v>
      </c>
      <c r="BQ71" s="5" t="str">
        <f t="shared" ca="1" si="595"/>
        <v>-</v>
      </c>
      <c r="BR71" s="19" t="str">
        <f t="shared" ca="1" si="596"/>
        <v>-</v>
      </c>
      <c r="BS71" s="5" t="str">
        <f t="shared" ca="1" si="597"/>
        <v>-</v>
      </c>
      <c r="BT71" s="19" t="str">
        <f t="shared" ca="1" si="598"/>
        <v>-</v>
      </c>
      <c r="BU71" s="19" t="str">
        <f t="shared" ca="1" si="598"/>
        <v>-</v>
      </c>
      <c r="BV71" s="19" t="str">
        <f t="shared" ca="1" si="598"/>
        <v>-</v>
      </c>
      <c r="BW71" s="5" t="str">
        <f t="shared" ca="1" si="599"/>
        <v>-</v>
      </c>
      <c r="BX71" s="9"/>
      <c r="BY71" s="5" t="b">
        <f t="shared" si="600"/>
        <v>0</v>
      </c>
      <c r="BZ71" s="5" t="str">
        <f t="shared" ca="1" si="601"/>
        <v>-</v>
      </c>
      <c r="CA71" s="5" t="str">
        <f t="shared" ca="1" si="602"/>
        <v>-</v>
      </c>
      <c r="CB71" s="5" t="str">
        <f t="shared" ca="1" si="602"/>
        <v>-</v>
      </c>
      <c r="CC71" s="5" t="str">
        <f t="shared" ca="1" si="602"/>
        <v>-</v>
      </c>
      <c r="CD71" s="5" t="str">
        <f t="shared" ca="1" si="602"/>
        <v>-</v>
      </c>
      <c r="CE71" s="5" t="str">
        <f t="shared" ca="1" si="602"/>
        <v>-</v>
      </c>
      <c r="CF71" s="5" t="str">
        <f t="shared" ca="1" si="602"/>
        <v>-</v>
      </c>
      <c r="CG71" s="5" t="str">
        <f t="shared" ca="1" si="602"/>
        <v>-</v>
      </c>
      <c r="CH71" s="5" t="str">
        <f t="shared" ca="1" si="602"/>
        <v>-</v>
      </c>
      <c r="CI71" s="9"/>
      <c r="CJ71" s="12" t="b">
        <v>1</v>
      </c>
      <c r="CK71" s="12" t="b">
        <v>1</v>
      </c>
      <c r="CL71" s="12" t="b">
        <v>1</v>
      </c>
      <c r="CM71" s="12">
        <v>22312000005</v>
      </c>
      <c r="CN71" s="12" t="b">
        <v>0</v>
      </c>
      <c r="CO71" s="19" t="str">
        <f t="shared" ca="1" si="603"/>
        <v>-</v>
      </c>
      <c r="CP71" s="19" t="str">
        <f t="shared" ca="1" si="603"/>
        <v>-</v>
      </c>
      <c r="CQ71" s="19" t="str">
        <f t="shared" ca="1" si="603"/>
        <v>-</v>
      </c>
      <c r="CR71" s="433">
        <f t="shared" si="604"/>
        <v>652</v>
      </c>
      <c r="CS71" s="433">
        <f t="shared" si="604"/>
        <v>686</v>
      </c>
      <c r="CT71" s="433">
        <f t="shared" si="604"/>
        <v>721</v>
      </c>
      <c r="CU71" s="144">
        <f t="shared" si="605"/>
        <v>378</v>
      </c>
      <c r="CV71" s="144">
        <f t="shared" si="605"/>
        <v>413</v>
      </c>
      <c r="CW71" s="144">
        <f t="shared" si="605"/>
        <v>448</v>
      </c>
      <c r="CX71" s="19" t="str">
        <f t="shared" ca="1" si="724"/>
        <v>-</v>
      </c>
      <c r="CY71" s="19" t="str">
        <f t="shared" ca="1" si="724"/>
        <v>-</v>
      </c>
      <c r="CZ71" s="19" t="str">
        <f t="shared" ca="1" si="724"/>
        <v>-</v>
      </c>
      <c r="DA71" s="19" t="str">
        <f t="shared" ca="1" si="724"/>
        <v>-</v>
      </c>
      <c r="DB71" s="19" t="str">
        <f t="shared" ca="1" si="724"/>
        <v>-</v>
      </c>
      <c r="DC71" s="19" t="str">
        <f t="shared" ca="1" si="724"/>
        <v>-</v>
      </c>
      <c r="DD71" s="19">
        <f t="shared" ca="1" si="724"/>
        <v>1</v>
      </c>
      <c r="DE71" s="19">
        <f t="shared" ca="1" si="724"/>
        <v>1</v>
      </c>
      <c r="DF71" s="19">
        <f t="shared" ca="1" si="724"/>
        <v>0</v>
      </c>
      <c r="DG71" s="19" t="str">
        <f t="shared" ca="1" si="724"/>
        <v>-</v>
      </c>
      <c r="DH71" s="19" t="str">
        <f t="shared" ca="1" si="724"/>
        <v>-</v>
      </c>
      <c r="DI71" s="19" t="str">
        <f t="shared" ca="1" si="724"/>
        <v>-</v>
      </c>
      <c r="DJ71" s="19" t="str">
        <f t="shared" ca="1" si="724"/>
        <v>-</v>
      </c>
      <c r="DK71" s="19" t="str">
        <f t="shared" ca="1" si="724"/>
        <v>-</v>
      </c>
      <c r="DL71" s="19">
        <f t="shared" ca="1" si="724"/>
        <v>0</v>
      </c>
      <c r="DM71" s="19" t="str">
        <f t="shared" ca="1" si="724"/>
        <v>-</v>
      </c>
      <c r="DN71" s="19" t="str">
        <f t="shared" ca="1" si="724"/>
        <v>-</v>
      </c>
      <c r="DO71" s="19" t="str">
        <f t="shared" ca="1" si="603"/>
        <v>-</v>
      </c>
      <c r="DP71" s="19">
        <f t="shared" ca="1" si="603"/>
        <v>0</v>
      </c>
      <c r="DQ71" s="19">
        <f t="shared" ca="1" si="603"/>
        <v>0</v>
      </c>
      <c r="DR71" s="9"/>
      <c r="DS71" s="19">
        <f t="shared" ca="1" si="702"/>
        <v>0</v>
      </c>
      <c r="DT71" s="19">
        <f t="shared" ca="1" si="702"/>
        <v>0</v>
      </c>
      <c r="DU71" s="19">
        <f t="shared" ca="1" si="702"/>
        <v>0</v>
      </c>
      <c r="DV71" s="19">
        <f t="shared" ca="1" si="702"/>
        <v>0</v>
      </c>
      <c r="DW71" s="19">
        <f t="shared" ca="1" si="702"/>
        <v>0</v>
      </c>
      <c r="DX71" s="19">
        <f t="shared" ca="1" si="702"/>
        <v>0</v>
      </c>
      <c r="DY71" s="19">
        <f t="shared" ca="1" si="702"/>
        <v>0</v>
      </c>
      <c r="DZ71" s="19">
        <f t="shared" ca="1" si="702"/>
        <v>0</v>
      </c>
      <c r="EA71" s="19">
        <f t="shared" ca="1" si="702"/>
        <v>0</v>
      </c>
      <c r="EB71" s="19">
        <f t="shared" ca="1" si="702"/>
        <v>0</v>
      </c>
      <c r="EC71" s="19">
        <f t="shared" ca="1" si="702"/>
        <v>0</v>
      </c>
      <c r="ED71" s="19">
        <f t="shared" ca="1" si="702"/>
        <v>0</v>
      </c>
      <c r="EE71" s="19">
        <f t="shared" ca="1" si="702"/>
        <v>0</v>
      </c>
      <c r="EF71" s="433">
        <f t="shared" si="608"/>
        <v>0</v>
      </c>
      <c r="EG71" s="433">
        <f t="shared" si="608"/>
        <v>0</v>
      </c>
      <c r="EH71" s="116">
        <f t="shared" si="609"/>
        <v>0</v>
      </c>
      <c r="EI71" s="116">
        <f t="shared" ca="1" si="609"/>
        <v>0</v>
      </c>
      <c r="EJ71" s="116">
        <f t="shared" ca="1" si="609"/>
        <v>0</v>
      </c>
      <c r="EK71" s="116">
        <f t="shared" ca="1" si="609"/>
        <v>0</v>
      </c>
      <c r="EL71" s="116">
        <f t="shared" ca="1" si="609"/>
        <v>0</v>
      </c>
      <c r="EM71" s="537">
        <f t="shared" ca="1" si="610"/>
        <v>0</v>
      </c>
      <c r="EN71" s="116">
        <f t="shared" ca="1" si="611"/>
        <v>0</v>
      </c>
      <c r="EO71" s="116">
        <f t="shared" ca="1" si="611"/>
        <v>0</v>
      </c>
      <c r="EP71" s="116">
        <f t="shared" ca="1" si="611"/>
        <v>0</v>
      </c>
      <c r="EQ71" s="116">
        <f t="shared" ca="1" si="611"/>
        <v>0</v>
      </c>
      <c r="ER71" s="116">
        <f t="shared" ca="1" si="611"/>
        <v>0</v>
      </c>
      <c r="ES71" s="537">
        <f t="shared" ca="1" si="612"/>
        <v>0</v>
      </c>
      <c r="ET71" s="116">
        <f t="shared" ca="1" si="613"/>
        <v>0</v>
      </c>
      <c r="EU71" s="116">
        <f t="shared" ca="1" si="613"/>
        <v>0</v>
      </c>
      <c r="EV71" s="116">
        <f t="shared" ca="1" si="613"/>
        <v>0</v>
      </c>
      <c r="EW71" s="116">
        <f t="shared" ca="1" si="613"/>
        <v>0</v>
      </c>
      <c r="EX71" s="116">
        <f t="shared" ca="1" si="613"/>
        <v>0</v>
      </c>
      <c r="EY71" s="537">
        <f t="shared" ca="1" si="614"/>
        <v>0</v>
      </c>
      <c r="EZ71" s="116">
        <f t="shared" ca="1" si="615"/>
        <v>0</v>
      </c>
      <c r="FA71" s="116">
        <f t="shared" ca="1" si="615"/>
        <v>0</v>
      </c>
      <c r="FB71" s="116">
        <f t="shared" ca="1" si="615"/>
        <v>0</v>
      </c>
      <c r="FC71" s="116">
        <f t="shared" ca="1" si="615"/>
        <v>0</v>
      </c>
      <c r="FD71" s="116">
        <f t="shared" ca="1" si="615"/>
        <v>0</v>
      </c>
      <c r="FE71" s="537">
        <f t="shared" ca="1" si="616"/>
        <v>0</v>
      </c>
      <c r="FF71" s="116">
        <f t="shared" ca="1" si="617"/>
        <v>0</v>
      </c>
      <c r="FG71" s="116">
        <f t="shared" ca="1" si="617"/>
        <v>0</v>
      </c>
      <c r="FH71" s="116">
        <f t="shared" ca="1" si="617"/>
        <v>0</v>
      </c>
      <c r="FI71" s="116">
        <f t="shared" ca="1" si="617"/>
        <v>0</v>
      </c>
      <c r="FJ71" s="116">
        <f t="shared" ca="1" si="617"/>
        <v>0</v>
      </c>
      <c r="FK71" s="537">
        <f t="shared" ca="1" si="618"/>
        <v>0</v>
      </c>
      <c r="FL71" s="116">
        <f t="shared" ca="1" si="619"/>
        <v>0</v>
      </c>
      <c r="FM71" s="116">
        <f t="shared" ca="1" si="619"/>
        <v>0</v>
      </c>
      <c r="FN71" s="116">
        <f t="shared" ca="1" si="619"/>
        <v>0</v>
      </c>
      <c r="FO71" s="116">
        <f t="shared" ca="1" si="619"/>
        <v>0</v>
      </c>
      <c r="FP71" s="116">
        <f t="shared" ca="1" si="619"/>
        <v>0</v>
      </c>
      <c r="FQ71" s="537">
        <f t="shared" ca="1" si="620"/>
        <v>0</v>
      </c>
      <c r="FR71" s="117">
        <f t="shared" ca="1" si="621"/>
        <v>0</v>
      </c>
      <c r="FS71" s="117">
        <f t="shared" ca="1" si="621"/>
        <v>0</v>
      </c>
      <c r="FT71" s="117">
        <f t="shared" ca="1" si="621"/>
        <v>0</v>
      </c>
      <c r="FU71" s="117">
        <f t="shared" ca="1" si="621"/>
        <v>0</v>
      </c>
      <c r="FV71" s="556">
        <f t="shared" ca="1" si="725"/>
        <v>0</v>
      </c>
      <c r="FW71" s="556">
        <f t="shared" ca="1" si="725"/>
        <v>0</v>
      </c>
      <c r="FX71" s="556">
        <f t="shared" ca="1" si="725"/>
        <v>0</v>
      </c>
      <c r="FY71" s="556">
        <f t="shared" ca="1" si="725"/>
        <v>0</v>
      </c>
      <c r="FZ71" s="556">
        <f t="shared" ca="1" si="725"/>
        <v>0</v>
      </c>
      <c r="GA71" s="556">
        <f t="shared" ca="1" si="725"/>
        <v>0</v>
      </c>
      <c r="GB71" s="556">
        <f t="shared" ca="1" si="725"/>
        <v>0</v>
      </c>
      <c r="GC71" s="556">
        <f t="shared" ca="1" si="725"/>
        <v>0</v>
      </c>
      <c r="GD71" s="556">
        <f t="shared" ca="1" si="725"/>
        <v>0</v>
      </c>
      <c r="GE71" s="556">
        <f t="shared" ca="1" si="725"/>
        <v>0</v>
      </c>
      <c r="GF71" s="556">
        <f t="shared" ca="1" si="725"/>
        <v>0</v>
      </c>
      <c r="GG71" s="556">
        <f t="shared" ca="1" si="725"/>
        <v>0</v>
      </c>
      <c r="GH71" s="556">
        <f t="shared" ca="1" si="725"/>
        <v>0</v>
      </c>
      <c r="GI71" s="556">
        <f t="shared" ca="1" si="725"/>
        <v>0</v>
      </c>
      <c r="GJ71" s="556">
        <f t="shared" ca="1" si="725"/>
        <v>0</v>
      </c>
      <c r="GK71" s="556">
        <f t="shared" ca="1" si="725"/>
        <v>0</v>
      </c>
      <c r="GL71" s="556">
        <f t="shared" ca="1" si="725"/>
        <v>0</v>
      </c>
      <c r="GM71" s="556">
        <f t="shared" ca="1" si="725"/>
        <v>0</v>
      </c>
      <c r="GN71" s="556">
        <f t="shared" ca="1" si="725"/>
        <v>0</v>
      </c>
      <c r="GO71" s="556">
        <f t="shared" ca="1" si="725"/>
        <v>0</v>
      </c>
      <c r="GP71" s="19">
        <f t="shared" ca="1" si="623"/>
        <v>0</v>
      </c>
      <c r="GQ71" s="116">
        <f t="shared" ca="1" si="624"/>
        <v>0</v>
      </c>
      <c r="GR71" s="116">
        <f t="shared" ca="1" si="624"/>
        <v>0</v>
      </c>
      <c r="GS71" s="116">
        <f t="shared" ca="1" si="624"/>
        <v>0</v>
      </c>
      <c r="GT71" s="116">
        <f t="shared" ca="1" si="624"/>
        <v>0</v>
      </c>
      <c r="GU71" s="116">
        <f t="shared" ca="1" si="624"/>
        <v>0</v>
      </c>
      <c r="GV71" s="537">
        <f t="shared" ca="1" si="625"/>
        <v>0</v>
      </c>
      <c r="GW71" s="116">
        <f t="shared" ca="1" si="626"/>
        <v>0</v>
      </c>
      <c r="GX71" s="116">
        <f t="shared" ca="1" si="626"/>
        <v>0</v>
      </c>
      <c r="GY71" s="116">
        <f t="shared" ca="1" si="626"/>
        <v>0</v>
      </c>
      <c r="GZ71" s="116">
        <f t="shared" ca="1" si="626"/>
        <v>0</v>
      </c>
      <c r="HA71" s="116">
        <f t="shared" ca="1" si="626"/>
        <v>0</v>
      </c>
      <c r="HB71" s="537">
        <f t="shared" ca="1" si="627"/>
        <v>0</v>
      </c>
      <c r="HC71" s="116">
        <f t="shared" ca="1" si="628"/>
        <v>0</v>
      </c>
      <c r="HD71" s="116">
        <f t="shared" ca="1" si="628"/>
        <v>0</v>
      </c>
      <c r="HE71" s="116">
        <f t="shared" ca="1" si="628"/>
        <v>0</v>
      </c>
      <c r="HF71" s="116">
        <f t="shared" ca="1" si="628"/>
        <v>0</v>
      </c>
      <c r="HG71" s="116">
        <f t="shared" ca="1" si="628"/>
        <v>0</v>
      </c>
      <c r="HH71" s="537">
        <f t="shared" ca="1" si="629"/>
        <v>0</v>
      </c>
      <c r="HI71" s="116">
        <f t="shared" ca="1" si="630"/>
        <v>0</v>
      </c>
      <c r="HJ71" s="116">
        <f t="shared" ca="1" si="630"/>
        <v>0</v>
      </c>
      <c r="HK71" s="116">
        <f t="shared" ca="1" si="630"/>
        <v>0</v>
      </c>
      <c r="HL71" s="116">
        <f t="shared" ca="1" si="630"/>
        <v>0</v>
      </c>
      <c r="HM71" s="116">
        <f t="shared" ca="1" si="630"/>
        <v>0</v>
      </c>
      <c r="HN71" s="537">
        <f t="shared" ca="1" si="631"/>
        <v>0</v>
      </c>
      <c r="HO71" s="116">
        <f t="shared" ca="1" si="632"/>
        <v>0</v>
      </c>
      <c r="HP71" s="116">
        <f t="shared" ca="1" si="632"/>
        <v>0</v>
      </c>
      <c r="HQ71" s="116">
        <f t="shared" ca="1" si="632"/>
        <v>0</v>
      </c>
      <c r="HR71" s="116">
        <f t="shared" ca="1" si="632"/>
        <v>0</v>
      </c>
      <c r="HS71" s="116">
        <f t="shared" ca="1" si="632"/>
        <v>0</v>
      </c>
      <c r="HT71" s="537">
        <f t="shared" ca="1" si="633"/>
        <v>0</v>
      </c>
      <c r="HU71" s="116">
        <f t="shared" ca="1" si="634"/>
        <v>0</v>
      </c>
      <c r="HV71" s="116">
        <f t="shared" ca="1" si="634"/>
        <v>0</v>
      </c>
      <c r="HW71" s="116">
        <f t="shared" ca="1" si="634"/>
        <v>0</v>
      </c>
      <c r="HX71" s="116">
        <f t="shared" ca="1" si="634"/>
        <v>0</v>
      </c>
      <c r="HY71" s="116">
        <f t="shared" ca="1" si="634"/>
        <v>0</v>
      </c>
      <c r="HZ71" s="537">
        <f t="shared" ca="1" si="635"/>
        <v>0</v>
      </c>
      <c r="IA71" s="117">
        <f t="shared" ca="1" si="636"/>
        <v>0</v>
      </c>
      <c r="IB71" s="117">
        <f t="shared" ca="1" si="636"/>
        <v>0</v>
      </c>
      <c r="IC71" s="117">
        <f t="shared" ca="1" si="636"/>
        <v>0</v>
      </c>
      <c r="ID71" s="117">
        <f t="shared" ca="1" si="636"/>
        <v>0</v>
      </c>
      <c r="IE71" s="556">
        <f t="shared" ca="1" si="726"/>
        <v>0</v>
      </c>
      <c r="IF71" s="556">
        <f t="shared" ca="1" si="726"/>
        <v>0</v>
      </c>
      <c r="IG71" s="556">
        <f t="shared" ca="1" si="726"/>
        <v>0</v>
      </c>
      <c r="IH71" s="556">
        <f t="shared" ca="1" si="726"/>
        <v>0</v>
      </c>
      <c r="II71" s="556">
        <f t="shared" ca="1" si="726"/>
        <v>0</v>
      </c>
      <c r="IJ71" s="556">
        <f t="shared" ca="1" si="726"/>
        <v>0</v>
      </c>
      <c r="IK71" s="556">
        <f t="shared" ca="1" si="726"/>
        <v>0</v>
      </c>
      <c r="IL71" s="556">
        <f t="shared" ca="1" si="726"/>
        <v>0</v>
      </c>
      <c r="IM71" s="556">
        <f t="shared" ca="1" si="726"/>
        <v>0</v>
      </c>
      <c r="IN71" s="556">
        <f t="shared" ca="1" si="726"/>
        <v>0</v>
      </c>
      <c r="IO71" s="556">
        <f t="shared" ca="1" si="726"/>
        <v>0</v>
      </c>
      <c r="IP71" s="556">
        <f t="shared" ca="1" si="726"/>
        <v>0</v>
      </c>
      <c r="IQ71" s="556">
        <f t="shared" ca="1" si="726"/>
        <v>0</v>
      </c>
      <c r="IR71" s="556">
        <f t="shared" ca="1" si="726"/>
        <v>0</v>
      </c>
      <c r="IS71" s="556">
        <f t="shared" ca="1" si="726"/>
        <v>0</v>
      </c>
      <c r="IT71" s="556">
        <f t="shared" ca="1" si="726"/>
        <v>0</v>
      </c>
      <c r="IU71" s="556">
        <f t="shared" ca="1" si="726"/>
        <v>0</v>
      </c>
      <c r="IV71" s="556">
        <f t="shared" ca="1" si="726"/>
        <v>0</v>
      </c>
      <c r="IW71" s="556">
        <f t="shared" ca="1" si="726"/>
        <v>0</v>
      </c>
      <c r="IX71" s="556">
        <f t="shared" ca="1" si="726"/>
        <v>0</v>
      </c>
      <c r="IY71" s="19">
        <f t="shared" ca="1" si="638"/>
        <v>0</v>
      </c>
      <c r="IZ71" s="5">
        <f t="shared" si="639"/>
        <v>67</v>
      </c>
      <c r="JA71" s="9"/>
      <c r="JB71" s="5">
        <f t="shared" si="640"/>
        <v>1</v>
      </c>
      <c r="JC71" s="5" t="b">
        <f t="shared" si="640"/>
        <v>0</v>
      </c>
      <c r="JD71" s="19">
        <f t="shared" ca="1" si="727"/>
        <v>0</v>
      </c>
      <c r="JE71" s="5">
        <f t="shared" si="642"/>
        <v>0</v>
      </c>
      <c r="JF71" s="5">
        <f t="shared" si="643"/>
        <v>1.2500000000000001E-2</v>
      </c>
      <c r="JG71" s="5">
        <f t="shared" si="644"/>
        <v>0</v>
      </c>
      <c r="JH71" s="19">
        <f t="shared" ca="1" si="727"/>
        <v>0</v>
      </c>
      <c r="JI71" s="5">
        <f t="shared" si="645"/>
        <v>60</v>
      </c>
      <c r="JJ71" s="5">
        <f t="shared" si="646"/>
        <v>1</v>
      </c>
      <c r="JK71" s="19">
        <f t="shared" ca="1" si="727"/>
        <v>0</v>
      </c>
      <c r="JL71" s="19">
        <f t="shared" ca="1" si="727"/>
        <v>0</v>
      </c>
      <c r="JM71" s="19">
        <f t="shared" ca="1" si="727"/>
        <v>0</v>
      </c>
      <c r="JN71" s="19">
        <f t="shared" ca="1" si="727"/>
        <v>0</v>
      </c>
      <c r="JO71" s="19">
        <f t="shared" ca="1" si="727"/>
        <v>0</v>
      </c>
      <c r="JP71" s="19">
        <f t="shared" ca="1" si="727"/>
        <v>0</v>
      </c>
      <c r="JQ71" s="19">
        <f t="shared" ca="1" si="727"/>
        <v>0</v>
      </c>
      <c r="JR71" s="19">
        <f t="shared" ca="1" si="727"/>
        <v>0</v>
      </c>
      <c r="JS71" s="19">
        <f t="shared" ca="1" si="727"/>
        <v>0</v>
      </c>
      <c r="JT71" s="19">
        <f t="shared" ca="1" si="727"/>
        <v>0</v>
      </c>
      <c r="JU71" s="19">
        <f t="shared" ca="1" si="727"/>
        <v>0</v>
      </c>
      <c r="JV71" s="19">
        <f t="shared" ca="1" si="727"/>
        <v>0</v>
      </c>
      <c r="JW71" s="19">
        <f t="shared" ca="1" si="727"/>
        <v>0</v>
      </c>
      <c r="JX71" s="19">
        <f t="shared" ca="1" si="727"/>
        <v>0</v>
      </c>
      <c r="JY71" s="19">
        <f t="shared" ca="1" si="727"/>
        <v>0</v>
      </c>
      <c r="JZ71" s="19">
        <f t="shared" ca="1" si="727"/>
        <v>0</v>
      </c>
      <c r="KA71" s="19">
        <f t="shared" ca="1" si="727"/>
        <v>0</v>
      </c>
      <c r="KB71" s="19">
        <f t="shared" ca="1" si="727"/>
        <v>0</v>
      </c>
      <c r="KC71" s="19">
        <f t="shared" ca="1" si="727"/>
        <v>0</v>
      </c>
      <c r="KD71" s="19">
        <f t="shared" ca="1" si="727"/>
        <v>0</v>
      </c>
      <c r="KE71" s="19">
        <f t="shared" ca="1" si="727"/>
        <v>0</v>
      </c>
      <c r="KF71" s="5">
        <f t="shared" si="647"/>
        <v>0</v>
      </c>
      <c r="KG71" s="5">
        <f t="shared" si="647"/>
        <v>6.25E-2</v>
      </c>
      <c r="KH71" s="5">
        <f t="shared" si="647"/>
        <v>6.25E-2</v>
      </c>
      <c r="KI71" s="5">
        <f t="shared" si="647"/>
        <v>6.25E-2</v>
      </c>
      <c r="KJ71" s="19">
        <f t="shared" ca="1" si="727"/>
        <v>0</v>
      </c>
      <c r="KK71" s="19">
        <f t="shared" ca="1" si="727"/>
        <v>0</v>
      </c>
      <c r="KL71" s="19">
        <f t="shared" ca="1" si="727"/>
        <v>0</v>
      </c>
      <c r="KM71" s="19">
        <f t="shared" ca="1" si="727"/>
        <v>0</v>
      </c>
      <c r="KN71" s="19">
        <f t="shared" ca="1" si="727"/>
        <v>1</v>
      </c>
      <c r="KO71" s="19">
        <f t="shared" ca="1" si="727"/>
        <v>0</v>
      </c>
      <c r="KP71" s="19">
        <f t="shared" ca="1" si="727"/>
        <v>1</v>
      </c>
      <c r="KQ71" s="9"/>
      <c r="KR71" s="5" t="b">
        <f t="shared" ca="1" si="648"/>
        <v>1</v>
      </c>
      <c r="KS71" s="5" t="b">
        <f t="shared" si="649"/>
        <v>0</v>
      </c>
      <c r="KT71" s="5" t="b">
        <f t="shared" si="649"/>
        <v>0</v>
      </c>
      <c r="KU71" s="5" t="b">
        <f t="shared" si="649"/>
        <v>1</v>
      </c>
      <c r="KV71" s="136">
        <f t="shared" si="650"/>
        <v>2</v>
      </c>
      <c r="KW71" s="136">
        <f t="shared" si="650"/>
        <v>2</v>
      </c>
      <c r="KX71" s="5" t="b">
        <f t="shared" si="651"/>
        <v>0</v>
      </c>
      <c r="KY71" s="5" t="b">
        <f t="shared" si="651"/>
        <v>1</v>
      </c>
      <c r="KZ71" s="5" t="b">
        <f t="shared" si="651"/>
        <v>1</v>
      </c>
      <c r="LA71" s="5" t="b">
        <f t="shared" si="651"/>
        <v>0</v>
      </c>
      <c r="LB71" s="5">
        <f t="shared" si="652"/>
        <v>1</v>
      </c>
      <c r="LC71" s="5">
        <f t="shared" si="652"/>
        <v>0</v>
      </c>
      <c r="LD71" s="5" t="b">
        <f t="shared" si="653"/>
        <v>0</v>
      </c>
      <c r="LE71" s="5" t="str" cm="1">
        <f t="array" aca="1" ref="LE71" ca="1">IF(OR(LF71:LM71&lt;&gt;"-"),TRUE,"-")</f>
        <v>-</v>
      </c>
      <c r="LF71" s="19" t="str">
        <f t="shared" ca="1" si="654"/>
        <v>-</v>
      </c>
      <c r="LG71" s="19" t="str">
        <f t="shared" ca="1" si="654"/>
        <v>-</v>
      </c>
      <c r="LH71" s="19" t="str">
        <f t="shared" ca="1" si="654"/>
        <v>-</v>
      </c>
      <c r="LI71" s="19" t="str">
        <f t="shared" ca="1" si="654"/>
        <v>-</v>
      </c>
      <c r="LJ71" s="19" t="str">
        <f t="shared" ca="1" si="654"/>
        <v>-</v>
      </c>
      <c r="LK71" s="19" t="str">
        <f t="shared" ca="1" si="654"/>
        <v>-</v>
      </c>
      <c r="LL71" s="19" t="str">
        <f t="shared" ca="1" si="654"/>
        <v>-</v>
      </c>
      <c r="LM71" s="19" t="str">
        <f t="shared" ca="1" si="654"/>
        <v>-</v>
      </c>
      <c r="LN71" s="466" t="str">
        <f t="shared" ca="1" si="654"/>
        <v>-</v>
      </c>
      <c r="LO71" s="5" t="b">
        <f t="array" aca="1" ref="LO71" ca="1">IF(OR(LP71:LV71&lt;&gt;"-"),TRUE,"-")</f>
        <v>1</v>
      </c>
      <c r="LP71" s="19">
        <f t="shared" ca="1" si="728"/>
        <v>0</v>
      </c>
      <c r="LQ71" s="19" t="str">
        <f t="shared" ca="1" si="728"/>
        <v>-</v>
      </c>
      <c r="LR71" s="19">
        <f t="shared" ca="1" si="728"/>
        <v>999999</v>
      </c>
      <c r="LS71" s="19">
        <f t="shared" ca="1" si="728"/>
        <v>999999</v>
      </c>
      <c r="LT71" s="19">
        <f t="shared" ca="1" si="728"/>
        <v>999999</v>
      </c>
      <c r="LU71" s="19">
        <f t="shared" ca="1" si="728"/>
        <v>999999</v>
      </c>
      <c r="LV71" s="19">
        <f t="shared" ca="1" si="728"/>
        <v>999999</v>
      </c>
      <c r="LW71" s="19" t="str">
        <f t="shared" ca="1" si="728"/>
        <v>-</v>
      </c>
      <c r="LX71" s="19" t="str">
        <f t="shared" ca="1" si="729"/>
        <v>-</v>
      </c>
      <c r="LY71" s="19" t="str">
        <f t="shared" ca="1" si="729"/>
        <v>-</v>
      </c>
      <c r="LZ71" s="19" t="b">
        <f t="shared" ca="1" si="656"/>
        <v>1</v>
      </c>
      <c r="MA71" s="19">
        <f t="shared" ca="1" si="656"/>
        <v>0</v>
      </c>
      <c r="MB71" s="5" t="str">
        <f t="shared" si="657"/>
        <v>-</v>
      </c>
      <c r="MC71" s="5" t="str">
        <f t="shared" si="657"/>
        <v>-</v>
      </c>
      <c r="MD71" s="5" t="str">
        <f t="shared" si="657"/>
        <v>-</v>
      </c>
      <c r="ME71" s="5" t="str">
        <f t="shared" si="657"/>
        <v>-</v>
      </c>
      <c r="MF71" s="19" t="str">
        <f t="shared" ca="1" si="730"/>
        <v>-</v>
      </c>
      <c r="MG71" s="19" t="str">
        <f t="shared" ca="1" si="730"/>
        <v>-</v>
      </c>
      <c r="MH71" s="19" t="str">
        <f t="shared" ca="1" si="730"/>
        <v>-</v>
      </c>
      <c r="MI71" s="19" t="str">
        <f t="shared" ca="1" si="730"/>
        <v>-</v>
      </c>
      <c r="MJ71" s="19">
        <f t="shared" ca="1" si="730"/>
        <v>0.5</v>
      </c>
      <c r="MK71" s="19">
        <f t="shared" ca="1" si="730"/>
        <v>0.5</v>
      </c>
      <c r="ML71" s="19" t="str">
        <f t="shared" ca="1" si="730"/>
        <v>-</v>
      </c>
      <c r="MM71" s="5">
        <f t="shared" si="659"/>
        <v>0</v>
      </c>
      <c r="MN71" s="5">
        <f t="shared" si="659"/>
        <v>500</v>
      </c>
      <c r="MO71" s="5">
        <f t="shared" si="659"/>
        <v>500</v>
      </c>
      <c r="MP71" s="5">
        <f t="shared" si="659"/>
        <v>575</v>
      </c>
      <c r="MQ71" s="5">
        <f t="shared" si="659"/>
        <v>240</v>
      </c>
      <c r="MR71" s="5">
        <f t="shared" si="659"/>
        <v>364</v>
      </c>
      <c r="MS71" s="5">
        <f t="shared" si="660"/>
        <v>1</v>
      </c>
      <c r="MT71" s="9"/>
      <c r="MU71" s="19">
        <f t="shared" ca="1" si="730"/>
        <v>70</v>
      </c>
      <c r="MV71" s="19">
        <f t="shared" ca="1" si="730"/>
        <v>50</v>
      </c>
      <c r="MW71" s="19">
        <f t="shared" ca="1" si="730"/>
        <v>75</v>
      </c>
      <c r="MX71" s="19">
        <f t="shared" ca="1" si="730"/>
        <v>50</v>
      </c>
      <c r="MY71" s="5">
        <f t="shared" si="661"/>
        <v>0.75</v>
      </c>
      <c r="MZ71" s="5">
        <f t="shared" si="662"/>
        <v>0.75</v>
      </c>
      <c r="NA71" s="5">
        <f t="shared" si="663"/>
        <v>1</v>
      </c>
      <c r="NB71" s="9"/>
      <c r="NC71" s="19" t="b">
        <f t="shared" ca="1" si="664"/>
        <v>0</v>
      </c>
      <c r="ND71" s="19" t="b">
        <f t="shared" ca="1" si="664"/>
        <v>0</v>
      </c>
      <c r="NE71" s="19">
        <f t="shared" ca="1" si="664"/>
        <v>2</v>
      </c>
      <c r="NF71" s="19">
        <f t="shared" ca="1" si="664"/>
        <v>1</v>
      </c>
      <c r="NG71" s="19">
        <f t="shared" ca="1" si="664"/>
        <v>2</v>
      </c>
      <c r="NH71" s="19">
        <f t="shared" ca="1" si="664"/>
        <v>0</v>
      </c>
      <c r="NI71" s="19" t="str">
        <f t="shared" ca="1" si="664"/>
        <v>-</v>
      </c>
      <c r="NJ71" s="466" t="b">
        <v>0</v>
      </c>
      <c r="NK71" s="466" t="s">
        <v>34</v>
      </c>
      <c r="NL71" s="466" t="b">
        <v>1</v>
      </c>
      <c r="NM71" s="466">
        <f>$NM$53*0.3</f>
        <v>300</v>
      </c>
      <c r="NN71" s="19" t="str">
        <f t="shared" ca="1" si="664"/>
        <v>-</v>
      </c>
      <c r="NO71" s="19">
        <f t="shared" ca="1" si="730"/>
        <v>1</v>
      </c>
      <c r="NP71" s="19">
        <f t="shared" ca="1" si="730"/>
        <v>1</v>
      </c>
      <c r="NQ71" s="19">
        <f t="shared" ca="1" si="730"/>
        <v>1</v>
      </c>
      <c r="NR71" s="19">
        <f t="shared" ca="1" si="730"/>
        <v>1</v>
      </c>
      <c r="NS71" s="19">
        <f t="shared" ca="1" si="730"/>
        <v>1</v>
      </c>
      <c r="NT71" s="19">
        <f t="shared" ca="1" si="730"/>
        <v>1</v>
      </c>
      <c r="NU71" s="19">
        <f t="shared" ca="1" si="730"/>
        <v>1</v>
      </c>
      <c r="NV71" s="19">
        <f t="shared" ca="1" si="730"/>
        <v>1</v>
      </c>
      <c r="NW71" s="19">
        <f t="shared" ca="1" si="730"/>
        <v>1</v>
      </c>
      <c r="NX71" s="9"/>
      <c r="NY71" s="539" t="str">
        <f t="shared" si="731"/>
        <v>-</v>
      </c>
      <c r="NZ71" s="539" t="str">
        <f t="shared" si="731"/>
        <v>-</v>
      </c>
      <c r="OA71" s="539" t="str">
        <f t="shared" si="731"/>
        <v>-</v>
      </c>
      <c r="OB71" s="539" t="str">
        <f t="shared" si="731"/>
        <v>-</v>
      </c>
      <c r="OC71" s="539" t="str">
        <f t="shared" si="731"/>
        <v>-</v>
      </c>
      <c r="OD71" s="539" t="str">
        <f t="shared" si="731"/>
        <v>-</v>
      </c>
      <c r="OE71" s="539" t="str">
        <f t="shared" ca="1" si="731"/>
        <v>-</v>
      </c>
      <c r="OF71" s="539" t="str">
        <f t="shared" ca="1" si="731"/>
        <v>-</v>
      </c>
      <c r="OG71" s="539" t="str">
        <f t="shared" ca="1" si="731"/>
        <v>-</v>
      </c>
      <c r="OH71" s="539" t="str">
        <f t="shared" ca="1" si="731"/>
        <v>-</v>
      </c>
      <c r="OI71" s="539" t="str">
        <f t="shared" ca="1" si="731"/>
        <v>-</v>
      </c>
      <c r="OJ71" s="539" t="str">
        <f t="shared" ca="1" si="731"/>
        <v>-</v>
      </c>
      <c r="OK71" s="539" t="str">
        <f t="shared" ca="1" si="731"/>
        <v>-</v>
      </c>
      <c r="OL71" s="539" t="str">
        <f t="shared" ca="1" si="731"/>
        <v>-</v>
      </c>
      <c r="OM71" s="539" t="str">
        <f t="shared" ca="1" si="731"/>
        <v>-</v>
      </c>
      <c r="ON71" s="539" t="str">
        <f t="shared" ca="1" si="731"/>
        <v>-</v>
      </c>
      <c r="OO71" s="539" t="str">
        <f t="shared" ca="1" si="731"/>
        <v>-</v>
      </c>
      <c r="OP71" s="539" t="str">
        <f t="shared" ca="1" si="731"/>
        <v>-</v>
      </c>
      <c r="OQ71" s="539" t="str">
        <f t="shared" ca="1" si="731"/>
        <v>-</v>
      </c>
      <c r="OR71" s="539" t="str">
        <f t="shared" ca="1" si="731"/>
        <v>-</v>
      </c>
      <c r="OS71" s="539" t="str">
        <f t="shared" ca="1" si="731"/>
        <v>-</v>
      </c>
      <c r="OT71" s="539" t="str">
        <f t="shared" ca="1" si="731"/>
        <v>-</v>
      </c>
      <c r="OU71" s="539" t="str">
        <f t="shared" ca="1" si="731"/>
        <v>-</v>
      </c>
      <c r="OV71" s="539" t="str">
        <f t="shared" ca="1" si="731"/>
        <v>-</v>
      </c>
      <c r="OW71" s="539" t="str">
        <f t="shared" ca="1" si="731"/>
        <v>-</v>
      </c>
      <c r="OX71" s="539" t="str">
        <f t="shared" ca="1" si="731"/>
        <v>-</v>
      </c>
      <c r="OY71" s="539" t="str">
        <f t="shared" ca="1" si="731"/>
        <v>-</v>
      </c>
      <c r="OZ71" s="539" t="str">
        <f t="shared" ca="1" si="731"/>
        <v>-</v>
      </c>
      <c r="PA71" s="539" t="str">
        <f t="shared" ca="1" si="731"/>
        <v>-</v>
      </c>
      <c r="PB71" s="539" t="str">
        <f t="shared" ca="1" si="731"/>
        <v>-</v>
      </c>
      <c r="PC71" s="539" t="str">
        <f t="shared" ca="1" si="731"/>
        <v>-</v>
      </c>
      <c r="PD71" s="539" t="str">
        <f t="shared" ca="1" si="731"/>
        <v>-</v>
      </c>
      <c r="PE71" s="539" t="str">
        <f t="shared" ca="1" si="731"/>
        <v>-</v>
      </c>
      <c r="PF71" s="539" t="str">
        <f t="shared" ca="1" si="731"/>
        <v>-</v>
      </c>
      <c r="PG71" s="539" t="str">
        <f t="shared" ca="1" si="731"/>
        <v>-</v>
      </c>
      <c r="PH71" s="539" t="str">
        <f t="shared" ca="1" si="731"/>
        <v>-</v>
      </c>
      <c r="PI71" s="549" t="str">
        <f t="shared" si="732"/>
        <v>-</v>
      </c>
      <c r="PJ71" s="549" t="str">
        <f t="shared" si="732"/>
        <v>-</v>
      </c>
      <c r="PK71" s="549" t="str">
        <f t="shared" si="732"/>
        <v>-</v>
      </c>
      <c r="PL71" s="549" t="str">
        <f t="shared" si="732"/>
        <v>-</v>
      </c>
      <c r="PM71" s="549" t="str">
        <f t="shared" si="732"/>
        <v>-</v>
      </c>
      <c r="PN71" s="549" t="str">
        <f t="shared" si="732"/>
        <v>-</v>
      </c>
      <c r="PO71" s="549" t="str">
        <f t="shared" si="732"/>
        <v>-</v>
      </c>
      <c r="PP71" s="549" t="str">
        <f t="shared" si="732"/>
        <v>-</v>
      </c>
      <c r="PQ71" s="549" t="str">
        <f t="shared" si="732"/>
        <v>-</v>
      </c>
      <c r="PR71" s="549" t="str">
        <f t="shared" si="732"/>
        <v>-</v>
      </c>
      <c r="PS71" s="549" t="str">
        <f t="shared" si="732"/>
        <v>-</v>
      </c>
      <c r="PT71" s="549" t="str">
        <f t="shared" si="732"/>
        <v>-</v>
      </c>
      <c r="PU71" s="549" t="str">
        <f t="shared" si="732"/>
        <v>-</v>
      </c>
      <c r="PV71" s="549" t="str">
        <f t="shared" si="732"/>
        <v>-</v>
      </c>
      <c r="PW71" s="549" t="str">
        <f t="shared" si="732"/>
        <v>-</v>
      </c>
      <c r="PX71" s="549" t="str">
        <f t="shared" si="732"/>
        <v>-</v>
      </c>
      <c r="PY71" s="549" t="str">
        <f t="shared" si="732"/>
        <v>-</v>
      </c>
      <c r="PZ71" s="549" t="str">
        <f t="shared" si="732"/>
        <v>-</v>
      </c>
      <c r="QA71" s="549" t="str">
        <f t="shared" si="732"/>
        <v>-</v>
      </c>
      <c r="QB71" s="549" t="str">
        <f t="shared" si="732"/>
        <v>-</v>
      </c>
      <c r="QC71" s="549" t="str">
        <f t="shared" si="732"/>
        <v>-</v>
      </c>
      <c r="QD71" s="549" t="str">
        <f t="shared" si="732"/>
        <v>-</v>
      </c>
      <c r="QE71" s="549" t="str">
        <f t="shared" si="732"/>
        <v>-</v>
      </c>
      <c r="QF71" s="549" t="str">
        <f t="shared" si="732"/>
        <v>-</v>
      </c>
      <c r="QG71" s="549" t="str">
        <f t="shared" si="732"/>
        <v>-</v>
      </c>
      <c r="QH71" s="549" t="str">
        <f t="shared" si="732"/>
        <v>-</v>
      </c>
      <c r="QI71" s="539" t="str">
        <f t="shared" si="733"/>
        <v>-</v>
      </c>
      <c r="QJ71" s="539" t="str">
        <f t="shared" si="733"/>
        <v>-</v>
      </c>
      <c r="QK71" s="539" t="str">
        <f t="shared" si="733"/>
        <v>-</v>
      </c>
      <c r="QL71" s="539" t="str">
        <f t="shared" si="733"/>
        <v>-</v>
      </c>
      <c r="QM71" s="539" t="str">
        <f t="shared" si="733"/>
        <v>-</v>
      </c>
      <c r="QN71" s="539" t="str">
        <f t="shared" si="733"/>
        <v>-</v>
      </c>
      <c r="QO71" s="539" t="str">
        <f t="shared" ca="1" si="733"/>
        <v>-</v>
      </c>
      <c r="QP71" s="539" t="str">
        <f t="shared" ca="1" si="733"/>
        <v>-</v>
      </c>
      <c r="QQ71" s="539" t="str">
        <f t="shared" ca="1" si="733"/>
        <v>-</v>
      </c>
      <c r="QR71" s="539" t="str">
        <f t="shared" ca="1" si="733"/>
        <v>-</v>
      </c>
      <c r="QS71" s="539" t="str">
        <f t="shared" ca="1" si="733"/>
        <v>-</v>
      </c>
      <c r="QT71" s="539" t="str">
        <f t="shared" ca="1" si="733"/>
        <v>-</v>
      </c>
      <c r="QU71" s="539" t="str">
        <f t="shared" ca="1" si="733"/>
        <v>-</v>
      </c>
      <c r="QV71" s="539" t="str">
        <f t="shared" ca="1" si="733"/>
        <v>-</v>
      </c>
      <c r="QW71" s="539" t="str">
        <f t="shared" ca="1" si="733"/>
        <v>-</v>
      </c>
      <c r="QX71" s="539" t="str">
        <f t="shared" ca="1" si="733"/>
        <v>-</v>
      </c>
      <c r="QY71" s="539" t="str">
        <f t="shared" ca="1" si="733"/>
        <v>-</v>
      </c>
      <c r="QZ71" s="539" t="str">
        <f t="shared" ca="1" si="733"/>
        <v>-</v>
      </c>
      <c r="RA71" s="539" t="str">
        <f t="shared" ca="1" si="733"/>
        <v>-</v>
      </c>
      <c r="RB71" s="539" t="str">
        <f t="shared" ca="1" si="733"/>
        <v>-</v>
      </c>
      <c r="RC71" s="539" t="str">
        <f t="shared" ca="1" si="733"/>
        <v>-</v>
      </c>
      <c r="RD71" s="539" t="str">
        <f t="shared" ca="1" si="733"/>
        <v>-</v>
      </c>
      <c r="RE71" s="539" t="str">
        <f t="shared" ca="1" si="733"/>
        <v>-</v>
      </c>
      <c r="RF71" s="539" t="str">
        <f t="shared" ca="1" si="733"/>
        <v>-</v>
      </c>
      <c r="RG71" s="539" t="str">
        <f t="shared" ca="1" si="733"/>
        <v>-</v>
      </c>
      <c r="RH71" s="539" t="str">
        <f t="shared" ca="1" si="733"/>
        <v>-</v>
      </c>
      <c r="RI71" s="539" t="str">
        <f t="shared" ca="1" si="733"/>
        <v>-</v>
      </c>
      <c r="RJ71" s="539" t="str">
        <f t="shared" ca="1" si="733"/>
        <v>-</v>
      </c>
      <c r="RK71" s="539" t="str">
        <f t="shared" ca="1" si="733"/>
        <v>-</v>
      </c>
      <c r="RL71" s="539" t="str">
        <f t="shared" ca="1" si="733"/>
        <v>-</v>
      </c>
      <c r="RM71" s="539" t="str">
        <f t="shared" ca="1" si="733"/>
        <v>-</v>
      </c>
      <c r="RN71" s="539" t="str">
        <f t="shared" ca="1" si="733"/>
        <v>-</v>
      </c>
      <c r="RO71" s="539" t="str">
        <f t="shared" ca="1" si="733"/>
        <v>-</v>
      </c>
      <c r="RP71" s="539" t="str">
        <f t="shared" ca="1" si="733"/>
        <v>-</v>
      </c>
      <c r="RQ71" s="539" t="str">
        <f t="shared" ca="1" si="733"/>
        <v>-</v>
      </c>
      <c r="RR71" s="539" t="str">
        <f t="shared" ca="1" si="733"/>
        <v>-</v>
      </c>
      <c r="RS71" s="549" t="str">
        <f t="shared" si="734"/>
        <v>-</v>
      </c>
      <c r="RT71" s="549" t="str">
        <f t="shared" si="734"/>
        <v>-</v>
      </c>
      <c r="RU71" s="549" t="str">
        <f t="shared" si="734"/>
        <v>-</v>
      </c>
      <c r="RV71" s="549" t="str">
        <f t="shared" si="734"/>
        <v>-</v>
      </c>
      <c r="RW71" s="549" t="str">
        <f t="shared" si="734"/>
        <v>-</v>
      </c>
      <c r="RX71" s="549" t="str">
        <f t="shared" si="734"/>
        <v>-</v>
      </c>
      <c r="RY71" s="549" t="str">
        <f t="shared" si="734"/>
        <v>-</v>
      </c>
      <c r="RZ71" s="549" t="str">
        <f t="shared" si="734"/>
        <v>-</v>
      </c>
      <c r="SA71" s="549" t="str">
        <f t="shared" si="734"/>
        <v>-</v>
      </c>
      <c r="SB71" s="549" t="str">
        <f t="shared" si="734"/>
        <v>-</v>
      </c>
      <c r="SC71" s="549" t="str">
        <f t="shared" si="734"/>
        <v>-</v>
      </c>
      <c r="SD71" s="549" t="str">
        <f t="shared" si="734"/>
        <v>-</v>
      </c>
      <c r="SE71" s="549" t="str">
        <f t="shared" si="734"/>
        <v>-</v>
      </c>
      <c r="SF71" s="549" t="str">
        <f t="shared" si="734"/>
        <v>-</v>
      </c>
      <c r="SG71" s="549" t="str">
        <f t="shared" si="734"/>
        <v>-</v>
      </c>
      <c r="SH71" s="549" t="str">
        <f t="shared" si="734"/>
        <v>-</v>
      </c>
      <c r="SI71" s="549" t="str">
        <f t="shared" si="734"/>
        <v>-</v>
      </c>
      <c r="SJ71" s="549" t="str">
        <f t="shared" si="734"/>
        <v>-</v>
      </c>
      <c r="SK71" s="549" t="str">
        <f t="shared" si="734"/>
        <v>-</v>
      </c>
      <c r="SL71" s="549" t="str">
        <f t="shared" si="734"/>
        <v>-</v>
      </c>
      <c r="SM71" s="549" t="str">
        <f t="shared" si="734"/>
        <v>-</v>
      </c>
      <c r="SN71" s="549" t="str">
        <f t="shared" si="734"/>
        <v>-</v>
      </c>
      <c r="SO71" s="549" t="str">
        <f t="shared" si="734"/>
        <v>-</v>
      </c>
      <c r="SP71" s="549" t="str">
        <f t="shared" si="734"/>
        <v>-</v>
      </c>
      <c r="SQ71" s="549" t="str">
        <f t="shared" si="734"/>
        <v>-</v>
      </c>
      <c r="SR71" s="549" t="str">
        <f t="shared" si="734"/>
        <v>-</v>
      </c>
      <c r="SS71" s="539" t="b">
        <f t="shared" si="735"/>
        <v>1</v>
      </c>
      <c r="ST71" s="539" t="b">
        <f t="shared" si="735"/>
        <v>1</v>
      </c>
      <c r="SU71" s="539" t="b">
        <f t="shared" si="735"/>
        <v>1</v>
      </c>
      <c r="SV71" s="539" t="b">
        <f t="shared" si="735"/>
        <v>1</v>
      </c>
      <c r="SW71" s="539" t="b">
        <f t="shared" si="735"/>
        <v>1</v>
      </c>
      <c r="SX71" s="539" t="b">
        <f t="shared" si="735"/>
        <v>1</v>
      </c>
      <c r="SY71" s="539" t="str">
        <f t="shared" ca="1" si="735"/>
        <v>-</v>
      </c>
      <c r="SZ71" s="539" t="str">
        <f t="shared" ca="1" si="735"/>
        <v>-</v>
      </c>
      <c r="TA71" s="539" t="str">
        <f t="shared" ca="1" si="735"/>
        <v>-</v>
      </c>
      <c r="TB71" s="539" t="str">
        <f t="shared" ca="1" si="735"/>
        <v>-</v>
      </c>
      <c r="TC71" s="539" t="str">
        <f t="shared" ca="1" si="735"/>
        <v>-</v>
      </c>
      <c r="TD71" s="539" t="str">
        <f t="shared" ca="1" si="735"/>
        <v>-</v>
      </c>
      <c r="TE71" s="539" t="str">
        <f t="shared" ca="1" si="735"/>
        <v>-</v>
      </c>
      <c r="TF71" s="539" t="str">
        <f t="shared" ca="1" si="735"/>
        <v>-</v>
      </c>
      <c r="TG71" s="539" t="str">
        <f t="shared" ca="1" si="735"/>
        <v>-</v>
      </c>
      <c r="TH71" s="539" t="str">
        <f t="shared" ca="1" si="735"/>
        <v>-</v>
      </c>
      <c r="TI71" s="539" t="str">
        <f t="shared" ca="1" si="735"/>
        <v>-</v>
      </c>
      <c r="TJ71" s="539" t="str">
        <f t="shared" ca="1" si="735"/>
        <v>-</v>
      </c>
      <c r="TK71" s="539" t="str">
        <f t="shared" ca="1" si="735"/>
        <v>-</v>
      </c>
      <c r="TL71" s="539" t="str">
        <f t="shared" ca="1" si="735"/>
        <v>-</v>
      </c>
      <c r="TM71" s="539" t="str">
        <f t="shared" ca="1" si="735"/>
        <v>-</v>
      </c>
      <c r="TN71" s="539" t="str">
        <f t="shared" ca="1" si="735"/>
        <v>-</v>
      </c>
      <c r="TO71" s="539" t="str">
        <f t="shared" ca="1" si="735"/>
        <v>-</v>
      </c>
      <c r="TP71" s="539" t="str">
        <f t="shared" ca="1" si="735"/>
        <v>-</v>
      </c>
      <c r="TQ71" s="539" t="str">
        <f t="shared" ca="1" si="735"/>
        <v>-</v>
      </c>
      <c r="TR71" s="539" t="str">
        <f t="shared" ca="1" si="735"/>
        <v>-</v>
      </c>
      <c r="TS71" s="539" t="str">
        <f t="shared" ca="1" si="735"/>
        <v>-</v>
      </c>
      <c r="TT71" s="539" t="str">
        <f t="shared" ca="1" si="735"/>
        <v>-</v>
      </c>
      <c r="TU71" s="539" t="str">
        <f t="shared" ca="1" si="735"/>
        <v>-</v>
      </c>
      <c r="TV71" s="539" t="str">
        <f t="shared" ca="1" si="735"/>
        <v>-</v>
      </c>
      <c r="TW71" s="539" t="str">
        <f t="shared" ca="1" si="735"/>
        <v>-</v>
      </c>
      <c r="TX71" s="539" t="str">
        <f t="shared" ca="1" si="735"/>
        <v>-</v>
      </c>
      <c r="TY71" s="539" t="str">
        <f t="shared" ca="1" si="735"/>
        <v>-</v>
      </c>
      <c r="TZ71" s="539" t="str">
        <f t="shared" ca="1" si="735"/>
        <v>-</v>
      </c>
      <c r="UA71" s="539" t="str">
        <f t="shared" ca="1" si="735"/>
        <v>-</v>
      </c>
      <c r="UB71" s="539" t="str">
        <f t="shared" ca="1" si="735"/>
        <v>-</v>
      </c>
      <c r="UC71" s="549" t="b">
        <f t="shared" si="736"/>
        <v>1</v>
      </c>
      <c r="UD71" s="549" t="b">
        <f t="shared" si="736"/>
        <v>1</v>
      </c>
      <c r="UE71" s="549" t="b">
        <f t="shared" si="736"/>
        <v>1</v>
      </c>
      <c r="UF71" s="549" t="b">
        <f t="shared" si="736"/>
        <v>1</v>
      </c>
      <c r="UG71" s="549" t="b">
        <f t="shared" si="736"/>
        <v>1</v>
      </c>
      <c r="UH71" s="549" t="b">
        <f t="shared" si="736"/>
        <v>1</v>
      </c>
      <c r="UI71" s="549" t="b">
        <f t="shared" si="736"/>
        <v>1</v>
      </c>
      <c r="UJ71" s="549" t="b">
        <f t="shared" si="736"/>
        <v>1</v>
      </c>
      <c r="UK71" s="549" t="b">
        <f t="shared" si="736"/>
        <v>1</v>
      </c>
      <c r="UL71" s="549" t="b">
        <f t="shared" si="736"/>
        <v>1</v>
      </c>
      <c r="UM71" s="549" t="b">
        <f t="shared" si="736"/>
        <v>1</v>
      </c>
      <c r="UN71" s="549" t="b">
        <f t="shared" si="736"/>
        <v>1</v>
      </c>
      <c r="UO71" s="549" t="b">
        <f t="shared" si="736"/>
        <v>1</v>
      </c>
      <c r="UP71" s="549" t="b">
        <f t="shared" si="736"/>
        <v>1</v>
      </c>
      <c r="UQ71" s="549" t="b">
        <f t="shared" si="736"/>
        <v>1</v>
      </c>
      <c r="UR71" s="549" t="b">
        <f t="shared" si="736"/>
        <v>1</v>
      </c>
      <c r="US71" s="549" t="b">
        <f t="shared" si="736"/>
        <v>1</v>
      </c>
      <c r="UT71" s="549" t="b">
        <f t="shared" si="736"/>
        <v>1</v>
      </c>
      <c r="UU71" s="549" t="b">
        <f t="shared" si="736"/>
        <v>1</v>
      </c>
      <c r="UV71" s="549" t="b">
        <f t="shared" si="736"/>
        <v>1</v>
      </c>
      <c r="UW71" s="549" t="b">
        <f t="shared" si="736"/>
        <v>1</v>
      </c>
      <c r="UX71" s="549" t="b">
        <f t="shared" si="736"/>
        <v>1</v>
      </c>
      <c r="UY71" s="549" t="b">
        <f t="shared" si="736"/>
        <v>1</v>
      </c>
      <c r="UZ71" s="549" t="b">
        <f t="shared" si="736"/>
        <v>1</v>
      </c>
      <c r="VA71" s="549" t="b">
        <f t="shared" si="736"/>
        <v>1</v>
      </c>
      <c r="VB71" s="549" t="b">
        <f t="shared" si="736"/>
        <v>1</v>
      </c>
      <c r="VC71" s="19">
        <f t="shared" ca="1" si="671"/>
        <v>0</v>
      </c>
      <c r="VD71" s="23">
        <v>0</v>
      </c>
    </row>
    <row r="72" spans="1:576" outlineLevel="1">
      <c r="A72" s="21">
        <f t="shared" si="93"/>
        <v>67</v>
      </c>
      <c r="B72" s="21">
        <f t="shared" si="674"/>
        <v>18</v>
      </c>
      <c r="C72">
        <v>108</v>
      </c>
      <c r="D72" s="19" t="str">
        <f t="shared" ca="1" si="583"/>
        <v>SNSW</v>
      </c>
      <c r="E72" t="b">
        <v>0</v>
      </c>
      <c r="F72" t="b">
        <v>0</v>
      </c>
      <c r="G72" t="b">
        <v>1</v>
      </c>
      <c r="H72" s="215">
        <f ca="1">OFFSET(H72,-1,0)+1</f>
        <v>18</v>
      </c>
      <c r="I72" s="26">
        <v>2</v>
      </c>
      <c r="J72" s="26">
        <v>1</v>
      </c>
      <c r="K72" s="26" t="str">
        <f>""</f>
        <v/>
      </c>
      <c r="L72" s="26">
        <v>0</v>
      </c>
      <c r="M72" s="26">
        <f t="shared" si="585"/>
        <v>2</v>
      </c>
      <c r="N72" s="26">
        <v>2</v>
      </c>
      <c r="O72" s="26">
        <v>3</v>
      </c>
      <c r="P72" s="26">
        <v>2</v>
      </c>
      <c r="Q72" s="26">
        <v>0</v>
      </c>
      <c r="R72" s="26">
        <v>0</v>
      </c>
      <c r="S72" s="26">
        <v>0</v>
      </c>
      <c r="T72" s="26">
        <v>0</v>
      </c>
      <c r="U72" s="26">
        <v>1</v>
      </c>
      <c r="V72" s="116">
        <v>1</v>
      </c>
      <c r="W72" s="116">
        <v>2</v>
      </c>
      <c r="X72" s="116">
        <v>2</v>
      </c>
      <c r="Y72" s="211"/>
      <c r="Z72" s="211"/>
      <c r="AA72" s="211"/>
      <c r="AB72" s="211"/>
      <c r="AC72" s="26">
        <v>0</v>
      </c>
      <c r="AD72" s="211"/>
      <c r="AE72" s="211"/>
      <c r="AF72" s="211"/>
      <c r="AG72" s="211"/>
      <c r="AH72" s="211"/>
      <c r="AI72" s="211"/>
      <c r="AJ72" s="211"/>
      <c r="AK72" s="211"/>
      <c r="AL72" s="136">
        <f t="shared" si="586"/>
        <v>2</v>
      </c>
      <c r="AM72" s="136">
        <f>INDEX(CHOOSE($O72,DataAutumn!i.AdultDrys,DataWinter!i.AdultDrys,DataSpring!i.AdultDrys),1,$N72)</f>
        <v>3</v>
      </c>
      <c r="AN72" s="5">
        <f t="shared" si="587"/>
        <v>2</v>
      </c>
      <c r="AO72" s="5">
        <f t="shared" si="587"/>
        <v>0</v>
      </c>
      <c r="AP72" s="5">
        <f t="shared" si="588"/>
        <v>1</v>
      </c>
      <c r="AQ72" s="211"/>
      <c r="AR72" s="211"/>
      <c r="AS72" s="356" t="str">
        <f t="shared" ca="1" si="589"/>
        <v>optimum_carry 00018 SNSW MWM     pasture400 Day204 Scan2-0000 RR000p GP100p WP075p MP075p T_TRUE (F33N11)</v>
      </c>
      <c r="AT72" s="9" t="str">
        <f ca="1">IF(COUNTIF(AS$5:AS72,AS72)=1,"-","Dup")</f>
        <v>-</v>
      </c>
      <c r="AU72" s="9"/>
      <c r="AV72" s="19" t="str">
        <f t="shared" ca="1" si="590"/>
        <v>-</v>
      </c>
      <c r="AW72" s="19" t="str">
        <f t="shared" ca="1" si="590"/>
        <v>-</v>
      </c>
      <c r="AX72" s="19" t="str">
        <f t="shared" ca="1" si="590"/>
        <v>-</v>
      </c>
      <c r="AY72" s="19" t="str">
        <f t="shared" ca="1" si="590"/>
        <v>-</v>
      </c>
      <c r="AZ72" s="19" t="str">
        <f t="shared" ca="1" si="590"/>
        <v>-</v>
      </c>
      <c r="BA72" s="19" t="str">
        <f t="shared" ca="1" si="590"/>
        <v>-</v>
      </c>
      <c r="BB72" s="19" t="str">
        <f t="shared" ca="1" si="590"/>
        <v>-</v>
      </c>
      <c r="BC72" s="19" t="str">
        <f t="shared" ca="1" si="590"/>
        <v>-</v>
      </c>
      <c r="BD72" s="9"/>
      <c r="BE72" s="5" t="b">
        <f t="shared" si="591"/>
        <v>0</v>
      </c>
      <c r="BF72" s="5" t="str">
        <f t="shared" si="591"/>
        <v>-</v>
      </c>
      <c r="BG72" s="5" t="b">
        <f t="shared" si="591"/>
        <v>0</v>
      </c>
      <c r="BH72" s="5" t="b">
        <f t="shared" si="591"/>
        <v>1</v>
      </c>
      <c r="BI72" s="5" t="b">
        <f t="shared" si="591"/>
        <v>1</v>
      </c>
      <c r="BJ72" s="136">
        <f t="shared" si="591"/>
        <v>0</v>
      </c>
      <c r="BK72" s="19" t="b">
        <f t="shared" ca="1" si="592"/>
        <v>0</v>
      </c>
      <c r="BL72" s="9"/>
      <c r="BM72" s="5" t="str">
        <f t="shared" ca="1" si="593"/>
        <v>-</v>
      </c>
      <c r="BN72" s="19" t="str">
        <f t="shared" ca="1" si="594"/>
        <v>-</v>
      </c>
      <c r="BO72" s="19" t="str">
        <f t="shared" ca="1" si="594"/>
        <v>-</v>
      </c>
      <c r="BP72" s="19" t="str">
        <f t="shared" ca="1" si="594"/>
        <v>-</v>
      </c>
      <c r="BQ72" s="5" t="str">
        <f t="shared" ca="1" si="595"/>
        <v>-</v>
      </c>
      <c r="BR72" s="19" t="str">
        <f t="shared" ca="1" si="596"/>
        <v>-</v>
      </c>
      <c r="BS72" s="5" t="str">
        <f t="shared" ca="1" si="597"/>
        <v>-</v>
      </c>
      <c r="BT72" s="19" t="str">
        <f t="shared" ca="1" si="598"/>
        <v>-</v>
      </c>
      <c r="BU72" s="19" t="str">
        <f t="shared" ca="1" si="598"/>
        <v>-</v>
      </c>
      <c r="BV72" s="19" t="str">
        <f t="shared" ca="1" si="598"/>
        <v>-</v>
      </c>
      <c r="BW72" s="5" t="str">
        <f t="shared" ca="1" si="599"/>
        <v>-</v>
      </c>
      <c r="BX72" s="9"/>
      <c r="BY72" s="5" t="b">
        <f t="shared" si="600"/>
        <v>0</v>
      </c>
      <c r="BZ72" s="5" t="str">
        <f t="shared" ca="1" si="601"/>
        <v>-</v>
      </c>
      <c r="CA72" s="5" t="str">
        <f t="shared" ca="1" si="602"/>
        <v>-</v>
      </c>
      <c r="CB72" s="5" t="str">
        <f t="shared" ca="1" si="602"/>
        <v>-</v>
      </c>
      <c r="CC72" s="5" t="str">
        <f t="shared" ca="1" si="602"/>
        <v>-</v>
      </c>
      <c r="CD72" s="5" t="str">
        <f t="shared" ca="1" si="602"/>
        <v>-</v>
      </c>
      <c r="CE72" s="5" t="str">
        <f t="shared" ca="1" si="602"/>
        <v>-</v>
      </c>
      <c r="CF72" s="5" t="str">
        <f t="shared" ca="1" si="602"/>
        <v>-</v>
      </c>
      <c r="CG72" s="5" t="str">
        <f t="shared" ca="1" si="602"/>
        <v>-</v>
      </c>
      <c r="CH72" s="5" t="str">
        <f t="shared" ca="1" si="602"/>
        <v>-</v>
      </c>
      <c r="CI72" s="9"/>
      <c r="CJ72" s="12" t="b">
        <v>1</v>
      </c>
      <c r="CK72" s="12" t="b">
        <v>1</v>
      </c>
      <c r="CL72" s="12" t="b">
        <v>1</v>
      </c>
      <c r="CM72" s="12">
        <v>22312000005</v>
      </c>
      <c r="CN72" s="12" t="b">
        <v>0</v>
      </c>
      <c r="CO72" s="19" t="str">
        <f t="shared" ca="1" si="603"/>
        <v>-</v>
      </c>
      <c r="CP72" s="19" t="str">
        <f t="shared" ca="1" si="603"/>
        <v>-</v>
      </c>
      <c r="CQ72" s="19" t="str">
        <f t="shared" ca="1" si="603"/>
        <v>-</v>
      </c>
      <c r="CR72" s="433">
        <f t="shared" si="604"/>
        <v>652</v>
      </c>
      <c r="CS72" s="433">
        <f t="shared" si="604"/>
        <v>686</v>
      </c>
      <c r="CT72" s="433">
        <f t="shared" si="604"/>
        <v>721</v>
      </c>
      <c r="CU72" s="144">
        <f t="shared" si="605"/>
        <v>378</v>
      </c>
      <c r="CV72" s="144">
        <f t="shared" si="605"/>
        <v>413</v>
      </c>
      <c r="CW72" s="144">
        <f t="shared" si="605"/>
        <v>448</v>
      </c>
      <c r="CX72" s="19" t="str">
        <f t="shared" ca="1" si="724"/>
        <v>-</v>
      </c>
      <c r="CY72" s="19" t="str">
        <f t="shared" ca="1" si="724"/>
        <v>-</v>
      </c>
      <c r="CZ72" s="19" t="str">
        <f t="shared" ca="1" si="724"/>
        <v>-</v>
      </c>
      <c r="DA72" s="19" t="str">
        <f t="shared" ca="1" si="724"/>
        <v>-</v>
      </c>
      <c r="DB72" s="19" t="str">
        <f t="shared" ca="1" si="724"/>
        <v>-</v>
      </c>
      <c r="DC72" s="19" t="str">
        <f t="shared" ca="1" si="724"/>
        <v>-</v>
      </c>
      <c r="DD72" s="19">
        <f t="shared" ca="1" si="724"/>
        <v>1</v>
      </c>
      <c r="DE72" s="19">
        <f t="shared" ca="1" si="724"/>
        <v>1</v>
      </c>
      <c r="DF72" s="19">
        <f t="shared" ca="1" si="724"/>
        <v>0</v>
      </c>
      <c r="DG72" s="19" t="str">
        <f t="shared" ca="1" si="724"/>
        <v>-</v>
      </c>
      <c r="DH72" s="19" t="str">
        <f t="shared" ca="1" si="724"/>
        <v>-</v>
      </c>
      <c r="DI72" s="19" t="str">
        <f t="shared" ca="1" si="724"/>
        <v>-</v>
      </c>
      <c r="DJ72" s="19" t="str">
        <f t="shared" ca="1" si="724"/>
        <v>-</v>
      </c>
      <c r="DK72" s="19" t="str">
        <f t="shared" ca="1" si="724"/>
        <v>-</v>
      </c>
      <c r="DL72" s="19">
        <f t="shared" ca="1" si="724"/>
        <v>0</v>
      </c>
      <c r="DM72" s="19" t="str">
        <f t="shared" ca="1" si="724"/>
        <v>-</v>
      </c>
      <c r="DN72" s="19" t="str">
        <f t="shared" ca="1" si="724"/>
        <v>-</v>
      </c>
      <c r="DO72" s="19" t="str">
        <f t="shared" ca="1" si="603"/>
        <v>-</v>
      </c>
      <c r="DP72" s="19">
        <f t="shared" ca="1" si="603"/>
        <v>0</v>
      </c>
      <c r="DQ72" s="19">
        <f t="shared" ca="1" si="603"/>
        <v>0</v>
      </c>
      <c r="DR72" s="9"/>
      <c r="DS72" s="19">
        <f t="shared" ca="1" si="702"/>
        <v>0</v>
      </c>
      <c r="DT72" s="19">
        <f t="shared" ca="1" si="702"/>
        <v>0</v>
      </c>
      <c r="DU72" s="19">
        <f t="shared" ca="1" si="702"/>
        <v>0</v>
      </c>
      <c r="DV72" s="19">
        <f t="shared" ca="1" si="702"/>
        <v>0</v>
      </c>
      <c r="DW72" s="19">
        <f t="shared" ca="1" si="702"/>
        <v>0</v>
      </c>
      <c r="DX72" s="19">
        <f t="shared" ca="1" si="702"/>
        <v>0</v>
      </c>
      <c r="DY72" s="19">
        <f t="shared" ca="1" si="702"/>
        <v>0</v>
      </c>
      <c r="DZ72" s="19">
        <f t="shared" ca="1" si="702"/>
        <v>0</v>
      </c>
      <c r="EA72" s="19">
        <f t="shared" ref="EA72:EE72" ca="1" si="752">OFFSET(EA$5,$B72,0)</f>
        <v>0</v>
      </c>
      <c r="EB72" s="19">
        <f t="shared" ca="1" si="752"/>
        <v>0</v>
      </c>
      <c r="EC72" s="19">
        <f t="shared" ca="1" si="752"/>
        <v>0</v>
      </c>
      <c r="ED72" s="19">
        <f t="shared" ca="1" si="752"/>
        <v>0</v>
      </c>
      <c r="EE72" s="19">
        <f t="shared" ca="1" si="752"/>
        <v>0</v>
      </c>
      <c r="EF72" s="433">
        <f t="shared" si="608"/>
        <v>0</v>
      </c>
      <c r="EG72" s="433">
        <f t="shared" si="608"/>
        <v>0</v>
      </c>
      <c r="EH72" s="116">
        <f t="shared" si="609"/>
        <v>0</v>
      </c>
      <c r="EI72" s="116">
        <f t="shared" ca="1" si="609"/>
        <v>0</v>
      </c>
      <c r="EJ72" s="116">
        <f t="shared" ca="1" si="609"/>
        <v>0</v>
      </c>
      <c r="EK72" s="116">
        <f t="shared" ca="1" si="609"/>
        <v>0</v>
      </c>
      <c r="EL72" s="116">
        <f t="shared" ca="1" si="609"/>
        <v>0</v>
      </c>
      <c r="EM72" s="537">
        <f t="shared" ca="1" si="610"/>
        <v>0</v>
      </c>
      <c r="EN72" s="116">
        <f t="shared" ca="1" si="611"/>
        <v>0</v>
      </c>
      <c r="EO72" s="116">
        <f t="shared" ca="1" si="611"/>
        <v>0</v>
      </c>
      <c r="EP72" s="116">
        <f t="shared" ca="1" si="611"/>
        <v>0</v>
      </c>
      <c r="EQ72" s="116">
        <f t="shared" ca="1" si="611"/>
        <v>0</v>
      </c>
      <c r="ER72" s="116">
        <f t="shared" ca="1" si="611"/>
        <v>0</v>
      </c>
      <c r="ES72" s="537">
        <f t="shared" ca="1" si="612"/>
        <v>0</v>
      </c>
      <c r="ET72" s="116">
        <f t="shared" ca="1" si="613"/>
        <v>0</v>
      </c>
      <c r="EU72" s="116">
        <f t="shared" ca="1" si="613"/>
        <v>0</v>
      </c>
      <c r="EV72" s="116">
        <f t="shared" ca="1" si="613"/>
        <v>0</v>
      </c>
      <c r="EW72" s="116">
        <f t="shared" ca="1" si="613"/>
        <v>0</v>
      </c>
      <c r="EX72" s="116">
        <f t="shared" ca="1" si="613"/>
        <v>0</v>
      </c>
      <c r="EY72" s="537">
        <f t="shared" ca="1" si="614"/>
        <v>0</v>
      </c>
      <c r="EZ72" s="116">
        <f t="shared" ca="1" si="615"/>
        <v>0</v>
      </c>
      <c r="FA72" s="116">
        <f t="shared" ca="1" si="615"/>
        <v>0</v>
      </c>
      <c r="FB72" s="116">
        <f t="shared" ca="1" si="615"/>
        <v>0</v>
      </c>
      <c r="FC72" s="116">
        <f t="shared" ca="1" si="615"/>
        <v>0</v>
      </c>
      <c r="FD72" s="116">
        <f t="shared" ca="1" si="615"/>
        <v>0</v>
      </c>
      <c r="FE72" s="537">
        <f t="shared" ca="1" si="616"/>
        <v>0</v>
      </c>
      <c r="FF72" s="116">
        <f t="shared" ca="1" si="617"/>
        <v>0</v>
      </c>
      <c r="FG72" s="116">
        <f t="shared" ca="1" si="617"/>
        <v>0</v>
      </c>
      <c r="FH72" s="116">
        <f t="shared" ca="1" si="617"/>
        <v>0</v>
      </c>
      <c r="FI72" s="116">
        <f t="shared" ca="1" si="617"/>
        <v>0</v>
      </c>
      <c r="FJ72" s="116">
        <f t="shared" ca="1" si="617"/>
        <v>0</v>
      </c>
      <c r="FK72" s="537">
        <f t="shared" ca="1" si="618"/>
        <v>0</v>
      </c>
      <c r="FL72" s="116">
        <f t="shared" ca="1" si="619"/>
        <v>0</v>
      </c>
      <c r="FM72" s="116">
        <f t="shared" ca="1" si="619"/>
        <v>0</v>
      </c>
      <c r="FN72" s="116">
        <f t="shared" ca="1" si="619"/>
        <v>0</v>
      </c>
      <c r="FO72" s="116">
        <f t="shared" ca="1" si="619"/>
        <v>0</v>
      </c>
      <c r="FP72" s="116">
        <f t="shared" ca="1" si="619"/>
        <v>0</v>
      </c>
      <c r="FQ72" s="537">
        <f t="shared" ca="1" si="620"/>
        <v>0</v>
      </c>
      <c r="FR72" s="117">
        <f t="shared" ca="1" si="621"/>
        <v>0</v>
      </c>
      <c r="FS72" s="117">
        <f t="shared" ca="1" si="621"/>
        <v>0</v>
      </c>
      <c r="FT72" s="117">
        <f t="shared" ca="1" si="621"/>
        <v>0</v>
      </c>
      <c r="FU72" s="117">
        <f t="shared" ca="1" si="621"/>
        <v>0</v>
      </c>
      <c r="FV72" s="556">
        <f t="shared" ca="1" si="725"/>
        <v>0</v>
      </c>
      <c r="FW72" s="556">
        <f t="shared" ca="1" si="725"/>
        <v>0</v>
      </c>
      <c r="FX72" s="556">
        <f t="shared" ca="1" si="725"/>
        <v>0</v>
      </c>
      <c r="FY72" s="556">
        <f t="shared" ca="1" si="725"/>
        <v>0</v>
      </c>
      <c r="FZ72" s="556">
        <f t="shared" ca="1" si="725"/>
        <v>0</v>
      </c>
      <c r="GA72" s="556">
        <f t="shared" ca="1" si="725"/>
        <v>0</v>
      </c>
      <c r="GB72" s="556">
        <f t="shared" ca="1" si="725"/>
        <v>0</v>
      </c>
      <c r="GC72" s="556">
        <f t="shared" ca="1" si="725"/>
        <v>0</v>
      </c>
      <c r="GD72" s="556">
        <f t="shared" ca="1" si="725"/>
        <v>0</v>
      </c>
      <c r="GE72" s="556">
        <f t="shared" ca="1" si="725"/>
        <v>0</v>
      </c>
      <c r="GF72" s="556">
        <f t="shared" ca="1" si="725"/>
        <v>0</v>
      </c>
      <c r="GG72" s="556">
        <f t="shared" ca="1" si="725"/>
        <v>0</v>
      </c>
      <c r="GH72" s="556">
        <f t="shared" ca="1" si="725"/>
        <v>0</v>
      </c>
      <c r="GI72" s="556">
        <f t="shared" ca="1" si="725"/>
        <v>0</v>
      </c>
      <c r="GJ72" s="556">
        <f t="shared" ca="1" si="725"/>
        <v>0</v>
      </c>
      <c r="GK72" s="556">
        <f t="shared" ca="1" si="725"/>
        <v>0</v>
      </c>
      <c r="GL72" s="556">
        <f t="shared" ca="1" si="725"/>
        <v>0</v>
      </c>
      <c r="GM72" s="556">
        <f t="shared" ca="1" si="725"/>
        <v>0</v>
      </c>
      <c r="GN72" s="556">
        <f t="shared" ca="1" si="725"/>
        <v>0</v>
      </c>
      <c r="GO72" s="556">
        <f t="shared" ca="1" si="725"/>
        <v>0</v>
      </c>
      <c r="GP72" s="19">
        <f t="shared" ca="1" si="623"/>
        <v>0</v>
      </c>
      <c r="GQ72" s="116">
        <f t="shared" ca="1" si="624"/>
        <v>0</v>
      </c>
      <c r="GR72" s="116">
        <f t="shared" ca="1" si="624"/>
        <v>0</v>
      </c>
      <c r="GS72" s="116">
        <f t="shared" ca="1" si="624"/>
        <v>0</v>
      </c>
      <c r="GT72" s="116">
        <f t="shared" ca="1" si="624"/>
        <v>0</v>
      </c>
      <c r="GU72" s="116">
        <f t="shared" ca="1" si="624"/>
        <v>0</v>
      </c>
      <c r="GV72" s="537">
        <f t="shared" ca="1" si="625"/>
        <v>0</v>
      </c>
      <c r="GW72" s="116">
        <f t="shared" ca="1" si="626"/>
        <v>0</v>
      </c>
      <c r="GX72" s="116">
        <f t="shared" ca="1" si="626"/>
        <v>0</v>
      </c>
      <c r="GY72" s="116">
        <f t="shared" ca="1" si="626"/>
        <v>0</v>
      </c>
      <c r="GZ72" s="116">
        <f t="shared" ca="1" si="626"/>
        <v>0</v>
      </c>
      <c r="HA72" s="116">
        <f t="shared" ca="1" si="626"/>
        <v>0</v>
      </c>
      <c r="HB72" s="537">
        <f t="shared" ca="1" si="627"/>
        <v>0</v>
      </c>
      <c r="HC72" s="116">
        <f t="shared" ca="1" si="628"/>
        <v>0</v>
      </c>
      <c r="HD72" s="116">
        <f t="shared" ca="1" si="628"/>
        <v>0</v>
      </c>
      <c r="HE72" s="116">
        <f t="shared" ca="1" si="628"/>
        <v>0</v>
      </c>
      <c r="HF72" s="116">
        <f t="shared" ca="1" si="628"/>
        <v>0</v>
      </c>
      <c r="HG72" s="116">
        <f t="shared" ca="1" si="628"/>
        <v>0</v>
      </c>
      <c r="HH72" s="537">
        <f t="shared" ca="1" si="629"/>
        <v>0</v>
      </c>
      <c r="HI72" s="116">
        <f t="shared" ca="1" si="630"/>
        <v>0</v>
      </c>
      <c r="HJ72" s="116">
        <f t="shared" ca="1" si="630"/>
        <v>0</v>
      </c>
      <c r="HK72" s="116">
        <f t="shared" ca="1" si="630"/>
        <v>0</v>
      </c>
      <c r="HL72" s="116">
        <f t="shared" ca="1" si="630"/>
        <v>0</v>
      </c>
      <c r="HM72" s="116">
        <f t="shared" ca="1" si="630"/>
        <v>0</v>
      </c>
      <c r="HN72" s="537">
        <f t="shared" ca="1" si="631"/>
        <v>0</v>
      </c>
      <c r="HO72" s="116">
        <f t="shared" ca="1" si="632"/>
        <v>0</v>
      </c>
      <c r="HP72" s="116">
        <f t="shared" ca="1" si="632"/>
        <v>0</v>
      </c>
      <c r="HQ72" s="116">
        <f t="shared" ca="1" si="632"/>
        <v>0</v>
      </c>
      <c r="HR72" s="116">
        <f t="shared" ca="1" si="632"/>
        <v>0</v>
      </c>
      <c r="HS72" s="116">
        <f t="shared" ca="1" si="632"/>
        <v>0</v>
      </c>
      <c r="HT72" s="537">
        <f t="shared" ca="1" si="633"/>
        <v>0</v>
      </c>
      <c r="HU72" s="116">
        <f t="shared" ca="1" si="634"/>
        <v>0</v>
      </c>
      <c r="HV72" s="116">
        <f t="shared" ca="1" si="634"/>
        <v>0</v>
      </c>
      <c r="HW72" s="116">
        <f t="shared" ca="1" si="634"/>
        <v>0</v>
      </c>
      <c r="HX72" s="116">
        <f t="shared" ca="1" si="634"/>
        <v>0</v>
      </c>
      <c r="HY72" s="116">
        <f t="shared" ca="1" si="634"/>
        <v>0</v>
      </c>
      <c r="HZ72" s="537">
        <f t="shared" ca="1" si="635"/>
        <v>0</v>
      </c>
      <c r="IA72" s="117">
        <f t="shared" ca="1" si="636"/>
        <v>0</v>
      </c>
      <c r="IB72" s="117">
        <f t="shared" ca="1" si="636"/>
        <v>0</v>
      </c>
      <c r="IC72" s="117">
        <f t="shared" ca="1" si="636"/>
        <v>0</v>
      </c>
      <c r="ID72" s="117">
        <f t="shared" ca="1" si="636"/>
        <v>0</v>
      </c>
      <c r="IE72" s="556">
        <f t="shared" ca="1" si="726"/>
        <v>0</v>
      </c>
      <c r="IF72" s="556">
        <f t="shared" ca="1" si="726"/>
        <v>0</v>
      </c>
      <c r="IG72" s="556">
        <f t="shared" ca="1" si="726"/>
        <v>0</v>
      </c>
      <c r="IH72" s="556">
        <f t="shared" ca="1" si="726"/>
        <v>0</v>
      </c>
      <c r="II72" s="556">
        <f t="shared" ca="1" si="726"/>
        <v>0</v>
      </c>
      <c r="IJ72" s="556">
        <f t="shared" ca="1" si="726"/>
        <v>0</v>
      </c>
      <c r="IK72" s="556">
        <f t="shared" ca="1" si="726"/>
        <v>0</v>
      </c>
      <c r="IL72" s="556">
        <f t="shared" ca="1" si="726"/>
        <v>0</v>
      </c>
      <c r="IM72" s="556">
        <f t="shared" ca="1" si="726"/>
        <v>0</v>
      </c>
      <c r="IN72" s="556">
        <f t="shared" ca="1" si="726"/>
        <v>0</v>
      </c>
      <c r="IO72" s="556">
        <f t="shared" ca="1" si="726"/>
        <v>0</v>
      </c>
      <c r="IP72" s="556">
        <f t="shared" ca="1" si="726"/>
        <v>0</v>
      </c>
      <c r="IQ72" s="556">
        <f t="shared" ca="1" si="726"/>
        <v>0</v>
      </c>
      <c r="IR72" s="556">
        <f t="shared" ca="1" si="726"/>
        <v>0</v>
      </c>
      <c r="IS72" s="556">
        <f t="shared" ca="1" si="726"/>
        <v>0</v>
      </c>
      <c r="IT72" s="556">
        <f t="shared" ca="1" si="726"/>
        <v>0</v>
      </c>
      <c r="IU72" s="556">
        <f t="shared" ca="1" si="726"/>
        <v>0</v>
      </c>
      <c r="IV72" s="556">
        <f t="shared" ca="1" si="726"/>
        <v>0</v>
      </c>
      <c r="IW72" s="556">
        <f t="shared" ca="1" si="726"/>
        <v>0</v>
      </c>
      <c r="IX72" s="556">
        <f t="shared" ca="1" si="726"/>
        <v>0</v>
      </c>
      <c r="IY72" s="19">
        <f t="shared" ca="1" si="638"/>
        <v>0</v>
      </c>
      <c r="IZ72" s="5">
        <f t="shared" si="639"/>
        <v>67</v>
      </c>
      <c r="JA72" s="9"/>
      <c r="JB72" s="5">
        <f t="shared" si="640"/>
        <v>1</v>
      </c>
      <c r="JC72" s="5" t="b">
        <f t="shared" si="640"/>
        <v>0</v>
      </c>
      <c r="JD72" s="19">
        <f t="shared" ca="1" si="727"/>
        <v>0</v>
      </c>
      <c r="JE72" s="5">
        <f t="shared" si="642"/>
        <v>0</v>
      </c>
      <c r="JF72" s="5">
        <f t="shared" si="643"/>
        <v>1.2500000000000001E-2</v>
      </c>
      <c r="JG72" s="5">
        <f t="shared" si="644"/>
        <v>0</v>
      </c>
      <c r="JH72" s="19">
        <f t="shared" ca="1" si="727"/>
        <v>0</v>
      </c>
      <c r="JI72" s="5">
        <f t="shared" si="645"/>
        <v>60</v>
      </c>
      <c r="JJ72" s="5">
        <f t="shared" si="646"/>
        <v>1</v>
      </c>
      <c r="JK72" s="19">
        <f t="shared" ca="1" si="727"/>
        <v>0</v>
      </c>
      <c r="JL72" s="19">
        <f t="shared" ca="1" si="727"/>
        <v>0</v>
      </c>
      <c r="JM72" s="19">
        <f t="shared" ca="1" si="727"/>
        <v>0</v>
      </c>
      <c r="JN72" s="19">
        <f t="shared" ca="1" si="727"/>
        <v>0</v>
      </c>
      <c r="JO72" s="19">
        <f t="shared" ca="1" si="727"/>
        <v>0</v>
      </c>
      <c r="JP72" s="19">
        <f t="shared" ca="1" si="727"/>
        <v>0</v>
      </c>
      <c r="JQ72" s="19">
        <f t="shared" ca="1" si="727"/>
        <v>0</v>
      </c>
      <c r="JR72" s="19">
        <f t="shared" ca="1" si="727"/>
        <v>0</v>
      </c>
      <c r="JS72" s="19">
        <f t="shared" ca="1" si="727"/>
        <v>0</v>
      </c>
      <c r="JT72" s="19">
        <f t="shared" ca="1" si="727"/>
        <v>0</v>
      </c>
      <c r="JU72" s="19">
        <f t="shared" ca="1" si="727"/>
        <v>0</v>
      </c>
      <c r="JV72" s="19">
        <f t="shared" ca="1" si="727"/>
        <v>0</v>
      </c>
      <c r="JW72" s="19">
        <f t="shared" ca="1" si="727"/>
        <v>0</v>
      </c>
      <c r="JX72" s="19">
        <f t="shared" ca="1" si="727"/>
        <v>0</v>
      </c>
      <c r="JY72" s="19">
        <f t="shared" ca="1" si="727"/>
        <v>0</v>
      </c>
      <c r="JZ72" s="19">
        <f t="shared" ca="1" si="727"/>
        <v>0</v>
      </c>
      <c r="KA72" s="19">
        <f t="shared" ca="1" si="727"/>
        <v>0</v>
      </c>
      <c r="KB72" s="19">
        <f t="shared" ca="1" si="727"/>
        <v>0</v>
      </c>
      <c r="KC72" s="19">
        <f t="shared" ca="1" si="727"/>
        <v>0</v>
      </c>
      <c r="KD72" s="19">
        <f t="shared" ca="1" si="727"/>
        <v>0</v>
      </c>
      <c r="KE72" s="19">
        <f t="shared" ca="1" si="727"/>
        <v>0</v>
      </c>
      <c r="KF72" s="5">
        <f t="shared" si="647"/>
        <v>0</v>
      </c>
      <c r="KG72" s="5">
        <f t="shared" si="647"/>
        <v>6.25E-2</v>
      </c>
      <c r="KH72" s="5">
        <f t="shared" si="647"/>
        <v>6.25E-2</v>
      </c>
      <c r="KI72" s="5">
        <f t="shared" si="647"/>
        <v>6.25E-2</v>
      </c>
      <c r="KJ72" s="19">
        <f t="shared" ca="1" si="727"/>
        <v>0</v>
      </c>
      <c r="KK72" s="19">
        <f t="shared" ca="1" si="727"/>
        <v>0</v>
      </c>
      <c r="KL72" s="19">
        <f t="shared" ca="1" si="727"/>
        <v>0</v>
      </c>
      <c r="KM72" s="19">
        <f t="shared" ca="1" si="727"/>
        <v>0</v>
      </c>
      <c r="KN72" s="19">
        <f t="shared" ca="1" si="727"/>
        <v>1</v>
      </c>
      <c r="KO72" s="19">
        <f t="shared" ca="1" si="727"/>
        <v>0</v>
      </c>
      <c r="KP72" s="19">
        <f t="shared" ca="1" si="727"/>
        <v>1</v>
      </c>
      <c r="KQ72" s="9"/>
      <c r="KR72" s="5" t="b">
        <f t="shared" ca="1" si="648"/>
        <v>1</v>
      </c>
      <c r="KS72" s="5" t="b">
        <f t="shared" si="649"/>
        <v>0</v>
      </c>
      <c r="KT72" s="5" t="b">
        <f t="shared" si="649"/>
        <v>0</v>
      </c>
      <c r="KU72" s="5" t="b">
        <f t="shared" si="649"/>
        <v>1</v>
      </c>
      <c r="KV72" s="136">
        <f t="shared" si="650"/>
        <v>2</v>
      </c>
      <c r="KW72" s="136">
        <f t="shared" si="650"/>
        <v>2</v>
      </c>
      <c r="KX72" s="5" t="b">
        <f t="shared" si="651"/>
        <v>0</v>
      </c>
      <c r="KY72" s="5" t="b">
        <f t="shared" si="651"/>
        <v>1</v>
      </c>
      <c r="KZ72" s="5" t="b">
        <f t="shared" si="651"/>
        <v>1</v>
      </c>
      <c r="LA72" s="5" t="b">
        <f t="shared" si="651"/>
        <v>0</v>
      </c>
      <c r="LB72" s="5">
        <f t="shared" si="652"/>
        <v>1</v>
      </c>
      <c r="LC72" s="5">
        <f t="shared" si="652"/>
        <v>0</v>
      </c>
      <c r="LD72" s="5" t="b">
        <f t="shared" si="653"/>
        <v>0</v>
      </c>
      <c r="LE72" s="5" t="str" cm="1">
        <f t="array" aca="1" ref="LE72" ca="1">IF(OR(LF72:LM72&lt;&gt;"-"),TRUE,"-")</f>
        <v>-</v>
      </c>
      <c r="LF72" s="19" t="str">
        <f t="shared" ca="1" si="654"/>
        <v>-</v>
      </c>
      <c r="LG72" s="19" t="str">
        <f t="shared" ca="1" si="654"/>
        <v>-</v>
      </c>
      <c r="LH72" s="19" t="str">
        <f t="shared" ca="1" si="654"/>
        <v>-</v>
      </c>
      <c r="LI72" s="19" t="str">
        <f t="shared" ca="1" si="654"/>
        <v>-</v>
      </c>
      <c r="LJ72" s="19" t="str">
        <f t="shared" ca="1" si="654"/>
        <v>-</v>
      </c>
      <c r="LK72" s="19" t="str">
        <f t="shared" ca="1" si="654"/>
        <v>-</v>
      </c>
      <c r="LL72" s="19" t="str">
        <f t="shared" ca="1" si="654"/>
        <v>-</v>
      </c>
      <c r="LM72" s="19" t="str">
        <f t="shared" ca="1" si="654"/>
        <v>-</v>
      </c>
      <c r="LN72" s="466" t="str">
        <f t="shared" ca="1" si="654"/>
        <v>-</v>
      </c>
      <c r="LO72" s="5" t="b">
        <f t="array" aca="1" ref="LO72" ca="1">IF(OR(LP72:LV72&lt;&gt;"-"),TRUE,"-")</f>
        <v>1</v>
      </c>
      <c r="LP72" s="19">
        <f t="shared" ca="1" si="728"/>
        <v>0</v>
      </c>
      <c r="LQ72" s="19" t="str">
        <f t="shared" ca="1" si="728"/>
        <v>-</v>
      </c>
      <c r="LR72" s="19">
        <f t="shared" ca="1" si="728"/>
        <v>999999</v>
      </c>
      <c r="LS72" s="19">
        <f t="shared" ca="1" si="728"/>
        <v>999999</v>
      </c>
      <c r="LT72" s="19">
        <f t="shared" ca="1" si="728"/>
        <v>999999</v>
      </c>
      <c r="LU72" s="19">
        <f t="shared" ca="1" si="728"/>
        <v>999999</v>
      </c>
      <c r="LV72" s="19">
        <f t="shared" ca="1" si="728"/>
        <v>999999</v>
      </c>
      <c r="LW72" s="19" t="str">
        <f t="shared" ca="1" si="728"/>
        <v>-</v>
      </c>
      <c r="LX72" s="19" t="str">
        <f t="shared" ca="1" si="728"/>
        <v>-</v>
      </c>
      <c r="LY72" s="19" t="str">
        <f t="shared" ca="1" si="728"/>
        <v>-</v>
      </c>
      <c r="LZ72" s="19" t="b">
        <f t="shared" ca="1" si="656"/>
        <v>1</v>
      </c>
      <c r="MA72" s="19">
        <f t="shared" ca="1" si="656"/>
        <v>0</v>
      </c>
      <c r="MB72" s="5" t="str">
        <f t="shared" si="657"/>
        <v>-</v>
      </c>
      <c r="MC72" s="5" t="str">
        <f t="shared" si="657"/>
        <v>-</v>
      </c>
      <c r="MD72" s="5" t="str">
        <f t="shared" si="657"/>
        <v>-</v>
      </c>
      <c r="ME72" s="5" t="str">
        <f t="shared" si="657"/>
        <v>-</v>
      </c>
      <c r="MF72" s="19" t="str">
        <f t="shared" ca="1" si="730"/>
        <v>-</v>
      </c>
      <c r="MG72" s="19" t="str">
        <f t="shared" ca="1" si="730"/>
        <v>-</v>
      </c>
      <c r="MH72" s="19" t="str">
        <f t="shared" ca="1" si="730"/>
        <v>-</v>
      </c>
      <c r="MI72" s="19" t="str">
        <f t="shared" ca="1" si="730"/>
        <v>-</v>
      </c>
      <c r="MJ72" s="19">
        <f t="shared" ca="1" si="730"/>
        <v>0.5</v>
      </c>
      <c r="MK72" s="19">
        <f t="shared" ca="1" si="730"/>
        <v>0.5</v>
      </c>
      <c r="ML72" s="19" t="str">
        <f t="shared" ca="1" si="730"/>
        <v>-</v>
      </c>
      <c r="MM72" s="5">
        <f t="shared" si="659"/>
        <v>0</v>
      </c>
      <c r="MN72" s="5">
        <f t="shared" si="659"/>
        <v>500</v>
      </c>
      <c r="MO72" s="5">
        <f t="shared" si="659"/>
        <v>500</v>
      </c>
      <c r="MP72" s="5">
        <f t="shared" si="659"/>
        <v>575</v>
      </c>
      <c r="MQ72" s="5">
        <f t="shared" si="659"/>
        <v>240</v>
      </c>
      <c r="MR72" s="5">
        <f t="shared" si="659"/>
        <v>364</v>
      </c>
      <c r="MS72" s="5">
        <f t="shared" si="660"/>
        <v>1</v>
      </c>
      <c r="MT72" s="9"/>
      <c r="MU72" s="19">
        <f t="shared" ca="1" si="730"/>
        <v>70</v>
      </c>
      <c r="MV72" s="19">
        <f t="shared" ca="1" si="730"/>
        <v>50</v>
      </c>
      <c r="MW72" s="19">
        <f t="shared" ca="1" si="730"/>
        <v>75</v>
      </c>
      <c r="MX72" s="19">
        <f t="shared" ca="1" si="730"/>
        <v>50</v>
      </c>
      <c r="MY72" s="5">
        <f t="shared" si="661"/>
        <v>0.75</v>
      </c>
      <c r="MZ72" s="5">
        <f t="shared" si="662"/>
        <v>0.75</v>
      </c>
      <c r="NA72" s="5">
        <f t="shared" si="663"/>
        <v>1</v>
      </c>
      <c r="NB72" s="9"/>
      <c r="NC72" s="19" t="b">
        <f t="shared" ca="1" si="664"/>
        <v>0</v>
      </c>
      <c r="ND72" s="19" t="b">
        <f t="shared" ca="1" si="664"/>
        <v>0</v>
      </c>
      <c r="NE72" s="19">
        <f t="shared" ca="1" si="664"/>
        <v>2</v>
      </c>
      <c r="NF72" s="19">
        <f t="shared" ca="1" si="664"/>
        <v>1</v>
      </c>
      <c r="NG72" s="19">
        <f t="shared" ca="1" si="664"/>
        <v>2</v>
      </c>
      <c r="NH72" s="19">
        <f t="shared" ca="1" si="664"/>
        <v>0</v>
      </c>
      <c r="NI72" s="19" t="str">
        <f t="shared" ca="1" si="664"/>
        <v>-</v>
      </c>
      <c r="NJ72" s="466" t="b">
        <v>0</v>
      </c>
      <c r="NK72" s="466" t="s">
        <v>34</v>
      </c>
      <c r="NL72" s="466" t="b">
        <v>1</v>
      </c>
      <c r="NM72" s="466">
        <f>$NM$53*0.4</f>
        <v>400</v>
      </c>
      <c r="NN72" s="19" t="str">
        <f t="shared" ca="1" si="664"/>
        <v>-</v>
      </c>
      <c r="NO72" s="19">
        <f t="shared" ca="1" si="730"/>
        <v>1</v>
      </c>
      <c r="NP72" s="19">
        <f t="shared" ca="1" si="730"/>
        <v>1</v>
      </c>
      <c r="NQ72" s="19">
        <f t="shared" ca="1" si="730"/>
        <v>1</v>
      </c>
      <c r="NR72" s="19">
        <f t="shared" ca="1" si="730"/>
        <v>1</v>
      </c>
      <c r="NS72" s="19">
        <f t="shared" ca="1" si="730"/>
        <v>1</v>
      </c>
      <c r="NT72" s="19">
        <f t="shared" ca="1" si="730"/>
        <v>1</v>
      </c>
      <c r="NU72" s="19">
        <f t="shared" ca="1" si="730"/>
        <v>1</v>
      </c>
      <c r="NV72" s="19">
        <f t="shared" ca="1" si="730"/>
        <v>1</v>
      </c>
      <c r="NW72" s="19">
        <f t="shared" ca="1" si="730"/>
        <v>1</v>
      </c>
      <c r="NX72" s="9"/>
      <c r="NY72" s="539" t="str">
        <f t="shared" si="731"/>
        <v>-</v>
      </c>
      <c r="NZ72" s="539" t="str">
        <f t="shared" si="731"/>
        <v>-</v>
      </c>
      <c r="OA72" s="539" t="str">
        <f t="shared" si="731"/>
        <v>-</v>
      </c>
      <c r="OB72" s="539" t="str">
        <f t="shared" si="731"/>
        <v>-</v>
      </c>
      <c r="OC72" s="539" t="str">
        <f t="shared" si="731"/>
        <v>-</v>
      </c>
      <c r="OD72" s="539" t="str">
        <f t="shared" si="731"/>
        <v>-</v>
      </c>
      <c r="OE72" s="539" t="str">
        <f t="shared" ca="1" si="731"/>
        <v>-</v>
      </c>
      <c r="OF72" s="539" t="str">
        <f t="shared" ca="1" si="731"/>
        <v>-</v>
      </c>
      <c r="OG72" s="539" t="str">
        <f t="shared" ca="1" si="731"/>
        <v>-</v>
      </c>
      <c r="OH72" s="539" t="str">
        <f t="shared" ca="1" si="731"/>
        <v>-</v>
      </c>
      <c r="OI72" s="539" t="str">
        <f t="shared" ca="1" si="731"/>
        <v>-</v>
      </c>
      <c r="OJ72" s="539" t="str">
        <f t="shared" ca="1" si="731"/>
        <v>-</v>
      </c>
      <c r="OK72" s="539" t="str">
        <f t="shared" ca="1" si="731"/>
        <v>-</v>
      </c>
      <c r="OL72" s="539" t="str">
        <f t="shared" ca="1" si="731"/>
        <v>-</v>
      </c>
      <c r="OM72" s="539" t="str">
        <f t="shared" ca="1" si="731"/>
        <v>-</v>
      </c>
      <c r="ON72" s="539" t="str">
        <f t="shared" ca="1" si="731"/>
        <v>-</v>
      </c>
      <c r="OO72" s="539" t="str">
        <f t="shared" ca="1" si="731"/>
        <v>-</v>
      </c>
      <c r="OP72" s="539" t="str">
        <f t="shared" ca="1" si="731"/>
        <v>-</v>
      </c>
      <c r="OQ72" s="539" t="str">
        <f t="shared" ca="1" si="731"/>
        <v>-</v>
      </c>
      <c r="OR72" s="539" t="str">
        <f t="shared" ca="1" si="731"/>
        <v>-</v>
      </c>
      <c r="OS72" s="539" t="str">
        <f t="shared" ca="1" si="731"/>
        <v>-</v>
      </c>
      <c r="OT72" s="539" t="str">
        <f t="shared" ca="1" si="731"/>
        <v>-</v>
      </c>
      <c r="OU72" s="539" t="str">
        <f t="shared" ca="1" si="731"/>
        <v>-</v>
      </c>
      <c r="OV72" s="539" t="str">
        <f t="shared" ca="1" si="731"/>
        <v>-</v>
      </c>
      <c r="OW72" s="539" t="str">
        <f t="shared" ca="1" si="731"/>
        <v>-</v>
      </c>
      <c r="OX72" s="539" t="str">
        <f t="shared" ca="1" si="731"/>
        <v>-</v>
      </c>
      <c r="OY72" s="539" t="str">
        <f t="shared" ca="1" si="731"/>
        <v>-</v>
      </c>
      <c r="OZ72" s="539" t="str">
        <f t="shared" ca="1" si="731"/>
        <v>-</v>
      </c>
      <c r="PA72" s="539" t="str">
        <f t="shared" ca="1" si="731"/>
        <v>-</v>
      </c>
      <c r="PB72" s="539" t="str">
        <f t="shared" ca="1" si="731"/>
        <v>-</v>
      </c>
      <c r="PC72" s="539" t="str">
        <f t="shared" ca="1" si="731"/>
        <v>-</v>
      </c>
      <c r="PD72" s="539" t="str">
        <f t="shared" ca="1" si="731"/>
        <v>-</v>
      </c>
      <c r="PE72" s="539" t="str">
        <f t="shared" ca="1" si="731"/>
        <v>-</v>
      </c>
      <c r="PF72" s="539" t="str">
        <f t="shared" ca="1" si="731"/>
        <v>-</v>
      </c>
      <c r="PG72" s="539" t="str">
        <f t="shared" ca="1" si="731"/>
        <v>-</v>
      </c>
      <c r="PH72" s="539" t="str">
        <f t="shared" ca="1" si="731"/>
        <v>-</v>
      </c>
      <c r="PI72" s="549" t="str">
        <f t="shared" si="732"/>
        <v>-</v>
      </c>
      <c r="PJ72" s="549" t="str">
        <f t="shared" si="732"/>
        <v>-</v>
      </c>
      <c r="PK72" s="549" t="str">
        <f t="shared" si="732"/>
        <v>-</v>
      </c>
      <c r="PL72" s="549" t="str">
        <f t="shared" si="732"/>
        <v>-</v>
      </c>
      <c r="PM72" s="549" t="str">
        <f t="shared" si="732"/>
        <v>-</v>
      </c>
      <c r="PN72" s="549" t="str">
        <f t="shared" si="732"/>
        <v>-</v>
      </c>
      <c r="PO72" s="549" t="str">
        <f t="shared" si="732"/>
        <v>-</v>
      </c>
      <c r="PP72" s="549" t="str">
        <f t="shared" si="732"/>
        <v>-</v>
      </c>
      <c r="PQ72" s="549" t="str">
        <f t="shared" si="732"/>
        <v>-</v>
      </c>
      <c r="PR72" s="549" t="str">
        <f t="shared" si="732"/>
        <v>-</v>
      </c>
      <c r="PS72" s="549" t="str">
        <f t="shared" si="732"/>
        <v>-</v>
      </c>
      <c r="PT72" s="549" t="str">
        <f t="shared" si="732"/>
        <v>-</v>
      </c>
      <c r="PU72" s="549" t="str">
        <f t="shared" si="732"/>
        <v>-</v>
      </c>
      <c r="PV72" s="549" t="str">
        <f t="shared" si="732"/>
        <v>-</v>
      </c>
      <c r="PW72" s="549" t="str">
        <f t="shared" si="732"/>
        <v>-</v>
      </c>
      <c r="PX72" s="549" t="str">
        <f t="shared" si="732"/>
        <v>-</v>
      </c>
      <c r="PY72" s="549" t="str">
        <f t="shared" si="732"/>
        <v>-</v>
      </c>
      <c r="PZ72" s="549" t="str">
        <f t="shared" si="732"/>
        <v>-</v>
      </c>
      <c r="QA72" s="549" t="str">
        <f t="shared" si="732"/>
        <v>-</v>
      </c>
      <c r="QB72" s="549" t="str">
        <f t="shared" si="732"/>
        <v>-</v>
      </c>
      <c r="QC72" s="549" t="str">
        <f t="shared" si="732"/>
        <v>-</v>
      </c>
      <c r="QD72" s="549" t="str">
        <f t="shared" si="732"/>
        <v>-</v>
      </c>
      <c r="QE72" s="549" t="str">
        <f t="shared" si="732"/>
        <v>-</v>
      </c>
      <c r="QF72" s="549" t="str">
        <f t="shared" si="732"/>
        <v>-</v>
      </c>
      <c r="QG72" s="549" t="str">
        <f t="shared" si="732"/>
        <v>-</v>
      </c>
      <c r="QH72" s="549" t="str">
        <f t="shared" si="732"/>
        <v>-</v>
      </c>
      <c r="QI72" s="539" t="str">
        <f t="shared" si="733"/>
        <v>-</v>
      </c>
      <c r="QJ72" s="539" t="str">
        <f t="shared" si="733"/>
        <v>-</v>
      </c>
      <c r="QK72" s="539" t="str">
        <f t="shared" si="733"/>
        <v>-</v>
      </c>
      <c r="QL72" s="539" t="str">
        <f t="shared" si="733"/>
        <v>-</v>
      </c>
      <c r="QM72" s="539" t="str">
        <f t="shared" si="733"/>
        <v>-</v>
      </c>
      <c r="QN72" s="539" t="str">
        <f t="shared" si="733"/>
        <v>-</v>
      </c>
      <c r="QO72" s="539" t="str">
        <f t="shared" ca="1" si="733"/>
        <v>-</v>
      </c>
      <c r="QP72" s="539" t="str">
        <f t="shared" ca="1" si="733"/>
        <v>-</v>
      </c>
      <c r="QQ72" s="539" t="str">
        <f t="shared" ca="1" si="733"/>
        <v>-</v>
      </c>
      <c r="QR72" s="539" t="str">
        <f t="shared" ca="1" si="733"/>
        <v>-</v>
      </c>
      <c r="QS72" s="539" t="str">
        <f t="shared" ca="1" si="733"/>
        <v>-</v>
      </c>
      <c r="QT72" s="539" t="str">
        <f t="shared" ca="1" si="733"/>
        <v>-</v>
      </c>
      <c r="QU72" s="539" t="str">
        <f t="shared" ca="1" si="733"/>
        <v>-</v>
      </c>
      <c r="QV72" s="539" t="str">
        <f t="shared" ca="1" si="733"/>
        <v>-</v>
      </c>
      <c r="QW72" s="539" t="str">
        <f t="shared" ca="1" si="733"/>
        <v>-</v>
      </c>
      <c r="QX72" s="539" t="str">
        <f t="shared" ca="1" si="733"/>
        <v>-</v>
      </c>
      <c r="QY72" s="539" t="str">
        <f t="shared" ca="1" si="733"/>
        <v>-</v>
      </c>
      <c r="QZ72" s="539" t="str">
        <f t="shared" ca="1" si="733"/>
        <v>-</v>
      </c>
      <c r="RA72" s="539" t="str">
        <f t="shared" ca="1" si="733"/>
        <v>-</v>
      </c>
      <c r="RB72" s="539" t="str">
        <f t="shared" ca="1" si="733"/>
        <v>-</v>
      </c>
      <c r="RC72" s="539" t="str">
        <f t="shared" ca="1" si="733"/>
        <v>-</v>
      </c>
      <c r="RD72" s="539" t="str">
        <f t="shared" ca="1" si="733"/>
        <v>-</v>
      </c>
      <c r="RE72" s="539" t="str">
        <f t="shared" ca="1" si="733"/>
        <v>-</v>
      </c>
      <c r="RF72" s="539" t="str">
        <f t="shared" ca="1" si="733"/>
        <v>-</v>
      </c>
      <c r="RG72" s="539" t="str">
        <f t="shared" ca="1" si="733"/>
        <v>-</v>
      </c>
      <c r="RH72" s="539" t="str">
        <f t="shared" ca="1" si="733"/>
        <v>-</v>
      </c>
      <c r="RI72" s="539" t="str">
        <f t="shared" ca="1" si="733"/>
        <v>-</v>
      </c>
      <c r="RJ72" s="539" t="str">
        <f t="shared" ca="1" si="733"/>
        <v>-</v>
      </c>
      <c r="RK72" s="539" t="str">
        <f t="shared" ca="1" si="733"/>
        <v>-</v>
      </c>
      <c r="RL72" s="539" t="str">
        <f t="shared" ca="1" si="733"/>
        <v>-</v>
      </c>
      <c r="RM72" s="539" t="str">
        <f t="shared" ca="1" si="733"/>
        <v>-</v>
      </c>
      <c r="RN72" s="539" t="str">
        <f t="shared" ca="1" si="733"/>
        <v>-</v>
      </c>
      <c r="RO72" s="539" t="str">
        <f t="shared" ca="1" si="733"/>
        <v>-</v>
      </c>
      <c r="RP72" s="539" t="str">
        <f t="shared" ca="1" si="733"/>
        <v>-</v>
      </c>
      <c r="RQ72" s="539" t="str">
        <f t="shared" ca="1" si="733"/>
        <v>-</v>
      </c>
      <c r="RR72" s="539" t="str">
        <f t="shared" ca="1" si="733"/>
        <v>-</v>
      </c>
      <c r="RS72" s="549" t="str">
        <f t="shared" si="734"/>
        <v>-</v>
      </c>
      <c r="RT72" s="549" t="str">
        <f t="shared" si="734"/>
        <v>-</v>
      </c>
      <c r="RU72" s="549" t="str">
        <f t="shared" si="734"/>
        <v>-</v>
      </c>
      <c r="RV72" s="549" t="str">
        <f t="shared" si="734"/>
        <v>-</v>
      </c>
      <c r="RW72" s="549" t="str">
        <f t="shared" si="734"/>
        <v>-</v>
      </c>
      <c r="RX72" s="549" t="str">
        <f t="shared" si="734"/>
        <v>-</v>
      </c>
      <c r="RY72" s="549" t="str">
        <f t="shared" si="734"/>
        <v>-</v>
      </c>
      <c r="RZ72" s="549" t="str">
        <f t="shared" si="734"/>
        <v>-</v>
      </c>
      <c r="SA72" s="549" t="str">
        <f t="shared" si="734"/>
        <v>-</v>
      </c>
      <c r="SB72" s="549" t="str">
        <f t="shared" si="734"/>
        <v>-</v>
      </c>
      <c r="SC72" s="549" t="str">
        <f t="shared" si="734"/>
        <v>-</v>
      </c>
      <c r="SD72" s="549" t="str">
        <f t="shared" si="734"/>
        <v>-</v>
      </c>
      <c r="SE72" s="549" t="str">
        <f t="shared" si="734"/>
        <v>-</v>
      </c>
      <c r="SF72" s="549" t="str">
        <f t="shared" si="734"/>
        <v>-</v>
      </c>
      <c r="SG72" s="549" t="str">
        <f t="shared" si="734"/>
        <v>-</v>
      </c>
      <c r="SH72" s="549" t="str">
        <f t="shared" si="734"/>
        <v>-</v>
      </c>
      <c r="SI72" s="549" t="str">
        <f t="shared" si="734"/>
        <v>-</v>
      </c>
      <c r="SJ72" s="549" t="str">
        <f t="shared" si="734"/>
        <v>-</v>
      </c>
      <c r="SK72" s="549" t="str">
        <f t="shared" si="734"/>
        <v>-</v>
      </c>
      <c r="SL72" s="549" t="str">
        <f t="shared" si="734"/>
        <v>-</v>
      </c>
      <c r="SM72" s="549" t="str">
        <f t="shared" si="734"/>
        <v>-</v>
      </c>
      <c r="SN72" s="549" t="str">
        <f t="shared" si="734"/>
        <v>-</v>
      </c>
      <c r="SO72" s="549" t="str">
        <f t="shared" si="734"/>
        <v>-</v>
      </c>
      <c r="SP72" s="549" t="str">
        <f t="shared" si="734"/>
        <v>-</v>
      </c>
      <c r="SQ72" s="549" t="str">
        <f t="shared" si="734"/>
        <v>-</v>
      </c>
      <c r="SR72" s="549" t="str">
        <f t="shared" si="734"/>
        <v>-</v>
      </c>
      <c r="SS72" s="539" t="b">
        <f t="shared" si="735"/>
        <v>1</v>
      </c>
      <c r="ST72" s="539" t="b">
        <f t="shared" si="735"/>
        <v>1</v>
      </c>
      <c r="SU72" s="539" t="b">
        <f t="shared" si="735"/>
        <v>1</v>
      </c>
      <c r="SV72" s="539" t="b">
        <f t="shared" si="735"/>
        <v>1</v>
      </c>
      <c r="SW72" s="539" t="b">
        <f t="shared" si="735"/>
        <v>1</v>
      </c>
      <c r="SX72" s="539" t="b">
        <f t="shared" si="735"/>
        <v>1</v>
      </c>
      <c r="SY72" s="539" t="str">
        <f t="shared" ca="1" si="735"/>
        <v>-</v>
      </c>
      <c r="SZ72" s="539" t="str">
        <f t="shared" ca="1" si="735"/>
        <v>-</v>
      </c>
      <c r="TA72" s="539" t="str">
        <f t="shared" ca="1" si="735"/>
        <v>-</v>
      </c>
      <c r="TB72" s="539" t="str">
        <f t="shared" ca="1" si="735"/>
        <v>-</v>
      </c>
      <c r="TC72" s="539" t="str">
        <f t="shared" ca="1" si="735"/>
        <v>-</v>
      </c>
      <c r="TD72" s="539" t="str">
        <f t="shared" ca="1" si="735"/>
        <v>-</v>
      </c>
      <c r="TE72" s="539" t="str">
        <f t="shared" ca="1" si="735"/>
        <v>-</v>
      </c>
      <c r="TF72" s="539" t="str">
        <f t="shared" ca="1" si="735"/>
        <v>-</v>
      </c>
      <c r="TG72" s="539" t="str">
        <f t="shared" ca="1" si="735"/>
        <v>-</v>
      </c>
      <c r="TH72" s="539" t="str">
        <f t="shared" ca="1" si="735"/>
        <v>-</v>
      </c>
      <c r="TI72" s="539" t="str">
        <f t="shared" ca="1" si="735"/>
        <v>-</v>
      </c>
      <c r="TJ72" s="539" t="str">
        <f t="shared" ca="1" si="735"/>
        <v>-</v>
      </c>
      <c r="TK72" s="539" t="str">
        <f t="shared" ca="1" si="735"/>
        <v>-</v>
      </c>
      <c r="TL72" s="539" t="str">
        <f t="shared" ca="1" si="735"/>
        <v>-</v>
      </c>
      <c r="TM72" s="539" t="str">
        <f t="shared" ca="1" si="735"/>
        <v>-</v>
      </c>
      <c r="TN72" s="539" t="str">
        <f t="shared" ca="1" si="735"/>
        <v>-</v>
      </c>
      <c r="TO72" s="539" t="str">
        <f t="shared" ca="1" si="735"/>
        <v>-</v>
      </c>
      <c r="TP72" s="539" t="str">
        <f t="shared" ca="1" si="735"/>
        <v>-</v>
      </c>
      <c r="TQ72" s="539" t="str">
        <f t="shared" ca="1" si="735"/>
        <v>-</v>
      </c>
      <c r="TR72" s="539" t="str">
        <f t="shared" ca="1" si="735"/>
        <v>-</v>
      </c>
      <c r="TS72" s="539" t="str">
        <f t="shared" ca="1" si="735"/>
        <v>-</v>
      </c>
      <c r="TT72" s="539" t="str">
        <f t="shared" ca="1" si="735"/>
        <v>-</v>
      </c>
      <c r="TU72" s="539" t="str">
        <f t="shared" ca="1" si="735"/>
        <v>-</v>
      </c>
      <c r="TV72" s="539" t="str">
        <f t="shared" ca="1" si="735"/>
        <v>-</v>
      </c>
      <c r="TW72" s="539" t="str">
        <f t="shared" ca="1" si="735"/>
        <v>-</v>
      </c>
      <c r="TX72" s="539" t="str">
        <f t="shared" ca="1" si="735"/>
        <v>-</v>
      </c>
      <c r="TY72" s="539" t="str">
        <f t="shared" ca="1" si="735"/>
        <v>-</v>
      </c>
      <c r="TZ72" s="539" t="str">
        <f t="shared" ca="1" si="735"/>
        <v>-</v>
      </c>
      <c r="UA72" s="539" t="str">
        <f t="shared" ca="1" si="735"/>
        <v>-</v>
      </c>
      <c r="UB72" s="539" t="str">
        <f t="shared" ca="1" si="735"/>
        <v>-</v>
      </c>
      <c r="UC72" s="549" t="b">
        <f t="shared" si="736"/>
        <v>1</v>
      </c>
      <c r="UD72" s="549" t="b">
        <f t="shared" si="736"/>
        <v>1</v>
      </c>
      <c r="UE72" s="549" t="b">
        <f t="shared" si="736"/>
        <v>1</v>
      </c>
      <c r="UF72" s="549" t="b">
        <f t="shared" si="736"/>
        <v>1</v>
      </c>
      <c r="UG72" s="549" t="b">
        <f t="shared" si="736"/>
        <v>1</v>
      </c>
      <c r="UH72" s="549" t="b">
        <f t="shared" si="736"/>
        <v>1</v>
      </c>
      <c r="UI72" s="549" t="b">
        <f t="shared" si="736"/>
        <v>1</v>
      </c>
      <c r="UJ72" s="549" t="b">
        <f t="shared" si="736"/>
        <v>1</v>
      </c>
      <c r="UK72" s="549" t="b">
        <f t="shared" si="736"/>
        <v>1</v>
      </c>
      <c r="UL72" s="549" t="b">
        <f t="shared" si="736"/>
        <v>1</v>
      </c>
      <c r="UM72" s="549" t="b">
        <f t="shared" si="736"/>
        <v>1</v>
      </c>
      <c r="UN72" s="549" t="b">
        <f t="shared" si="736"/>
        <v>1</v>
      </c>
      <c r="UO72" s="549" t="b">
        <f t="shared" si="736"/>
        <v>1</v>
      </c>
      <c r="UP72" s="549" t="b">
        <f t="shared" si="736"/>
        <v>1</v>
      </c>
      <c r="UQ72" s="549" t="b">
        <f t="shared" si="736"/>
        <v>1</v>
      </c>
      <c r="UR72" s="549" t="b">
        <f t="shared" si="736"/>
        <v>1</v>
      </c>
      <c r="US72" s="549" t="b">
        <f t="shared" si="736"/>
        <v>1</v>
      </c>
      <c r="UT72" s="549" t="b">
        <f t="shared" si="736"/>
        <v>1</v>
      </c>
      <c r="UU72" s="549" t="b">
        <f t="shared" si="736"/>
        <v>1</v>
      </c>
      <c r="UV72" s="549" t="b">
        <f t="shared" si="736"/>
        <v>1</v>
      </c>
      <c r="UW72" s="549" t="b">
        <f t="shared" si="736"/>
        <v>1</v>
      </c>
      <c r="UX72" s="549" t="b">
        <f t="shared" si="736"/>
        <v>1</v>
      </c>
      <c r="UY72" s="549" t="b">
        <f t="shared" si="736"/>
        <v>1</v>
      </c>
      <c r="UZ72" s="549" t="b">
        <f t="shared" si="736"/>
        <v>1</v>
      </c>
      <c r="VA72" s="549" t="b">
        <f t="shared" si="736"/>
        <v>1</v>
      </c>
      <c r="VB72" s="549" t="b">
        <f t="shared" si="736"/>
        <v>1</v>
      </c>
      <c r="VC72" s="19">
        <f t="shared" ca="1" si="671"/>
        <v>0</v>
      </c>
      <c r="VD72" s="23">
        <v>0</v>
      </c>
    </row>
    <row r="73" spans="1:576" outlineLevel="1">
      <c r="A73" s="21">
        <f t="shared" si="93"/>
        <v>68</v>
      </c>
      <c r="B73" s="21">
        <f t="shared" si="674"/>
        <v>18</v>
      </c>
      <c r="C73">
        <v>108</v>
      </c>
      <c r="D73" s="19" t="str">
        <f t="shared" ca="1" si="583"/>
        <v>SNSW</v>
      </c>
      <c r="E73" t="b">
        <v>0</v>
      </c>
      <c r="F73" t="b">
        <v>0</v>
      </c>
      <c r="G73" t="b">
        <v>1</v>
      </c>
      <c r="H73" s="215">
        <f t="shared" ca="1" si="686"/>
        <v>19</v>
      </c>
      <c r="I73" s="26">
        <v>2</v>
      </c>
      <c r="J73" s="26">
        <v>1</v>
      </c>
      <c r="K73" s="26" t="str">
        <f>""</f>
        <v/>
      </c>
      <c r="L73" s="26">
        <v>0</v>
      </c>
      <c r="M73" s="26">
        <f t="shared" si="585"/>
        <v>2</v>
      </c>
      <c r="N73" s="26">
        <v>2</v>
      </c>
      <c r="O73" s="26">
        <v>3</v>
      </c>
      <c r="P73" s="26">
        <v>2</v>
      </c>
      <c r="Q73" s="26">
        <v>0</v>
      </c>
      <c r="R73" s="26">
        <v>0</v>
      </c>
      <c r="S73" s="26">
        <v>0</v>
      </c>
      <c r="T73" s="26">
        <v>0</v>
      </c>
      <c r="U73" s="26">
        <v>1</v>
      </c>
      <c r="V73" s="116">
        <v>1</v>
      </c>
      <c r="W73" s="116">
        <v>2</v>
      </c>
      <c r="X73" s="116">
        <v>2</v>
      </c>
      <c r="Y73" s="211"/>
      <c r="Z73" s="211"/>
      <c r="AA73" s="211"/>
      <c r="AB73" s="211"/>
      <c r="AC73" s="26">
        <v>0</v>
      </c>
      <c r="AD73" s="211"/>
      <c r="AE73" s="211"/>
      <c r="AF73" s="211"/>
      <c r="AG73" s="211"/>
      <c r="AH73" s="211"/>
      <c r="AI73" s="211"/>
      <c r="AJ73" s="211"/>
      <c r="AK73" s="211"/>
      <c r="AL73" s="136">
        <f t="shared" si="586"/>
        <v>2</v>
      </c>
      <c r="AM73" s="136">
        <f>INDEX(CHOOSE($O73,DataAutumn!i.AdultDrys,DataWinter!i.AdultDrys,DataSpring!i.AdultDrys),1,$N73)</f>
        <v>3</v>
      </c>
      <c r="AN73" s="5">
        <f t="shared" si="587"/>
        <v>2</v>
      </c>
      <c r="AO73" s="5">
        <f t="shared" si="587"/>
        <v>0</v>
      </c>
      <c r="AP73" s="5">
        <f t="shared" si="588"/>
        <v>1</v>
      </c>
      <c r="AQ73" s="211"/>
      <c r="AR73" s="211"/>
      <c r="AS73" s="356" t="str">
        <f t="shared" ca="1" si="589"/>
        <v>optimum_carry 00019 SNSW MWM     pasture500 Day204 Scan2-0000 RR000p GP100p WP075p MP075p T_TRUE (F33N11)</v>
      </c>
      <c r="AT73" s="9" t="str">
        <f ca="1">IF(COUNTIF(AS$5:AS73,AS73)=1,"-","Dup")</f>
        <v>-</v>
      </c>
      <c r="AU73" s="9"/>
      <c r="AV73" s="19" t="str">
        <f t="shared" ca="1" si="590"/>
        <v>-</v>
      </c>
      <c r="AW73" s="19" t="str">
        <f t="shared" ca="1" si="590"/>
        <v>-</v>
      </c>
      <c r="AX73" s="19" t="str">
        <f t="shared" ca="1" si="590"/>
        <v>-</v>
      </c>
      <c r="AY73" s="19" t="str">
        <f t="shared" ca="1" si="590"/>
        <v>-</v>
      </c>
      <c r="AZ73" s="19" t="str">
        <f t="shared" ca="1" si="590"/>
        <v>-</v>
      </c>
      <c r="BA73" s="19" t="str">
        <f t="shared" ca="1" si="590"/>
        <v>-</v>
      </c>
      <c r="BB73" s="19" t="str">
        <f t="shared" ca="1" si="590"/>
        <v>-</v>
      </c>
      <c r="BC73" s="19" t="str">
        <f t="shared" ca="1" si="590"/>
        <v>-</v>
      </c>
      <c r="BD73" s="9"/>
      <c r="BE73" s="5" t="b">
        <f t="shared" si="591"/>
        <v>0</v>
      </c>
      <c r="BF73" s="5" t="str">
        <f t="shared" si="591"/>
        <v>-</v>
      </c>
      <c r="BG73" s="5" t="b">
        <f t="shared" si="591"/>
        <v>0</v>
      </c>
      <c r="BH73" s="5" t="b">
        <f t="shared" si="591"/>
        <v>1</v>
      </c>
      <c r="BI73" s="5" t="b">
        <f t="shared" si="591"/>
        <v>1</v>
      </c>
      <c r="BJ73" s="136">
        <f t="shared" si="591"/>
        <v>0</v>
      </c>
      <c r="BK73" s="19" t="b">
        <f t="shared" ca="1" si="592"/>
        <v>0</v>
      </c>
      <c r="BL73" s="9"/>
      <c r="BM73" s="5" t="str">
        <f t="shared" ca="1" si="593"/>
        <v>-</v>
      </c>
      <c r="BN73" s="19" t="str">
        <f t="shared" ca="1" si="594"/>
        <v>-</v>
      </c>
      <c r="BO73" s="19" t="str">
        <f t="shared" ca="1" si="594"/>
        <v>-</v>
      </c>
      <c r="BP73" s="19" t="str">
        <f t="shared" ca="1" si="594"/>
        <v>-</v>
      </c>
      <c r="BQ73" s="5" t="str">
        <f t="shared" ca="1" si="595"/>
        <v>-</v>
      </c>
      <c r="BR73" s="19" t="str">
        <f t="shared" ca="1" si="596"/>
        <v>-</v>
      </c>
      <c r="BS73" s="5" t="str">
        <f t="shared" ca="1" si="597"/>
        <v>-</v>
      </c>
      <c r="BT73" s="19" t="str">
        <f t="shared" ca="1" si="598"/>
        <v>-</v>
      </c>
      <c r="BU73" s="19" t="str">
        <f t="shared" ca="1" si="598"/>
        <v>-</v>
      </c>
      <c r="BV73" s="19" t="str">
        <f t="shared" ca="1" si="598"/>
        <v>-</v>
      </c>
      <c r="BW73" s="5" t="str">
        <f t="shared" ca="1" si="599"/>
        <v>-</v>
      </c>
      <c r="BX73" s="9"/>
      <c r="BY73" s="5" t="b">
        <f t="shared" si="600"/>
        <v>0</v>
      </c>
      <c r="BZ73" s="5" t="str">
        <f t="shared" ca="1" si="601"/>
        <v>-</v>
      </c>
      <c r="CA73" s="5" t="str">
        <f t="shared" ca="1" si="602"/>
        <v>-</v>
      </c>
      <c r="CB73" s="5" t="str">
        <f t="shared" ca="1" si="602"/>
        <v>-</v>
      </c>
      <c r="CC73" s="5" t="str">
        <f t="shared" ca="1" si="602"/>
        <v>-</v>
      </c>
      <c r="CD73" s="5" t="str">
        <f t="shared" ca="1" si="602"/>
        <v>-</v>
      </c>
      <c r="CE73" s="5" t="str">
        <f t="shared" ca="1" si="602"/>
        <v>-</v>
      </c>
      <c r="CF73" s="5" t="str">
        <f t="shared" ca="1" si="602"/>
        <v>-</v>
      </c>
      <c r="CG73" s="5" t="str">
        <f t="shared" ca="1" si="602"/>
        <v>-</v>
      </c>
      <c r="CH73" s="5" t="str">
        <f t="shared" ca="1" si="602"/>
        <v>-</v>
      </c>
      <c r="CI73" s="9"/>
      <c r="CJ73" s="12" t="b">
        <v>1</v>
      </c>
      <c r="CK73" s="12" t="b">
        <v>1</v>
      </c>
      <c r="CL73" s="12" t="b">
        <v>1</v>
      </c>
      <c r="CM73" s="12">
        <v>22312000005</v>
      </c>
      <c r="CN73" s="12" t="b">
        <v>0</v>
      </c>
      <c r="CO73" s="19" t="str">
        <f t="shared" ca="1" si="603"/>
        <v>-</v>
      </c>
      <c r="CP73" s="19" t="str">
        <f t="shared" ca="1" si="603"/>
        <v>-</v>
      </c>
      <c r="CQ73" s="19" t="str">
        <f t="shared" ca="1" si="603"/>
        <v>-</v>
      </c>
      <c r="CR73" s="433">
        <f t="shared" si="604"/>
        <v>652</v>
      </c>
      <c r="CS73" s="433">
        <f t="shared" si="604"/>
        <v>686</v>
      </c>
      <c r="CT73" s="433">
        <f t="shared" si="604"/>
        <v>721</v>
      </c>
      <c r="CU73" s="144">
        <f t="shared" si="605"/>
        <v>378</v>
      </c>
      <c r="CV73" s="144">
        <f t="shared" si="605"/>
        <v>413</v>
      </c>
      <c r="CW73" s="144">
        <f t="shared" si="605"/>
        <v>448</v>
      </c>
      <c r="CX73" s="19" t="str">
        <f t="shared" ca="1" si="724"/>
        <v>-</v>
      </c>
      <c r="CY73" s="19" t="str">
        <f t="shared" ca="1" si="724"/>
        <v>-</v>
      </c>
      <c r="CZ73" s="19" t="str">
        <f t="shared" ca="1" si="724"/>
        <v>-</v>
      </c>
      <c r="DA73" s="19" t="str">
        <f t="shared" ca="1" si="724"/>
        <v>-</v>
      </c>
      <c r="DB73" s="19" t="str">
        <f t="shared" ca="1" si="724"/>
        <v>-</v>
      </c>
      <c r="DC73" s="19" t="str">
        <f t="shared" ca="1" si="724"/>
        <v>-</v>
      </c>
      <c r="DD73" s="19">
        <f t="shared" ca="1" si="724"/>
        <v>1</v>
      </c>
      <c r="DE73" s="19">
        <f t="shared" ca="1" si="724"/>
        <v>1</v>
      </c>
      <c r="DF73" s="19">
        <f t="shared" ca="1" si="724"/>
        <v>0</v>
      </c>
      <c r="DG73" s="19" t="str">
        <f t="shared" ca="1" si="724"/>
        <v>-</v>
      </c>
      <c r="DH73" s="19" t="str">
        <f t="shared" ca="1" si="724"/>
        <v>-</v>
      </c>
      <c r="DI73" s="19" t="str">
        <f t="shared" ca="1" si="724"/>
        <v>-</v>
      </c>
      <c r="DJ73" s="19" t="str">
        <f t="shared" ca="1" si="724"/>
        <v>-</v>
      </c>
      <c r="DK73" s="19" t="str">
        <f t="shared" ca="1" si="724"/>
        <v>-</v>
      </c>
      <c r="DL73" s="19">
        <f t="shared" ca="1" si="724"/>
        <v>0</v>
      </c>
      <c r="DM73" s="19" t="str">
        <f t="shared" ca="1" si="724"/>
        <v>-</v>
      </c>
      <c r="DN73" s="19" t="str">
        <f t="shared" ca="1" si="724"/>
        <v>-</v>
      </c>
      <c r="DO73" s="19" t="str">
        <f t="shared" ca="1" si="603"/>
        <v>-</v>
      </c>
      <c r="DP73" s="19">
        <f t="shared" ca="1" si="603"/>
        <v>0</v>
      </c>
      <c r="DQ73" s="19">
        <f t="shared" ca="1" si="603"/>
        <v>0</v>
      </c>
      <c r="DR73" s="9"/>
      <c r="DS73" s="19">
        <f t="shared" ref="DS73:EE89" ca="1" si="753">OFFSET(DS$5,$B73,0)</f>
        <v>0</v>
      </c>
      <c r="DT73" s="19">
        <f t="shared" ca="1" si="753"/>
        <v>0</v>
      </c>
      <c r="DU73" s="19">
        <f t="shared" ca="1" si="753"/>
        <v>0</v>
      </c>
      <c r="DV73" s="19">
        <f t="shared" ca="1" si="753"/>
        <v>0</v>
      </c>
      <c r="DW73" s="19">
        <f t="shared" ca="1" si="753"/>
        <v>0</v>
      </c>
      <c r="DX73" s="19">
        <f t="shared" ca="1" si="753"/>
        <v>0</v>
      </c>
      <c r="DY73" s="19">
        <f t="shared" ca="1" si="753"/>
        <v>0</v>
      </c>
      <c r="DZ73" s="19">
        <f t="shared" ca="1" si="753"/>
        <v>0</v>
      </c>
      <c r="EA73" s="19">
        <f t="shared" ca="1" si="753"/>
        <v>0</v>
      </c>
      <c r="EB73" s="19">
        <f t="shared" ca="1" si="753"/>
        <v>0</v>
      </c>
      <c r="EC73" s="19">
        <f t="shared" ca="1" si="753"/>
        <v>0</v>
      </c>
      <c r="ED73" s="19">
        <f t="shared" ca="1" si="753"/>
        <v>0</v>
      </c>
      <c r="EE73" s="19">
        <f t="shared" ca="1" si="753"/>
        <v>0</v>
      </c>
      <c r="EF73" s="433">
        <f t="shared" si="608"/>
        <v>0</v>
      </c>
      <c r="EG73" s="433">
        <f t="shared" si="608"/>
        <v>0</v>
      </c>
      <c r="EH73" s="116">
        <f t="shared" si="609"/>
        <v>0</v>
      </c>
      <c r="EI73" s="116">
        <f t="shared" ca="1" si="609"/>
        <v>0</v>
      </c>
      <c r="EJ73" s="116">
        <f t="shared" ca="1" si="609"/>
        <v>0</v>
      </c>
      <c r="EK73" s="116">
        <f t="shared" ca="1" si="609"/>
        <v>0</v>
      </c>
      <c r="EL73" s="116">
        <f t="shared" ca="1" si="609"/>
        <v>0</v>
      </c>
      <c r="EM73" s="537">
        <f t="shared" ca="1" si="610"/>
        <v>0</v>
      </c>
      <c r="EN73" s="116">
        <f t="shared" ca="1" si="611"/>
        <v>0</v>
      </c>
      <c r="EO73" s="116">
        <f t="shared" ca="1" si="611"/>
        <v>0</v>
      </c>
      <c r="EP73" s="116">
        <f t="shared" ca="1" si="611"/>
        <v>0</v>
      </c>
      <c r="EQ73" s="116">
        <f t="shared" ca="1" si="611"/>
        <v>0</v>
      </c>
      <c r="ER73" s="116">
        <f t="shared" ca="1" si="611"/>
        <v>0</v>
      </c>
      <c r="ES73" s="537">
        <f t="shared" ca="1" si="612"/>
        <v>0</v>
      </c>
      <c r="ET73" s="116">
        <f t="shared" ca="1" si="613"/>
        <v>0</v>
      </c>
      <c r="EU73" s="116">
        <f t="shared" ca="1" si="613"/>
        <v>0</v>
      </c>
      <c r="EV73" s="116">
        <f t="shared" ca="1" si="613"/>
        <v>0</v>
      </c>
      <c r="EW73" s="116">
        <f t="shared" ca="1" si="613"/>
        <v>0</v>
      </c>
      <c r="EX73" s="116">
        <f t="shared" ca="1" si="613"/>
        <v>0</v>
      </c>
      <c r="EY73" s="537">
        <f t="shared" ca="1" si="614"/>
        <v>0</v>
      </c>
      <c r="EZ73" s="116">
        <f t="shared" ca="1" si="615"/>
        <v>0</v>
      </c>
      <c r="FA73" s="116">
        <f t="shared" ca="1" si="615"/>
        <v>0</v>
      </c>
      <c r="FB73" s="116">
        <f t="shared" ca="1" si="615"/>
        <v>0</v>
      </c>
      <c r="FC73" s="116">
        <f t="shared" ca="1" si="615"/>
        <v>0</v>
      </c>
      <c r="FD73" s="116">
        <f t="shared" ca="1" si="615"/>
        <v>0</v>
      </c>
      <c r="FE73" s="537">
        <f t="shared" ca="1" si="616"/>
        <v>0</v>
      </c>
      <c r="FF73" s="116">
        <f t="shared" ca="1" si="617"/>
        <v>0</v>
      </c>
      <c r="FG73" s="116">
        <f t="shared" ca="1" si="617"/>
        <v>0</v>
      </c>
      <c r="FH73" s="116">
        <f t="shared" ca="1" si="617"/>
        <v>0</v>
      </c>
      <c r="FI73" s="116">
        <f t="shared" ca="1" si="617"/>
        <v>0</v>
      </c>
      <c r="FJ73" s="116">
        <f t="shared" ca="1" si="617"/>
        <v>0</v>
      </c>
      <c r="FK73" s="537">
        <f t="shared" ca="1" si="618"/>
        <v>0</v>
      </c>
      <c r="FL73" s="116">
        <f t="shared" ca="1" si="619"/>
        <v>0</v>
      </c>
      <c r="FM73" s="116">
        <f t="shared" ca="1" si="619"/>
        <v>0</v>
      </c>
      <c r="FN73" s="116">
        <f t="shared" ca="1" si="619"/>
        <v>0</v>
      </c>
      <c r="FO73" s="116">
        <f t="shared" ca="1" si="619"/>
        <v>0</v>
      </c>
      <c r="FP73" s="116">
        <f t="shared" ca="1" si="619"/>
        <v>0</v>
      </c>
      <c r="FQ73" s="537">
        <f t="shared" ca="1" si="620"/>
        <v>0</v>
      </c>
      <c r="FR73" s="117">
        <f t="shared" ca="1" si="621"/>
        <v>0</v>
      </c>
      <c r="FS73" s="117">
        <f t="shared" ca="1" si="621"/>
        <v>0</v>
      </c>
      <c r="FT73" s="117">
        <f t="shared" ca="1" si="621"/>
        <v>0</v>
      </c>
      <c r="FU73" s="117">
        <f t="shared" ca="1" si="621"/>
        <v>0</v>
      </c>
      <c r="FV73" s="556">
        <f t="shared" ca="1" si="725"/>
        <v>0</v>
      </c>
      <c r="FW73" s="556">
        <f t="shared" ca="1" si="725"/>
        <v>0</v>
      </c>
      <c r="FX73" s="556">
        <f t="shared" ca="1" si="725"/>
        <v>0</v>
      </c>
      <c r="FY73" s="556">
        <f t="shared" ca="1" si="725"/>
        <v>0</v>
      </c>
      <c r="FZ73" s="556">
        <f t="shared" ca="1" si="725"/>
        <v>0</v>
      </c>
      <c r="GA73" s="556">
        <f t="shared" ca="1" si="725"/>
        <v>0</v>
      </c>
      <c r="GB73" s="556">
        <f t="shared" ca="1" si="725"/>
        <v>0</v>
      </c>
      <c r="GC73" s="556">
        <f t="shared" ca="1" si="725"/>
        <v>0</v>
      </c>
      <c r="GD73" s="556">
        <f t="shared" ca="1" si="725"/>
        <v>0</v>
      </c>
      <c r="GE73" s="556">
        <f t="shared" ca="1" si="725"/>
        <v>0</v>
      </c>
      <c r="GF73" s="556">
        <f t="shared" ca="1" si="725"/>
        <v>0</v>
      </c>
      <c r="GG73" s="556">
        <f t="shared" ca="1" si="725"/>
        <v>0</v>
      </c>
      <c r="GH73" s="556">
        <f t="shared" ca="1" si="725"/>
        <v>0</v>
      </c>
      <c r="GI73" s="556">
        <f t="shared" ca="1" si="725"/>
        <v>0</v>
      </c>
      <c r="GJ73" s="556">
        <f t="shared" ca="1" si="725"/>
        <v>0</v>
      </c>
      <c r="GK73" s="556">
        <f t="shared" ca="1" si="725"/>
        <v>0</v>
      </c>
      <c r="GL73" s="556">
        <f t="shared" ca="1" si="725"/>
        <v>0</v>
      </c>
      <c r="GM73" s="556">
        <f t="shared" ca="1" si="725"/>
        <v>0</v>
      </c>
      <c r="GN73" s="556">
        <f t="shared" ca="1" si="725"/>
        <v>0</v>
      </c>
      <c r="GO73" s="556">
        <f t="shared" ca="1" si="725"/>
        <v>0</v>
      </c>
      <c r="GP73" s="19">
        <f t="shared" ca="1" si="623"/>
        <v>0</v>
      </c>
      <c r="GQ73" s="116">
        <f t="shared" ca="1" si="624"/>
        <v>0</v>
      </c>
      <c r="GR73" s="116">
        <f t="shared" ca="1" si="624"/>
        <v>0</v>
      </c>
      <c r="GS73" s="116">
        <f t="shared" ca="1" si="624"/>
        <v>0</v>
      </c>
      <c r="GT73" s="116">
        <f t="shared" ca="1" si="624"/>
        <v>0</v>
      </c>
      <c r="GU73" s="116">
        <f t="shared" ca="1" si="624"/>
        <v>0</v>
      </c>
      <c r="GV73" s="537">
        <f t="shared" ca="1" si="625"/>
        <v>0</v>
      </c>
      <c r="GW73" s="116">
        <f t="shared" ca="1" si="626"/>
        <v>0</v>
      </c>
      <c r="GX73" s="116">
        <f t="shared" ca="1" si="626"/>
        <v>0</v>
      </c>
      <c r="GY73" s="116">
        <f t="shared" ca="1" si="626"/>
        <v>0</v>
      </c>
      <c r="GZ73" s="116">
        <f t="shared" ca="1" si="626"/>
        <v>0</v>
      </c>
      <c r="HA73" s="116">
        <f t="shared" ca="1" si="626"/>
        <v>0</v>
      </c>
      <c r="HB73" s="537">
        <f t="shared" ca="1" si="627"/>
        <v>0</v>
      </c>
      <c r="HC73" s="116">
        <f t="shared" ca="1" si="628"/>
        <v>0</v>
      </c>
      <c r="HD73" s="116">
        <f t="shared" ca="1" si="628"/>
        <v>0</v>
      </c>
      <c r="HE73" s="116">
        <f t="shared" ca="1" si="628"/>
        <v>0</v>
      </c>
      <c r="HF73" s="116">
        <f t="shared" ca="1" si="628"/>
        <v>0</v>
      </c>
      <c r="HG73" s="116">
        <f t="shared" ca="1" si="628"/>
        <v>0</v>
      </c>
      <c r="HH73" s="537">
        <f t="shared" ca="1" si="629"/>
        <v>0</v>
      </c>
      <c r="HI73" s="116">
        <f t="shared" ca="1" si="630"/>
        <v>0</v>
      </c>
      <c r="HJ73" s="116">
        <f t="shared" ca="1" si="630"/>
        <v>0</v>
      </c>
      <c r="HK73" s="116">
        <f t="shared" ca="1" si="630"/>
        <v>0</v>
      </c>
      <c r="HL73" s="116">
        <f t="shared" ca="1" si="630"/>
        <v>0</v>
      </c>
      <c r="HM73" s="116">
        <f t="shared" ca="1" si="630"/>
        <v>0</v>
      </c>
      <c r="HN73" s="537">
        <f t="shared" ca="1" si="631"/>
        <v>0</v>
      </c>
      <c r="HO73" s="116">
        <f t="shared" ca="1" si="632"/>
        <v>0</v>
      </c>
      <c r="HP73" s="116">
        <f t="shared" ca="1" si="632"/>
        <v>0</v>
      </c>
      <c r="HQ73" s="116">
        <f t="shared" ca="1" si="632"/>
        <v>0</v>
      </c>
      <c r="HR73" s="116">
        <f t="shared" ca="1" si="632"/>
        <v>0</v>
      </c>
      <c r="HS73" s="116">
        <f t="shared" ca="1" si="632"/>
        <v>0</v>
      </c>
      <c r="HT73" s="537">
        <f t="shared" ca="1" si="633"/>
        <v>0</v>
      </c>
      <c r="HU73" s="116">
        <f t="shared" ca="1" si="634"/>
        <v>0</v>
      </c>
      <c r="HV73" s="116">
        <f t="shared" ca="1" si="634"/>
        <v>0</v>
      </c>
      <c r="HW73" s="116">
        <f t="shared" ca="1" si="634"/>
        <v>0</v>
      </c>
      <c r="HX73" s="116">
        <f t="shared" ca="1" si="634"/>
        <v>0</v>
      </c>
      <c r="HY73" s="116">
        <f t="shared" ca="1" si="634"/>
        <v>0</v>
      </c>
      <c r="HZ73" s="537">
        <f t="shared" ca="1" si="635"/>
        <v>0</v>
      </c>
      <c r="IA73" s="117">
        <f t="shared" ca="1" si="636"/>
        <v>0</v>
      </c>
      <c r="IB73" s="117">
        <f t="shared" ca="1" si="636"/>
        <v>0</v>
      </c>
      <c r="IC73" s="117">
        <f t="shared" ca="1" si="636"/>
        <v>0</v>
      </c>
      <c r="ID73" s="117">
        <f t="shared" ca="1" si="636"/>
        <v>0</v>
      </c>
      <c r="IE73" s="556">
        <f t="shared" ca="1" si="726"/>
        <v>0</v>
      </c>
      <c r="IF73" s="556">
        <f t="shared" ca="1" si="726"/>
        <v>0</v>
      </c>
      <c r="IG73" s="556">
        <f t="shared" ca="1" si="726"/>
        <v>0</v>
      </c>
      <c r="IH73" s="556">
        <f t="shared" ca="1" si="726"/>
        <v>0</v>
      </c>
      <c r="II73" s="556">
        <f t="shared" ca="1" si="726"/>
        <v>0</v>
      </c>
      <c r="IJ73" s="556">
        <f t="shared" ca="1" si="726"/>
        <v>0</v>
      </c>
      <c r="IK73" s="556">
        <f t="shared" ca="1" si="726"/>
        <v>0</v>
      </c>
      <c r="IL73" s="556">
        <f t="shared" ca="1" si="726"/>
        <v>0</v>
      </c>
      <c r="IM73" s="556">
        <f t="shared" ca="1" si="726"/>
        <v>0</v>
      </c>
      <c r="IN73" s="556">
        <f t="shared" ca="1" si="726"/>
        <v>0</v>
      </c>
      <c r="IO73" s="556">
        <f t="shared" ca="1" si="726"/>
        <v>0</v>
      </c>
      <c r="IP73" s="556">
        <f t="shared" ca="1" si="726"/>
        <v>0</v>
      </c>
      <c r="IQ73" s="556">
        <f t="shared" ca="1" si="726"/>
        <v>0</v>
      </c>
      <c r="IR73" s="556">
        <f t="shared" ca="1" si="726"/>
        <v>0</v>
      </c>
      <c r="IS73" s="556">
        <f t="shared" ca="1" si="726"/>
        <v>0</v>
      </c>
      <c r="IT73" s="556">
        <f t="shared" ca="1" si="726"/>
        <v>0</v>
      </c>
      <c r="IU73" s="556">
        <f t="shared" ca="1" si="726"/>
        <v>0</v>
      </c>
      <c r="IV73" s="556">
        <f t="shared" ca="1" si="726"/>
        <v>0</v>
      </c>
      <c r="IW73" s="556">
        <f t="shared" ca="1" si="726"/>
        <v>0</v>
      </c>
      <c r="IX73" s="556">
        <f t="shared" ca="1" si="726"/>
        <v>0</v>
      </c>
      <c r="IY73" s="19">
        <f t="shared" ca="1" si="638"/>
        <v>0</v>
      </c>
      <c r="IZ73" s="5">
        <f t="shared" si="639"/>
        <v>67</v>
      </c>
      <c r="JA73" s="9"/>
      <c r="JB73" s="5">
        <f t="shared" si="640"/>
        <v>1</v>
      </c>
      <c r="JC73" s="5" t="b">
        <f t="shared" si="640"/>
        <v>0</v>
      </c>
      <c r="JD73" s="19">
        <f t="shared" ca="1" si="727"/>
        <v>0</v>
      </c>
      <c r="JE73" s="5">
        <f t="shared" si="642"/>
        <v>0</v>
      </c>
      <c r="JF73" s="5">
        <f t="shared" si="643"/>
        <v>1.2500000000000001E-2</v>
      </c>
      <c r="JG73" s="5">
        <f t="shared" si="644"/>
        <v>0</v>
      </c>
      <c r="JH73" s="19">
        <f t="shared" ca="1" si="727"/>
        <v>0</v>
      </c>
      <c r="JI73" s="5">
        <f t="shared" si="645"/>
        <v>60</v>
      </c>
      <c r="JJ73" s="5">
        <f t="shared" si="646"/>
        <v>1</v>
      </c>
      <c r="JK73" s="19">
        <f t="shared" ca="1" si="727"/>
        <v>0</v>
      </c>
      <c r="JL73" s="19">
        <f t="shared" ca="1" si="727"/>
        <v>0</v>
      </c>
      <c r="JM73" s="19">
        <f t="shared" ca="1" si="727"/>
        <v>0</v>
      </c>
      <c r="JN73" s="19">
        <f t="shared" ca="1" si="727"/>
        <v>0</v>
      </c>
      <c r="JO73" s="19">
        <f t="shared" ca="1" si="727"/>
        <v>0</v>
      </c>
      <c r="JP73" s="19">
        <f t="shared" ca="1" si="727"/>
        <v>0</v>
      </c>
      <c r="JQ73" s="19">
        <f t="shared" ca="1" si="727"/>
        <v>0</v>
      </c>
      <c r="JR73" s="19">
        <f t="shared" ca="1" si="727"/>
        <v>0</v>
      </c>
      <c r="JS73" s="19">
        <f t="shared" ca="1" si="727"/>
        <v>0</v>
      </c>
      <c r="JT73" s="19">
        <f t="shared" ca="1" si="727"/>
        <v>0</v>
      </c>
      <c r="JU73" s="19">
        <f t="shared" ca="1" si="727"/>
        <v>0</v>
      </c>
      <c r="JV73" s="19">
        <f t="shared" ca="1" si="727"/>
        <v>0</v>
      </c>
      <c r="JW73" s="19">
        <f t="shared" ca="1" si="727"/>
        <v>0</v>
      </c>
      <c r="JX73" s="19">
        <f t="shared" ca="1" si="727"/>
        <v>0</v>
      </c>
      <c r="JY73" s="19">
        <f t="shared" ca="1" si="727"/>
        <v>0</v>
      </c>
      <c r="JZ73" s="19">
        <f t="shared" ca="1" si="727"/>
        <v>0</v>
      </c>
      <c r="KA73" s="19">
        <f t="shared" ca="1" si="727"/>
        <v>0</v>
      </c>
      <c r="KB73" s="19">
        <f t="shared" ca="1" si="727"/>
        <v>0</v>
      </c>
      <c r="KC73" s="19">
        <f t="shared" ca="1" si="727"/>
        <v>0</v>
      </c>
      <c r="KD73" s="19">
        <f t="shared" ca="1" si="727"/>
        <v>0</v>
      </c>
      <c r="KE73" s="19">
        <f t="shared" ca="1" si="727"/>
        <v>0</v>
      </c>
      <c r="KF73" s="5">
        <f t="shared" si="647"/>
        <v>0</v>
      </c>
      <c r="KG73" s="5">
        <f t="shared" si="647"/>
        <v>6.25E-2</v>
      </c>
      <c r="KH73" s="5">
        <f t="shared" si="647"/>
        <v>6.25E-2</v>
      </c>
      <c r="KI73" s="5">
        <f t="shared" si="647"/>
        <v>6.25E-2</v>
      </c>
      <c r="KJ73" s="19">
        <f t="shared" ca="1" si="727"/>
        <v>0</v>
      </c>
      <c r="KK73" s="19">
        <f t="shared" ca="1" si="727"/>
        <v>0</v>
      </c>
      <c r="KL73" s="19">
        <f t="shared" ca="1" si="727"/>
        <v>0</v>
      </c>
      <c r="KM73" s="19">
        <f t="shared" ca="1" si="727"/>
        <v>0</v>
      </c>
      <c r="KN73" s="19">
        <f t="shared" ca="1" si="727"/>
        <v>1</v>
      </c>
      <c r="KO73" s="19">
        <f t="shared" ca="1" si="727"/>
        <v>0</v>
      </c>
      <c r="KP73" s="19">
        <f t="shared" ca="1" si="727"/>
        <v>1</v>
      </c>
      <c r="KQ73" s="9"/>
      <c r="KR73" s="5" t="b">
        <f t="shared" ca="1" si="648"/>
        <v>1</v>
      </c>
      <c r="KS73" s="5" t="b">
        <f t="shared" si="649"/>
        <v>0</v>
      </c>
      <c r="KT73" s="5" t="b">
        <f t="shared" si="649"/>
        <v>0</v>
      </c>
      <c r="KU73" s="5" t="b">
        <f t="shared" si="649"/>
        <v>1</v>
      </c>
      <c r="KV73" s="136">
        <f t="shared" si="650"/>
        <v>2</v>
      </c>
      <c r="KW73" s="136">
        <f t="shared" si="650"/>
        <v>2</v>
      </c>
      <c r="KX73" s="5" t="b">
        <f t="shared" si="651"/>
        <v>0</v>
      </c>
      <c r="KY73" s="5" t="b">
        <f t="shared" si="651"/>
        <v>1</v>
      </c>
      <c r="KZ73" s="5" t="b">
        <f t="shared" si="651"/>
        <v>1</v>
      </c>
      <c r="LA73" s="5" t="b">
        <f t="shared" si="651"/>
        <v>0</v>
      </c>
      <c r="LB73" s="5">
        <f t="shared" si="652"/>
        <v>1</v>
      </c>
      <c r="LC73" s="5">
        <f t="shared" si="652"/>
        <v>0</v>
      </c>
      <c r="LD73" s="5" t="b">
        <f t="shared" si="653"/>
        <v>0</v>
      </c>
      <c r="LE73" s="5" t="str" cm="1">
        <f t="array" aca="1" ref="LE73" ca="1">IF(OR(LF73:LM73&lt;&gt;"-"),TRUE,"-")</f>
        <v>-</v>
      </c>
      <c r="LF73" s="19" t="str">
        <f t="shared" ca="1" si="654"/>
        <v>-</v>
      </c>
      <c r="LG73" s="19" t="str">
        <f t="shared" ca="1" si="654"/>
        <v>-</v>
      </c>
      <c r="LH73" s="19" t="str">
        <f t="shared" ca="1" si="654"/>
        <v>-</v>
      </c>
      <c r="LI73" s="19" t="str">
        <f t="shared" ca="1" si="654"/>
        <v>-</v>
      </c>
      <c r="LJ73" s="19" t="str">
        <f t="shared" ca="1" si="654"/>
        <v>-</v>
      </c>
      <c r="LK73" s="19" t="str">
        <f t="shared" ca="1" si="654"/>
        <v>-</v>
      </c>
      <c r="LL73" s="19" t="str">
        <f t="shared" ca="1" si="654"/>
        <v>-</v>
      </c>
      <c r="LM73" s="19" t="str">
        <f t="shared" ca="1" si="654"/>
        <v>-</v>
      </c>
      <c r="LN73" s="466" t="str">
        <f t="shared" ca="1" si="654"/>
        <v>-</v>
      </c>
      <c r="LO73" s="5" t="b">
        <f t="array" aca="1" ref="LO73" ca="1">IF(OR(LP73:LV73&lt;&gt;"-"),TRUE,"-")</f>
        <v>1</v>
      </c>
      <c r="LP73" s="19">
        <f t="shared" ca="1" si="728"/>
        <v>0</v>
      </c>
      <c r="LQ73" s="19" t="str">
        <f t="shared" ca="1" si="728"/>
        <v>-</v>
      </c>
      <c r="LR73" s="19">
        <f t="shared" ca="1" si="728"/>
        <v>999999</v>
      </c>
      <c r="LS73" s="19">
        <f t="shared" ca="1" si="728"/>
        <v>999999</v>
      </c>
      <c r="LT73" s="19">
        <f t="shared" ca="1" si="728"/>
        <v>999999</v>
      </c>
      <c r="LU73" s="19">
        <f t="shared" ca="1" si="728"/>
        <v>999999</v>
      </c>
      <c r="LV73" s="19">
        <f t="shared" ca="1" si="728"/>
        <v>999999</v>
      </c>
      <c r="LW73" s="19" t="str">
        <f t="shared" ca="1" si="728"/>
        <v>-</v>
      </c>
      <c r="LX73" s="19" t="str">
        <f t="shared" ca="1" si="728"/>
        <v>-</v>
      </c>
      <c r="LY73" s="19" t="str">
        <f t="shared" ca="1" si="728"/>
        <v>-</v>
      </c>
      <c r="LZ73" s="19" t="b">
        <f t="shared" ca="1" si="656"/>
        <v>1</v>
      </c>
      <c r="MA73" s="19">
        <f t="shared" ca="1" si="656"/>
        <v>0</v>
      </c>
      <c r="MB73" s="5" t="str">
        <f t="shared" si="657"/>
        <v>-</v>
      </c>
      <c r="MC73" s="5" t="str">
        <f t="shared" si="657"/>
        <v>-</v>
      </c>
      <c r="MD73" s="5" t="str">
        <f t="shared" si="657"/>
        <v>-</v>
      </c>
      <c r="ME73" s="5" t="str">
        <f t="shared" si="657"/>
        <v>-</v>
      </c>
      <c r="MF73" s="19" t="str">
        <f t="shared" ca="1" si="730"/>
        <v>-</v>
      </c>
      <c r="MG73" s="19" t="str">
        <f t="shared" ca="1" si="730"/>
        <v>-</v>
      </c>
      <c r="MH73" s="19" t="str">
        <f t="shared" ca="1" si="730"/>
        <v>-</v>
      </c>
      <c r="MI73" s="19" t="str">
        <f t="shared" ca="1" si="730"/>
        <v>-</v>
      </c>
      <c r="MJ73" s="19">
        <f t="shared" ca="1" si="730"/>
        <v>0.5</v>
      </c>
      <c r="MK73" s="19">
        <f t="shared" ca="1" si="730"/>
        <v>0.5</v>
      </c>
      <c r="ML73" s="19" t="str">
        <f t="shared" ca="1" si="730"/>
        <v>-</v>
      </c>
      <c r="MM73" s="5">
        <f t="shared" si="659"/>
        <v>0</v>
      </c>
      <c r="MN73" s="5">
        <f t="shared" si="659"/>
        <v>500</v>
      </c>
      <c r="MO73" s="5">
        <f t="shared" si="659"/>
        <v>500</v>
      </c>
      <c r="MP73" s="5">
        <f t="shared" si="659"/>
        <v>575</v>
      </c>
      <c r="MQ73" s="5">
        <f t="shared" si="659"/>
        <v>240</v>
      </c>
      <c r="MR73" s="5">
        <f t="shared" si="659"/>
        <v>364</v>
      </c>
      <c r="MS73" s="5">
        <f t="shared" si="660"/>
        <v>1</v>
      </c>
      <c r="MT73" s="9"/>
      <c r="MU73" s="19">
        <f t="shared" ca="1" si="730"/>
        <v>70</v>
      </c>
      <c r="MV73" s="19">
        <f t="shared" ca="1" si="730"/>
        <v>50</v>
      </c>
      <c r="MW73" s="19">
        <f t="shared" ca="1" si="730"/>
        <v>75</v>
      </c>
      <c r="MX73" s="19">
        <f t="shared" ca="1" si="730"/>
        <v>50</v>
      </c>
      <c r="MY73" s="5">
        <f t="shared" si="661"/>
        <v>0.75</v>
      </c>
      <c r="MZ73" s="5">
        <f t="shared" si="662"/>
        <v>0.75</v>
      </c>
      <c r="NA73" s="5">
        <f t="shared" si="663"/>
        <v>1</v>
      </c>
      <c r="NB73" s="9"/>
      <c r="NC73" s="19" t="b">
        <f t="shared" ca="1" si="664"/>
        <v>0</v>
      </c>
      <c r="ND73" s="19" t="b">
        <f t="shared" ca="1" si="664"/>
        <v>0</v>
      </c>
      <c r="NE73" s="19">
        <f t="shared" ca="1" si="664"/>
        <v>2</v>
      </c>
      <c r="NF73" s="19">
        <f t="shared" ca="1" si="664"/>
        <v>1</v>
      </c>
      <c r="NG73" s="19">
        <f t="shared" ca="1" si="664"/>
        <v>2</v>
      </c>
      <c r="NH73" s="19">
        <f t="shared" ca="1" si="664"/>
        <v>0</v>
      </c>
      <c r="NI73" s="19" t="str">
        <f t="shared" ca="1" si="664"/>
        <v>-</v>
      </c>
      <c r="NJ73" s="466" t="b">
        <v>0</v>
      </c>
      <c r="NK73" s="466" t="s">
        <v>34</v>
      </c>
      <c r="NL73" s="466" t="b">
        <v>1</v>
      </c>
      <c r="NM73" s="466">
        <f>$NM$53*0.5</f>
        <v>500</v>
      </c>
      <c r="NN73" s="19" t="str">
        <f t="shared" ca="1" si="664"/>
        <v>-</v>
      </c>
      <c r="NO73" s="19">
        <f t="shared" ca="1" si="730"/>
        <v>1</v>
      </c>
      <c r="NP73" s="19">
        <f t="shared" ca="1" si="730"/>
        <v>1</v>
      </c>
      <c r="NQ73" s="19">
        <f t="shared" ca="1" si="730"/>
        <v>1</v>
      </c>
      <c r="NR73" s="19">
        <f t="shared" ca="1" si="730"/>
        <v>1</v>
      </c>
      <c r="NS73" s="19">
        <f t="shared" ca="1" si="730"/>
        <v>1</v>
      </c>
      <c r="NT73" s="19">
        <f t="shared" ca="1" si="730"/>
        <v>1</v>
      </c>
      <c r="NU73" s="19">
        <f t="shared" ca="1" si="730"/>
        <v>1</v>
      </c>
      <c r="NV73" s="19">
        <f t="shared" ca="1" si="730"/>
        <v>1</v>
      </c>
      <c r="NW73" s="19">
        <f t="shared" ca="1" si="730"/>
        <v>1</v>
      </c>
      <c r="NX73" s="9"/>
      <c r="NY73" s="539" t="str">
        <f t="shared" si="731"/>
        <v>-</v>
      </c>
      <c r="NZ73" s="539" t="str">
        <f t="shared" si="731"/>
        <v>-</v>
      </c>
      <c r="OA73" s="539" t="str">
        <f t="shared" si="731"/>
        <v>-</v>
      </c>
      <c r="OB73" s="539" t="str">
        <f t="shared" si="731"/>
        <v>-</v>
      </c>
      <c r="OC73" s="539" t="str">
        <f t="shared" si="731"/>
        <v>-</v>
      </c>
      <c r="OD73" s="539" t="str">
        <f t="shared" si="731"/>
        <v>-</v>
      </c>
      <c r="OE73" s="539" t="str">
        <f t="shared" ca="1" si="731"/>
        <v>-</v>
      </c>
      <c r="OF73" s="539" t="str">
        <f t="shared" ca="1" si="731"/>
        <v>-</v>
      </c>
      <c r="OG73" s="539" t="str">
        <f t="shared" ca="1" si="731"/>
        <v>-</v>
      </c>
      <c r="OH73" s="539" t="str">
        <f t="shared" ca="1" si="731"/>
        <v>-</v>
      </c>
      <c r="OI73" s="539" t="str">
        <f t="shared" ca="1" si="731"/>
        <v>-</v>
      </c>
      <c r="OJ73" s="539" t="str">
        <f t="shared" ca="1" si="731"/>
        <v>-</v>
      </c>
      <c r="OK73" s="539" t="str">
        <f t="shared" ca="1" si="731"/>
        <v>-</v>
      </c>
      <c r="OL73" s="539" t="str">
        <f t="shared" ca="1" si="731"/>
        <v>-</v>
      </c>
      <c r="OM73" s="539" t="str">
        <f t="shared" ca="1" si="731"/>
        <v>-</v>
      </c>
      <c r="ON73" s="539" t="str">
        <f t="shared" ca="1" si="731"/>
        <v>-</v>
      </c>
      <c r="OO73" s="539" t="str">
        <f t="shared" ca="1" si="731"/>
        <v>-</v>
      </c>
      <c r="OP73" s="539" t="str">
        <f t="shared" ca="1" si="731"/>
        <v>-</v>
      </c>
      <c r="OQ73" s="539" t="str">
        <f t="shared" ca="1" si="731"/>
        <v>-</v>
      </c>
      <c r="OR73" s="539" t="str">
        <f t="shared" ca="1" si="731"/>
        <v>-</v>
      </c>
      <c r="OS73" s="539" t="str">
        <f t="shared" ca="1" si="731"/>
        <v>-</v>
      </c>
      <c r="OT73" s="539" t="str">
        <f t="shared" ca="1" si="731"/>
        <v>-</v>
      </c>
      <c r="OU73" s="539" t="str">
        <f t="shared" ca="1" si="731"/>
        <v>-</v>
      </c>
      <c r="OV73" s="539" t="str">
        <f t="shared" ca="1" si="731"/>
        <v>-</v>
      </c>
      <c r="OW73" s="539" t="str">
        <f t="shared" ca="1" si="731"/>
        <v>-</v>
      </c>
      <c r="OX73" s="539" t="str">
        <f t="shared" ca="1" si="731"/>
        <v>-</v>
      </c>
      <c r="OY73" s="539" t="str">
        <f t="shared" ca="1" si="731"/>
        <v>-</v>
      </c>
      <c r="OZ73" s="539" t="str">
        <f t="shared" ca="1" si="731"/>
        <v>-</v>
      </c>
      <c r="PA73" s="539" t="str">
        <f t="shared" ca="1" si="731"/>
        <v>-</v>
      </c>
      <c r="PB73" s="539" t="str">
        <f t="shared" ca="1" si="731"/>
        <v>-</v>
      </c>
      <c r="PC73" s="539" t="str">
        <f t="shared" ca="1" si="731"/>
        <v>-</v>
      </c>
      <c r="PD73" s="539" t="str">
        <f t="shared" ca="1" si="731"/>
        <v>-</v>
      </c>
      <c r="PE73" s="539" t="str">
        <f t="shared" ca="1" si="731"/>
        <v>-</v>
      </c>
      <c r="PF73" s="539" t="str">
        <f t="shared" ca="1" si="731"/>
        <v>-</v>
      </c>
      <c r="PG73" s="539" t="str">
        <f t="shared" ca="1" si="731"/>
        <v>-</v>
      </c>
      <c r="PH73" s="539" t="str">
        <f t="shared" ca="1" si="731"/>
        <v>-</v>
      </c>
      <c r="PI73" s="549" t="str">
        <f t="shared" si="732"/>
        <v>-</v>
      </c>
      <c r="PJ73" s="549" t="str">
        <f t="shared" si="732"/>
        <v>-</v>
      </c>
      <c r="PK73" s="549" t="str">
        <f t="shared" si="732"/>
        <v>-</v>
      </c>
      <c r="PL73" s="549" t="str">
        <f t="shared" si="732"/>
        <v>-</v>
      </c>
      <c r="PM73" s="549" t="str">
        <f t="shared" si="732"/>
        <v>-</v>
      </c>
      <c r="PN73" s="549" t="str">
        <f t="shared" si="732"/>
        <v>-</v>
      </c>
      <c r="PO73" s="549" t="str">
        <f t="shared" si="732"/>
        <v>-</v>
      </c>
      <c r="PP73" s="549" t="str">
        <f t="shared" si="732"/>
        <v>-</v>
      </c>
      <c r="PQ73" s="549" t="str">
        <f t="shared" si="732"/>
        <v>-</v>
      </c>
      <c r="PR73" s="549" t="str">
        <f t="shared" si="732"/>
        <v>-</v>
      </c>
      <c r="PS73" s="549" t="str">
        <f t="shared" si="732"/>
        <v>-</v>
      </c>
      <c r="PT73" s="549" t="str">
        <f t="shared" si="732"/>
        <v>-</v>
      </c>
      <c r="PU73" s="549" t="str">
        <f t="shared" si="732"/>
        <v>-</v>
      </c>
      <c r="PV73" s="549" t="str">
        <f t="shared" si="732"/>
        <v>-</v>
      </c>
      <c r="PW73" s="549" t="str">
        <f t="shared" si="732"/>
        <v>-</v>
      </c>
      <c r="PX73" s="549" t="str">
        <f t="shared" si="732"/>
        <v>-</v>
      </c>
      <c r="PY73" s="549" t="str">
        <f t="shared" si="732"/>
        <v>-</v>
      </c>
      <c r="PZ73" s="549" t="str">
        <f t="shared" si="732"/>
        <v>-</v>
      </c>
      <c r="QA73" s="549" t="str">
        <f t="shared" si="732"/>
        <v>-</v>
      </c>
      <c r="QB73" s="549" t="str">
        <f t="shared" si="732"/>
        <v>-</v>
      </c>
      <c r="QC73" s="549" t="str">
        <f t="shared" si="732"/>
        <v>-</v>
      </c>
      <c r="QD73" s="549" t="str">
        <f t="shared" si="732"/>
        <v>-</v>
      </c>
      <c r="QE73" s="549" t="str">
        <f t="shared" si="732"/>
        <v>-</v>
      </c>
      <c r="QF73" s="549" t="str">
        <f t="shared" si="732"/>
        <v>-</v>
      </c>
      <c r="QG73" s="549" t="str">
        <f t="shared" si="732"/>
        <v>-</v>
      </c>
      <c r="QH73" s="549" t="str">
        <f t="shared" si="732"/>
        <v>-</v>
      </c>
      <c r="QI73" s="539" t="str">
        <f t="shared" si="733"/>
        <v>-</v>
      </c>
      <c r="QJ73" s="539" t="str">
        <f t="shared" si="733"/>
        <v>-</v>
      </c>
      <c r="QK73" s="539" t="str">
        <f t="shared" si="733"/>
        <v>-</v>
      </c>
      <c r="QL73" s="539" t="str">
        <f t="shared" si="733"/>
        <v>-</v>
      </c>
      <c r="QM73" s="539" t="str">
        <f t="shared" si="733"/>
        <v>-</v>
      </c>
      <c r="QN73" s="539" t="str">
        <f t="shared" si="733"/>
        <v>-</v>
      </c>
      <c r="QO73" s="539" t="str">
        <f t="shared" ca="1" si="733"/>
        <v>-</v>
      </c>
      <c r="QP73" s="539" t="str">
        <f t="shared" ca="1" si="733"/>
        <v>-</v>
      </c>
      <c r="QQ73" s="539" t="str">
        <f t="shared" ca="1" si="733"/>
        <v>-</v>
      </c>
      <c r="QR73" s="539" t="str">
        <f t="shared" ca="1" si="733"/>
        <v>-</v>
      </c>
      <c r="QS73" s="539" t="str">
        <f t="shared" ca="1" si="733"/>
        <v>-</v>
      </c>
      <c r="QT73" s="539" t="str">
        <f t="shared" ca="1" si="733"/>
        <v>-</v>
      </c>
      <c r="QU73" s="539" t="str">
        <f t="shared" ca="1" si="733"/>
        <v>-</v>
      </c>
      <c r="QV73" s="539" t="str">
        <f t="shared" ca="1" si="733"/>
        <v>-</v>
      </c>
      <c r="QW73" s="539" t="str">
        <f t="shared" ca="1" si="733"/>
        <v>-</v>
      </c>
      <c r="QX73" s="539" t="str">
        <f t="shared" ca="1" si="733"/>
        <v>-</v>
      </c>
      <c r="QY73" s="539" t="str">
        <f t="shared" ca="1" si="733"/>
        <v>-</v>
      </c>
      <c r="QZ73" s="539" t="str">
        <f t="shared" ca="1" si="733"/>
        <v>-</v>
      </c>
      <c r="RA73" s="539" t="str">
        <f t="shared" ca="1" si="733"/>
        <v>-</v>
      </c>
      <c r="RB73" s="539" t="str">
        <f t="shared" ca="1" si="733"/>
        <v>-</v>
      </c>
      <c r="RC73" s="539" t="str">
        <f t="shared" ca="1" si="733"/>
        <v>-</v>
      </c>
      <c r="RD73" s="539" t="str">
        <f t="shared" ca="1" si="733"/>
        <v>-</v>
      </c>
      <c r="RE73" s="539" t="str">
        <f t="shared" ca="1" si="733"/>
        <v>-</v>
      </c>
      <c r="RF73" s="539" t="str">
        <f t="shared" ca="1" si="733"/>
        <v>-</v>
      </c>
      <c r="RG73" s="539" t="str">
        <f t="shared" ca="1" si="733"/>
        <v>-</v>
      </c>
      <c r="RH73" s="539" t="str">
        <f t="shared" ca="1" si="733"/>
        <v>-</v>
      </c>
      <c r="RI73" s="539" t="str">
        <f t="shared" ca="1" si="733"/>
        <v>-</v>
      </c>
      <c r="RJ73" s="539" t="str">
        <f t="shared" ca="1" si="733"/>
        <v>-</v>
      </c>
      <c r="RK73" s="539" t="str">
        <f t="shared" ca="1" si="733"/>
        <v>-</v>
      </c>
      <c r="RL73" s="539" t="str">
        <f t="shared" ca="1" si="733"/>
        <v>-</v>
      </c>
      <c r="RM73" s="539" t="str">
        <f t="shared" ca="1" si="733"/>
        <v>-</v>
      </c>
      <c r="RN73" s="539" t="str">
        <f t="shared" ca="1" si="733"/>
        <v>-</v>
      </c>
      <c r="RO73" s="539" t="str">
        <f t="shared" ca="1" si="733"/>
        <v>-</v>
      </c>
      <c r="RP73" s="539" t="str">
        <f t="shared" ca="1" si="733"/>
        <v>-</v>
      </c>
      <c r="RQ73" s="539" t="str">
        <f t="shared" ca="1" si="733"/>
        <v>-</v>
      </c>
      <c r="RR73" s="539" t="str">
        <f t="shared" ca="1" si="733"/>
        <v>-</v>
      </c>
      <c r="RS73" s="549" t="str">
        <f t="shared" si="734"/>
        <v>-</v>
      </c>
      <c r="RT73" s="549" t="str">
        <f t="shared" si="734"/>
        <v>-</v>
      </c>
      <c r="RU73" s="549" t="str">
        <f t="shared" si="734"/>
        <v>-</v>
      </c>
      <c r="RV73" s="549" t="str">
        <f t="shared" si="734"/>
        <v>-</v>
      </c>
      <c r="RW73" s="549" t="str">
        <f t="shared" si="734"/>
        <v>-</v>
      </c>
      <c r="RX73" s="549" t="str">
        <f t="shared" si="734"/>
        <v>-</v>
      </c>
      <c r="RY73" s="549" t="str">
        <f t="shared" si="734"/>
        <v>-</v>
      </c>
      <c r="RZ73" s="549" t="str">
        <f t="shared" si="734"/>
        <v>-</v>
      </c>
      <c r="SA73" s="549" t="str">
        <f t="shared" si="734"/>
        <v>-</v>
      </c>
      <c r="SB73" s="549" t="str">
        <f t="shared" si="734"/>
        <v>-</v>
      </c>
      <c r="SC73" s="549" t="str">
        <f t="shared" si="734"/>
        <v>-</v>
      </c>
      <c r="SD73" s="549" t="str">
        <f t="shared" si="734"/>
        <v>-</v>
      </c>
      <c r="SE73" s="549" t="str">
        <f t="shared" si="734"/>
        <v>-</v>
      </c>
      <c r="SF73" s="549" t="str">
        <f t="shared" si="734"/>
        <v>-</v>
      </c>
      <c r="SG73" s="549" t="str">
        <f t="shared" si="734"/>
        <v>-</v>
      </c>
      <c r="SH73" s="549" t="str">
        <f t="shared" si="734"/>
        <v>-</v>
      </c>
      <c r="SI73" s="549" t="str">
        <f t="shared" si="734"/>
        <v>-</v>
      </c>
      <c r="SJ73" s="549" t="str">
        <f t="shared" si="734"/>
        <v>-</v>
      </c>
      <c r="SK73" s="549" t="str">
        <f t="shared" si="734"/>
        <v>-</v>
      </c>
      <c r="SL73" s="549" t="str">
        <f t="shared" si="734"/>
        <v>-</v>
      </c>
      <c r="SM73" s="549" t="str">
        <f t="shared" si="734"/>
        <v>-</v>
      </c>
      <c r="SN73" s="549" t="str">
        <f t="shared" si="734"/>
        <v>-</v>
      </c>
      <c r="SO73" s="549" t="str">
        <f t="shared" si="734"/>
        <v>-</v>
      </c>
      <c r="SP73" s="549" t="str">
        <f t="shared" si="734"/>
        <v>-</v>
      </c>
      <c r="SQ73" s="549" t="str">
        <f t="shared" si="734"/>
        <v>-</v>
      </c>
      <c r="SR73" s="549" t="str">
        <f t="shared" si="734"/>
        <v>-</v>
      </c>
      <c r="SS73" s="539" t="b">
        <f t="shared" si="735"/>
        <v>1</v>
      </c>
      <c r="ST73" s="539" t="b">
        <f t="shared" si="735"/>
        <v>1</v>
      </c>
      <c r="SU73" s="539" t="b">
        <f t="shared" si="735"/>
        <v>1</v>
      </c>
      <c r="SV73" s="539" t="b">
        <f t="shared" si="735"/>
        <v>1</v>
      </c>
      <c r="SW73" s="539" t="b">
        <f t="shared" si="735"/>
        <v>1</v>
      </c>
      <c r="SX73" s="539" t="b">
        <f t="shared" si="735"/>
        <v>1</v>
      </c>
      <c r="SY73" s="539" t="str">
        <f t="shared" ca="1" si="735"/>
        <v>-</v>
      </c>
      <c r="SZ73" s="539" t="str">
        <f t="shared" ca="1" si="735"/>
        <v>-</v>
      </c>
      <c r="TA73" s="539" t="str">
        <f t="shared" ca="1" si="735"/>
        <v>-</v>
      </c>
      <c r="TB73" s="539" t="str">
        <f t="shared" ca="1" si="735"/>
        <v>-</v>
      </c>
      <c r="TC73" s="539" t="str">
        <f t="shared" ca="1" si="735"/>
        <v>-</v>
      </c>
      <c r="TD73" s="539" t="str">
        <f t="shared" ca="1" si="735"/>
        <v>-</v>
      </c>
      <c r="TE73" s="539" t="str">
        <f t="shared" ca="1" si="735"/>
        <v>-</v>
      </c>
      <c r="TF73" s="539" t="str">
        <f t="shared" ca="1" si="735"/>
        <v>-</v>
      </c>
      <c r="TG73" s="539" t="str">
        <f t="shared" ca="1" si="735"/>
        <v>-</v>
      </c>
      <c r="TH73" s="539" t="str">
        <f t="shared" ca="1" si="735"/>
        <v>-</v>
      </c>
      <c r="TI73" s="539" t="str">
        <f t="shared" ca="1" si="735"/>
        <v>-</v>
      </c>
      <c r="TJ73" s="539" t="str">
        <f t="shared" ca="1" si="735"/>
        <v>-</v>
      </c>
      <c r="TK73" s="539" t="str">
        <f t="shared" ca="1" si="735"/>
        <v>-</v>
      </c>
      <c r="TL73" s="539" t="str">
        <f t="shared" ca="1" si="735"/>
        <v>-</v>
      </c>
      <c r="TM73" s="539" t="str">
        <f t="shared" ca="1" si="735"/>
        <v>-</v>
      </c>
      <c r="TN73" s="539" t="str">
        <f t="shared" ca="1" si="735"/>
        <v>-</v>
      </c>
      <c r="TO73" s="539" t="str">
        <f t="shared" ca="1" si="735"/>
        <v>-</v>
      </c>
      <c r="TP73" s="539" t="str">
        <f t="shared" ca="1" si="735"/>
        <v>-</v>
      </c>
      <c r="TQ73" s="539" t="str">
        <f t="shared" ca="1" si="735"/>
        <v>-</v>
      </c>
      <c r="TR73" s="539" t="str">
        <f t="shared" ca="1" si="735"/>
        <v>-</v>
      </c>
      <c r="TS73" s="539" t="str">
        <f t="shared" ca="1" si="735"/>
        <v>-</v>
      </c>
      <c r="TT73" s="539" t="str">
        <f t="shared" ca="1" si="735"/>
        <v>-</v>
      </c>
      <c r="TU73" s="539" t="str">
        <f t="shared" ca="1" si="735"/>
        <v>-</v>
      </c>
      <c r="TV73" s="539" t="str">
        <f t="shared" ca="1" si="735"/>
        <v>-</v>
      </c>
      <c r="TW73" s="539" t="str">
        <f t="shared" ca="1" si="735"/>
        <v>-</v>
      </c>
      <c r="TX73" s="539" t="str">
        <f t="shared" ca="1" si="735"/>
        <v>-</v>
      </c>
      <c r="TY73" s="539" t="str">
        <f t="shared" ca="1" si="735"/>
        <v>-</v>
      </c>
      <c r="TZ73" s="539" t="str">
        <f t="shared" ca="1" si="735"/>
        <v>-</v>
      </c>
      <c r="UA73" s="539" t="str">
        <f t="shared" ca="1" si="735"/>
        <v>-</v>
      </c>
      <c r="UB73" s="539" t="str">
        <f t="shared" ca="1" si="735"/>
        <v>-</v>
      </c>
      <c r="UC73" s="549" t="b">
        <f t="shared" si="736"/>
        <v>1</v>
      </c>
      <c r="UD73" s="549" t="b">
        <f t="shared" si="736"/>
        <v>1</v>
      </c>
      <c r="UE73" s="549" t="b">
        <f t="shared" si="736"/>
        <v>1</v>
      </c>
      <c r="UF73" s="549" t="b">
        <f t="shared" si="736"/>
        <v>1</v>
      </c>
      <c r="UG73" s="549" t="b">
        <f t="shared" si="736"/>
        <v>1</v>
      </c>
      <c r="UH73" s="549" t="b">
        <f t="shared" si="736"/>
        <v>1</v>
      </c>
      <c r="UI73" s="549" t="b">
        <f t="shared" si="736"/>
        <v>1</v>
      </c>
      <c r="UJ73" s="549" t="b">
        <f t="shared" si="736"/>
        <v>1</v>
      </c>
      <c r="UK73" s="549" t="b">
        <f t="shared" si="736"/>
        <v>1</v>
      </c>
      <c r="UL73" s="549" t="b">
        <f t="shared" si="736"/>
        <v>1</v>
      </c>
      <c r="UM73" s="549" t="b">
        <f t="shared" si="736"/>
        <v>1</v>
      </c>
      <c r="UN73" s="549" t="b">
        <f t="shared" si="736"/>
        <v>1</v>
      </c>
      <c r="UO73" s="549" t="b">
        <f t="shared" si="736"/>
        <v>1</v>
      </c>
      <c r="UP73" s="549" t="b">
        <f t="shared" si="736"/>
        <v>1</v>
      </c>
      <c r="UQ73" s="549" t="b">
        <f t="shared" si="736"/>
        <v>1</v>
      </c>
      <c r="UR73" s="549" t="b">
        <f t="shared" si="736"/>
        <v>1</v>
      </c>
      <c r="US73" s="549" t="b">
        <f t="shared" si="736"/>
        <v>1</v>
      </c>
      <c r="UT73" s="549" t="b">
        <f t="shared" si="736"/>
        <v>1</v>
      </c>
      <c r="UU73" s="549" t="b">
        <f t="shared" si="736"/>
        <v>1</v>
      </c>
      <c r="UV73" s="549" t="b">
        <f t="shared" si="736"/>
        <v>1</v>
      </c>
      <c r="UW73" s="549" t="b">
        <f t="shared" si="736"/>
        <v>1</v>
      </c>
      <c r="UX73" s="549" t="b">
        <f t="shared" si="736"/>
        <v>1</v>
      </c>
      <c r="UY73" s="549" t="b">
        <f t="shared" si="736"/>
        <v>1</v>
      </c>
      <c r="UZ73" s="549" t="b">
        <f t="shared" si="736"/>
        <v>1</v>
      </c>
      <c r="VA73" s="549" t="b">
        <f t="shared" si="736"/>
        <v>1</v>
      </c>
      <c r="VB73" s="549" t="b">
        <f t="shared" si="736"/>
        <v>1</v>
      </c>
      <c r="VC73" s="19">
        <f t="shared" ca="1" si="671"/>
        <v>0</v>
      </c>
      <c r="VD73" s="23">
        <v>0</v>
      </c>
    </row>
    <row r="74" spans="1:576" outlineLevel="1">
      <c r="A74" s="21">
        <f t="shared" si="93"/>
        <v>69</v>
      </c>
      <c r="B74" s="21">
        <f t="shared" si="674"/>
        <v>18</v>
      </c>
      <c r="C74">
        <v>108</v>
      </c>
      <c r="D74" s="19" t="str">
        <f t="shared" ca="1" si="583"/>
        <v>SNSW</v>
      </c>
      <c r="E74" t="b">
        <v>0</v>
      </c>
      <c r="F74" t="b">
        <v>0</v>
      </c>
      <c r="G74" t="b">
        <v>1</v>
      </c>
      <c r="H74" s="215">
        <f ca="1">OFFSET(H74,-1,0)+1</f>
        <v>20</v>
      </c>
      <c r="I74" s="26">
        <v>2</v>
      </c>
      <c r="J74" s="26">
        <v>1</v>
      </c>
      <c r="K74" s="26" t="str">
        <f>""</f>
        <v/>
      </c>
      <c r="L74" s="26">
        <v>0</v>
      </c>
      <c r="M74" s="26">
        <f t="shared" si="585"/>
        <v>2</v>
      </c>
      <c r="N74" s="26">
        <v>2</v>
      </c>
      <c r="O74" s="26">
        <v>3</v>
      </c>
      <c r="P74" s="26">
        <v>2</v>
      </c>
      <c r="Q74" s="26">
        <v>0</v>
      </c>
      <c r="R74" s="26">
        <v>0</v>
      </c>
      <c r="S74" s="26">
        <v>0</v>
      </c>
      <c r="T74" s="26">
        <v>0</v>
      </c>
      <c r="U74" s="26">
        <v>1</v>
      </c>
      <c r="V74" s="116">
        <v>1</v>
      </c>
      <c r="W74" s="116">
        <v>2</v>
      </c>
      <c r="X74" s="116">
        <v>2</v>
      </c>
      <c r="Y74" s="211"/>
      <c r="Z74" s="211"/>
      <c r="AA74" s="211"/>
      <c r="AB74" s="211"/>
      <c r="AC74" s="26">
        <v>0</v>
      </c>
      <c r="AD74" s="211"/>
      <c r="AE74" s="211"/>
      <c r="AF74" s="211"/>
      <c r="AG74" s="211"/>
      <c r="AH74" s="211"/>
      <c r="AI74" s="211"/>
      <c r="AJ74" s="211"/>
      <c r="AK74" s="211"/>
      <c r="AL74" s="136">
        <f t="shared" si="586"/>
        <v>2</v>
      </c>
      <c r="AM74" s="136">
        <f>INDEX(CHOOSE($O74,DataAutumn!i.AdultDrys,DataWinter!i.AdultDrys,DataSpring!i.AdultDrys),1,$N74)</f>
        <v>3</v>
      </c>
      <c r="AN74" s="5">
        <f t="shared" si="587"/>
        <v>2</v>
      </c>
      <c r="AO74" s="5">
        <f t="shared" si="587"/>
        <v>0</v>
      </c>
      <c r="AP74" s="5">
        <f t="shared" si="588"/>
        <v>1</v>
      </c>
      <c r="AQ74" s="211"/>
      <c r="AR74" s="211"/>
      <c r="AS74" s="356" t="str">
        <f t="shared" ca="1" si="589"/>
        <v>optimum_carry 00020 SNSW MWM     pasture600 Day204 Scan2-0000 RR000p GP100p WP075p MP075p T_TRUE (F33N11)</v>
      </c>
      <c r="AT74" s="9" t="str">
        <f ca="1">IF(COUNTIF(AS$5:AS74,AS74)=1,"-","Dup")</f>
        <v>-</v>
      </c>
      <c r="AU74" s="9"/>
      <c r="AV74" s="19" t="str">
        <f t="shared" ca="1" si="590"/>
        <v>-</v>
      </c>
      <c r="AW74" s="19" t="str">
        <f t="shared" ca="1" si="590"/>
        <v>-</v>
      </c>
      <c r="AX74" s="19" t="str">
        <f t="shared" ca="1" si="590"/>
        <v>-</v>
      </c>
      <c r="AY74" s="19" t="str">
        <f t="shared" ca="1" si="590"/>
        <v>-</v>
      </c>
      <c r="AZ74" s="19" t="str">
        <f t="shared" ca="1" si="590"/>
        <v>-</v>
      </c>
      <c r="BA74" s="19" t="str">
        <f t="shared" ca="1" si="590"/>
        <v>-</v>
      </c>
      <c r="BB74" s="19" t="str">
        <f t="shared" ca="1" si="590"/>
        <v>-</v>
      </c>
      <c r="BC74" s="19" t="str">
        <f t="shared" ca="1" si="590"/>
        <v>-</v>
      </c>
      <c r="BD74" s="9"/>
      <c r="BE74" s="5" t="b">
        <f t="shared" si="591"/>
        <v>0</v>
      </c>
      <c r="BF74" s="5" t="str">
        <f t="shared" si="591"/>
        <v>-</v>
      </c>
      <c r="BG74" s="5" t="b">
        <f t="shared" si="591"/>
        <v>0</v>
      </c>
      <c r="BH74" s="5" t="b">
        <f t="shared" si="591"/>
        <v>1</v>
      </c>
      <c r="BI74" s="5" t="b">
        <f t="shared" si="591"/>
        <v>1</v>
      </c>
      <c r="BJ74" s="136">
        <f t="shared" si="591"/>
        <v>0</v>
      </c>
      <c r="BK74" s="19" t="b">
        <f t="shared" ca="1" si="592"/>
        <v>0</v>
      </c>
      <c r="BL74" s="9"/>
      <c r="BM74" s="5" t="str">
        <f t="shared" ca="1" si="593"/>
        <v>-</v>
      </c>
      <c r="BN74" s="19" t="str">
        <f t="shared" ca="1" si="594"/>
        <v>-</v>
      </c>
      <c r="BO74" s="19" t="str">
        <f t="shared" ca="1" si="594"/>
        <v>-</v>
      </c>
      <c r="BP74" s="19" t="str">
        <f t="shared" ca="1" si="594"/>
        <v>-</v>
      </c>
      <c r="BQ74" s="5" t="str">
        <f t="shared" ca="1" si="595"/>
        <v>-</v>
      </c>
      <c r="BR74" s="19" t="str">
        <f t="shared" ca="1" si="596"/>
        <v>-</v>
      </c>
      <c r="BS74" s="5" t="str">
        <f t="shared" ca="1" si="597"/>
        <v>-</v>
      </c>
      <c r="BT74" s="19" t="str">
        <f t="shared" ca="1" si="598"/>
        <v>-</v>
      </c>
      <c r="BU74" s="19" t="str">
        <f t="shared" ca="1" si="598"/>
        <v>-</v>
      </c>
      <c r="BV74" s="19" t="str">
        <f t="shared" ca="1" si="598"/>
        <v>-</v>
      </c>
      <c r="BW74" s="5" t="str">
        <f t="shared" ca="1" si="599"/>
        <v>-</v>
      </c>
      <c r="BX74" s="9"/>
      <c r="BY74" s="5" t="b">
        <f t="shared" si="600"/>
        <v>0</v>
      </c>
      <c r="BZ74" s="5" t="str">
        <f t="shared" ca="1" si="601"/>
        <v>-</v>
      </c>
      <c r="CA74" s="5" t="str">
        <f t="shared" ca="1" si="602"/>
        <v>-</v>
      </c>
      <c r="CB74" s="5" t="str">
        <f t="shared" ca="1" si="602"/>
        <v>-</v>
      </c>
      <c r="CC74" s="5" t="str">
        <f t="shared" ca="1" si="602"/>
        <v>-</v>
      </c>
      <c r="CD74" s="5" t="str">
        <f t="shared" ca="1" si="602"/>
        <v>-</v>
      </c>
      <c r="CE74" s="5" t="str">
        <f t="shared" ca="1" si="602"/>
        <v>-</v>
      </c>
      <c r="CF74" s="5" t="str">
        <f t="shared" ca="1" si="602"/>
        <v>-</v>
      </c>
      <c r="CG74" s="5" t="str">
        <f t="shared" ca="1" si="602"/>
        <v>-</v>
      </c>
      <c r="CH74" s="5" t="str">
        <f t="shared" ca="1" si="602"/>
        <v>-</v>
      </c>
      <c r="CI74" s="9"/>
      <c r="CJ74" s="12" t="b">
        <v>1</v>
      </c>
      <c r="CK74" s="12" t="b">
        <v>1</v>
      </c>
      <c r="CL74" s="12" t="b">
        <v>1</v>
      </c>
      <c r="CM74" s="12">
        <v>22312000005</v>
      </c>
      <c r="CN74" s="12" t="b">
        <v>0</v>
      </c>
      <c r="CO74" s="19" t="str">
        <f t="shared" ca="1" si="603"/>
        <v>-</v>
      </c>
      <c r="CP74" s="19" t="str">
        <f t="shared" ca="1" si="603"/>
        <v>-</v>
      </c>
      <c r="CQ74" s="19" t="str">
        <f t="shared" ca="1" si="603"/>
        <v>-</v>
      </c>
      <c r="CR74" s="433">
        <f t="shared" si="604"/>
        <v>652</v>
      </c>
      <c r="CS74" s="433">
        <f t="shared" si="604"/>
        <v>686</v>
      </c>
      <c r="CT74" s="433">
        <f t="shared" si="604"/>
        <v>721</v>
      </c>
      <c r="CU74" s="144">
        <f t="shared" si="605"/>
        <v>378</v>
      </c>
      <c r="CV74" s="144">
        <f t="shared" si="605"/>
        <v>413</v>
      </c>
      <c r="CW74" s="144">
        <f t="shared" si="605"/>
        <v>448</v>
      </c>
      <c r="CX74" s="19" t="str">
        <f t="shared" ca="1" si="724"/>
        <v>-</v>
      </c>
      <c r="CY74" s="19" t="str">
        <f t="shared" ca="1" si="724"/>
        <v>-</v>
      </c>
      <c r="CZ74" s="19" t="str">
        <f t="shared" ca="1" si="724"/>
        <v>-</v>
      </c>
      <c r="DA74" s="19" t="str">
        <f t="shared" ca="1" si="724"/>
        <v>-</v>
      </c>
      <c r="DB74" s="19" t="str">
        <f t="shared" ca="1" si="724"/>
        <v>-</v>
      </c>
      <c r="DC74" s="19" t="str">
        <f t="shared" ca="1" si="724"/>
        <v>-</v>
      </c>
      <c r="DD74" s="19">
        <f t="shared" ca="1" si="724"/>
        <v>1</v>
      </c>
      <c r="DE74" s="19">
        <f t="shared" ca="1" si="724"/>
        <v>1</v>
      </c>
      <c r="DF74" s="19">
        <f t="shared" ca="1" si="724"/>
        <v>0</v>
      </c>
      <c r="DG74" s="19" t="str">
        <f t="shared" ca="1" si="724"/>
        <v>-</v>
      </c>
      <c r="DH74" s="19" t="str">
        <f t="shared" ca="1" si="724"/>
        <v>-</v>
      </c>
      <c r="DI74" s="19" t="str">
        <f t="shared" ca="1" si="724"/>
        <v>-</v>
      </c>
      <c r="DJ74" s="19" t="str">
        <f t="shared" ca="1" si="724"/>
        <v>-</v>
      </c>
      <c r="DK74" s="19" t="str">
        <f t="shared" ca="1" si="724"/>
        <v>-</v>
      </c>
      <c r="DL74" s="19">
        <f t="shared" ca="1" si="724"/>
        <v>0</v>
      </c>
      <c r="DM74" s="19" t="str">
        <f t="shared" ca="1" si="724"/>
        <v>-</v>
      </c>
      <c r="DN74" s="19" t="str">
        <f t="shared" ca="1" si="724"/>
        <v>-</v>
      </c>
      <c r="DO74" s="19" t="str">
        <f t="shared" ca="1" si="603"/>
        <v>-</v>
      </c>
      <c r="DP74" s="19">
        <f t="shared" ca="1" si="603"/>
        <v>0</v>
      </c>
      <c r="DQ74" s="19">
        <f t="shared" ca="1" si="603"/>
        <v>0</v>
      </c>
      <c r="DR74" s="9"/>
      <c r="DS74" s="19">
        <f t="shared" ca="1" si="753"/>
        <v>0</v>
      </c>
      <c r="DT74" s="19">
        <f t="shared" ca="1" si="753"/>
        <v>0</v>
      </c>
      <c r="DU74" s="19">
        <f t="shared" ca="1" si="753"/>
        <v>0</v>
      </c>
      <c r="DV74" s="19">
        <f t="shared" ca="1" si="753"/>
        <v>0</v>
      </c>
      <c r="DW74" s="19">
        <f t="shared" ca="1" si="753"/>
        <v>0</v>
      </c>
      <c r="DX74" s="19">
        <f t="shared" ca="1" si="753"/>
        <v>0</v>
      </c>
      <c r="DY74" s="19">
        <f t="shared" ca="1" si="753"/>
        <v>0</v>
      </c>
      <c r="DZ74" s="19">
        <f t="shared" ca="1" si="753"/>
        <v>0</v>
      </c>
      <c r="EA74" s="19">
        <f t="shared" ca="1" si="753"/>
        <v>0</v>
      </c>
      <c r="EB74" s="19">
        <f t="shared" ca="1" si="753"/>
        <v>0</v>
      </c>
      <c r="EC74" s="19">
        <f t="shared" ca="1" si="753"/>
        <v>0</v>
      </c>
      <c r="ED74" s="19">
        <f t="shared" ca="1" si="753"/>
        <v>0</v>
      </c>
      <c r="EE74" s="19">
        <f t="shared" ca="1" si="753"/>
        <v>0</v>
      </c>
      <c r="EF74" s="433">
        <f t="shared" si="608"/>
        <v>0</v>
      </c>
      <c r="EG74" s="433">
        <f t="shared" si="608"/>
        <v>0</v>
      </c>
      <c r="EH74" s="116">
        <f t="shared" si="609"/>
        <v>0</v>
      </c>
      <c r="EI74" s="116">
        <f t="shared" ca="1" si="609"/>
        <v>0</v>
      </c>
      <c r="EJ74" s="116">
        <f t="shared" ca="1" si="609"/>
        <v>0</v>
      </c>
      <c r="EK74" s="116">
        <f t="shared" ca="1" si="609"/>
        <v>0</v>
      </c>
      <c r="EL74" s="116">
        <f t="shared" ca="1" si="609"/>
        <v>0</v>
      </c>
      <c r="EM74" s="537">
        <f t="shared" ca="1" si="610"/>
        <v>0</v>
      </c>
      <c r="EN74" s="116">
        <f t="shared" ca="1" si="611"/>
        <v>0</v>
      </c>
      <c r="EO74" s="116">
        <f t="shared" ca="1" si="611"/>
        <v>0</v>
      </c>
      <c r="EP74" s="116">
        <f t="shared" ca="1" si="611"/>
        <v>0</v>
      </c>
      <c r="EQ74" s="116">
        <f t="shared" ca="1" si="611"/>
        <v>0</v>
      </c>
      <c r="ER74" s="116">
        <f t="shared" ca="1" si="611"/>
        <v>0</v>
      </c>
      <c r="ES74" s="537">
        <f t="shared" ca="1" si="612"/>
        <v>0</v>
      </c>
      <c r="ET74" s="116">
        <f t="shared" ca="1" si="613"/>
        <v>0</v>
      </c>
      <c r="EU74" s="116">
        <f t="shared" ca="1" si="613"/>
        <v>0</v>
      </c>
      <c r="EV74" s="116">
        <f t="shared" ca="1" si="613"/>
        <v>0</v>
      </c>
      <c r="EW74" s="116">
        <f t="shared" ca="1" si="613"/>
        <v>0</v>
      </c>
      <c r="EX74" s="116">
        <f t="shared" ca="1" si="613"/>
        <v>0</v>
      </c>
      <c r="EY74" s="537">
        <f t="shared" ca="1" si="614"/>
        <v>0</v>
      </c>
      <c r="EZ74" s="116">
        <f t="shared" ca="1" si="615"/>
        <v>0</v>
      </c>
      <c r="FA74" s="116">
        <f t="shared" ca="1" si="615"/>
        <v>0</v>
      </c>
      <c r="FB74" s="116">
        <f t="shared" ca="1" si="615"/>
        <v>0</v>
      </c>
      <c r="FC74" s="116">
        <f t="shared" ca="1" si="615"/>
        <v>0</v>
      </c>
      <c r="FD74" s="116">
        <f t="shared" ca="1" si="615"/>
        <v>0</v>
      </c>
      <c r="FE74" s="537">
        <f t="shared" ca="1" si="616"/>
        <v>0</v>
      </c>
      <c r="FF74" s="116">
        <f t="shared" ca="1" si="617"/>
        <v>0</v>
      </c>
      <c r="FG74" s="116">
        <f t="shared" ca="1" si="617"/>
        <v>0</v>
      </c>
      <c r="FH74" s="116">
        <f t="shared" ca="1" si="617"/>
        <v>0</v>
      </c>
      <c r="FI74" s="116">
        <f t="shared" ca="1" si="617"/>
        <v>0</v>
      </c>
      <c r="FJ74" s="116">
        <f t="shared" ca="1" si="617"/>
        <v>0</v>
      </c>
      <c r="FK74" s="537">
        <f t="shared" ca="1" si="618"/>
        <v>0</v>
      </c>
      <c r="FL74" s="116">
        <f t="shared" ca="1" si="619"/>
        <v>0</v>
      </c>
      <c r="FM74" s="116">
        <f t="shared" ca="1" si="619"/>
        <v>0</v>
      </c>
      <c r="FN74" s="116">
        <f t="shared" ca="1" si="619"/>
        <v>0</v>
      </c>
      <c r="FO74" s="116">
        <f t="shared" ca="1" si="619"/>
        <v>0</v>
      </c>
      <c r="FP74" s="116">
        <f t="shared" ca="1" si="619"/>
        <v>0</v>
      </c>
      <c r="FQ74" s="537">
        <f t="shared" ca="1" si="620"/>
        <v>0</v>
      </c>
      <c r="FR74" s="117">
        <f t="shared" ca="1" si="621"/>
        <v>0</v>
      </c>
      <c r="FS74" s="117">
        <f t="shared" ca="1" si="621"/>
        <v>0</v>
      </c>
      <c r="FT74" s="117">
        <f t="shared" ca="1" si="621"/>
        <v>0</v>
      </c>
      <c r="FU74" s="117">
        <f t="shared" ca="1" si="621"/>
        <v>0</v>
      </c>
      <c r="FV74" s="556">
        <f t="shared" ca="1" si="725"/>
        <v>0</v>
      </c>
      <c r="FW74" s="556">
        <f t="shared" ca="1" si="725"/>
        <v>0</v>
      </c>
      <c r="FX74" s="556">
        <f t="shared" ca="1" si="725"/>
        <v>0</v>
      </c>
      <c r="FY74" s="556">
        <f t="shared" ca="1" si="725"/>
        <v>0</v>
      </c>
      <c r="FZ74" s="556">
        <f t="shared" ca="1" si="725"/>
        <v>0</v>
      </c>
      <c r="GA74" s="556">
        <f t="shared" ca="1" si="725"/>
        <v>0</v>
      </c>
      <c r="GB74" s="556">
        <f t="shared" ca="1" si="725"/>
        <v>0</v>
      </c>
      <c r="GC74" s="556">
        <f t="shared" ca="1" si="725"/>
        <v>0</v>
      </c>
      <c r="GD74" s="556">
        <f t="shared" ca="1" si="725"/>
        <v>0</v>
      </c>
      <c r="GE74" s="556">
        <f t="shared" ca="1" si="725"/>
        <v>0</v>
      </c>
      <c r="GF74" s="556">
        <f t="shared" ca="1" si="725"/>
        <v>0</v>
      </c>
      <c r="GG74" s="556">
        <f t="shared" ca="1" si="725"/>
        <v>0</v>
      </c>
      <c r="GH74" s="556">
        <f t="shared" ca="1" si="725"/>
        <v>0</v>
      </c>
      <c r="GI74" s="556">
        <f t="shared" ca="1" si="725"/>
        <v>0</v>
      </c>
      <c r="GJ74" s="556">
        <f t="shared" ca="1" si="725"/>
        <v>0</v>
      </c>
      <c r="GK74" s="556">
        <f t="shared" ca="1" si="725"/>
        <v>0</v>
      </c>
      <c r="GL74" s="556">
        <f t="shared" ca="1" si="725"/>
        <v>0</v>
      </c>
      <c r="GM74" s="556">
        <f t="shared" ca="1" si="725"/>
        <v>0</v>
      </c>
      <c r="GN74" s="556">
        <f t="shared" ca="1" si="725"/>
        <v>0</v>
      </c>
      <c r="GO74" s="556">
        <f t="shared" ca="1" si="725"/>
        <v>0</v>
      </c>
      <c r="GP74" s="19">
        <f t="shared" ca="1" si="623"/>
        <v>0</v>
      </c>
      <c r="GQ74" s="116">
        <f t="shared" ca="1" si="624"/>
        <v>0</v>
      </c>
      <c r="GR74" s="116">
        <f t="shared" ca="1" si="624"/>
        <v>0</v>
      </c>
      <c r="GS74" s="116">
        <f t="shared" ca="1" si="624"/>
        <v>0</v>
      </c>
      <c r="GT74" s="116">
        <f t="shared" ca="1" si="624"/>
        <v>0</v>
      </c>
      <c r="GU74" s="116">
        <f t="shared" ca="1" si="624"/>
        <v>0</v>
      </c>
      <c r="GV74" s="537">
        <f t="shared" ca="1" si="625"/>
        <v>0</v>
      </c>
      <c r="GW74" s="116">
        <f t="shared" ca="1" si="626"/>
        <v>0</v>
      </c>
      <c r="GX74" s="116">
        <f t="shared" ca="1" si="626"/>
        <v>0</v>
      </c>
      <c r="GY74" s="116">
        <f t="shared" ca="1" si="626"/>
        <v>0</v>
      </c>
      <c r="GZ74" s="116">
        <f t="shared" ca="1" si="626"/>
        <v>0</v>
      </c>
      <c r="HA74" s="116">
        <f t="shared" ca="1" si="626"/>
        <v>0</v>
      </c>
      <c r="HB74" s="537">
        <f t="shared" ca="1" si="627"/>
        <v>0</v>
      </c>
      <c r="HC74" s="116">
        <f t="shared" ca="1" si="628"/>
        <v>0</v>
      </c>
      <c r="HD74" s="116">
        <f t="shared" ca="1" si="628"/>
        <v>0</v>
      </c>
      <c r="HE74" s="116">
        <f t="shared" ca="1" si="628"/>
        <v>0</v>
      </c>
      <c r="HF74" s="116">
        <f t="shared" ca="1" si="628"/>
        <v>0</v>
      </c>
      <c r="HG74" s="116">
        <f t="shared" ca="1" si="628"/>
        <v>0</v>
      </c>
      <c r="HH74" s="537">
        <f t="shared" ca="1" si="629"/>
        <v>0</v>
      </c>
      <c r="HI74" s="116">
        <f t="shared" ca="1" si="630"/>
        <v>0</v>
      </c>
      <c r="HJ74" s="116">
        <f t="shared" ca="1" si="630"/>
        <v>0</v>
      </c>
      <c r="HK74" s="116">
        <f t="shared" ca="1" si="630"/>
        <v>0</v>
      </c>
      <c r="HL74" s="116">
        <f t="shared" ca="1" si="630"/>
        <v>0</v>
      </c>
      <c r="HM74" s="116">
        <f t="shared" ca="1" si="630"/>
        <v>0</v>
      </c>
      <c r="HN74" s="537">
        <f t="shared" ca="1" si="631"/>
        <v>0</v>
      </c>
      <c r="HO74" s="116">
        <f t="shared" ca="1" si="632"/>
        <v>0</v>
      </c>
      <c r="HP74" s="116">
        <f t="shared" ca="1" si="632"/>
        <v>0</v>
      </c>
      <c r="HQ74" s="116">
        <f t="shared" ca="1" si="632"/>
        <v>0</v>
      </c>
      <c r="HR74" s="116">
        <f t="shared" ca="1" si="632"/>
        <v>0</v>
      </c>
      <c r="HS74" s="116">
        <f t="shared" ca="1" si="632"/>
        <v>0</v>
      </c>
      <c r="HT74" s="537">
        <f t="shared" ca="1" si="633"/>
        <v>0</v>
      </c>
      <c r="HU74" s="116">
        <f t="shared" ca="1" si="634"/>
        <v>0</v>
      </c>
      <c r="HV74" s="116">
        <f t="shared" ca="1" si="634"/>
        <v>0</v>
      </c>
      <c r="HW74" s="116">
        <f t="shared" ca="1" si="634"/>
        <v>0</v>
      </c>
      <c r="HX74" s="116">
        <f t="shared" ca="1" si="634"/>
        <v>0</v>
      </c>
      <c r="HY74" s="116">
        <f t="shared" ca="1" si="634"/>
        <v>0</v>
      </c>
      <c r="HZ74" s="537">
        <f t="shared" ca="1" si="635"/>
        <v>0</v>
      </c>
      <c r="IA74" s="117">
        <f t="shared" ca="1" si="636"/>
        <v>0</v>
      </c>
      <c r="IB74" s="117">
        <f t="shared" ca="1" si="636"/>
        <v>0</v>
      </c>
      <c r="IC74" s="117">
        <f t="shared" ca="1" si="636"/>
        <v>0</v>
      </c>
      <c r="ID74" s="117">
        <f t="shared" ca="1" si="636"/>
        <v>0</v>
      </c>
      <c r="IE74" s="556">
        <f t="shared" ca="1" si="726"/>
        <v>0</v>
      </c>
      <c r="IF74" s="556">
        <f t="shared" ca="1" si="726"/>
        <v>0</v>
      </c>
      <c r="IG74" s="556">
        <f t="shared" ca="1" si="726"/>
        <v>0</v>
      </c>
      <c r="IH74" s="556">
        <f t="shared" ca="1" si="726"/>
        <v>0</v>
      </c>
      <c r="II74" s="556">
        <f t="shared" ca="1" si="726"/>
        <v>0</v>
      </c>
      <c r="IJ74" s="556">
        <f t="shared" ca="1" si="726"/>
        <v>0</v>
      </c>
      <c r="IK74" s="556">
        <f t="shared" ca="1" si="726"/>
        <v>0</v>
      </c>
      <c r="IL74" s="556">
        <f t="shared" ca="1" si="726"/>
        <v>0</v>
      </c>
      <c r="IM74" s="556">
        <f t="shared" ca="1" si="726"/>
        <v>0</v>
      </c>
      <c r="IN74" s="556">
        <f t="shared" ca="1" si="726"/>
        <v>0</v>
      </c>
      <c r="IO74" s="556">
        <f t="shared" ca="1" si="726"/>
        <v>0</v>
      </c>
      <c r="IP74" s="556">
        <f t="shared" ca="1" si="726"/>
        <v>0</v>
      </c>
      <c r="IQ74" s="556">
        <f t="shared" ca="1" si="726"/>
        <v>0</v>
      </c>
      <c r="IR74" s="556">
        <f t="shared" ca="1" si="726"/>
        <v>0</v>
      </c>
      <c r="IS74" s="556">
        <f t="shared" ca="1" si="726"/>
        <v>0</v>
      </c>
      <c r="IT74" s="556">
        <f t="shared" ca="1" si="726"/>
        <v>0</v>
      </c>
      <c r="IU74" s="556">
        <f t="shared" ca="1" si="726"/>
        <v>0</v>
      </c>
      <c r="IV74" s="556">
        <f t="shared" ca="1" si="726"/>
        <v>0</v>
      </c>
      <c r="IW74" s="556">
        <f t="shared" ca="1" si="726"/>
        <v>0</v>
      </c>
      <c r="IX74" s="556">
        <f t="shared" ca="1" si="726"/>
        <v>0</v>
      </c>
      <c r="IY74" s="19">
        <f t="shared" ca="1" si="638"/>
        <v>0</v>
      </c>
      <c r="IZ74" s="5">
        <f t="shared" si="639"/>
        <v>67</v>
      </c>
      <c r="JA74" s="9"/>
      <c r="JB74" s="5">
        <f t="shared" si="640"/>
        <v>1</v>
      </c>
      <c r="JC74" s="5" t="b">
        <f t="shared" si="640"/>
        <v>0</v>
      </c>
      <c r="JD74" s="19">
        <f t="shared" ca="1" si="727"/>
        <v>0</v>
      </c>
      <c r="JE74" s="5">
        <f t="shared" si="642"/>
        <v>0</v>
      </c>
      <c r="JF74" s="5">
        <f t="shared" si="643"/>
        <v>1.2500000000000001E-2</v>
      </c>
      <c r="JG74" s="5">
        <f t="shared" si="644"/>
        <v>0</v>
      </c>
      <c r="JH74" s="19">
        <f t="shared" ca="1" si="727"/>
        <v>0</v>
      </c>
      <c r="JI74" s="5">
        <f t="shared" si="645"/>
        <v>60</v>
      </c>
      <c r="JJ74" s="5">
        <f t="shared" si="646"/>
        <v>1</v>
      </c>
      <c r="JK74" s="19">
        <f t="shared" ca="1" si="727"/>
        <v>0</v>
      </c>
      <c r="JL74" s="19">
        <f t="shared" ca="1" si="727"/>
        <v>0</v>
      </c>
      <c r="JM74" s="19">
        <f t="shared" ca="1" si="727"/>
        <v>0</v>
      </c>
      <c r="JN74" s="19">
        <f t="shared" ca="1" si="727"/>
        <v>0</v>
      </c>
      <c r="JO74" s="19">
        <f t="shared" ca="1" si="727"/>
        <v>0</v>
      </c>
      <c r="JP74" s="19">
        <f t="shared" ca="1" si="727"/>
        <v>0</v>
      </c>
      <c r="JQ74" s="19">
        <f t="shared" ca="1" si="727"/>
        <v>0</v>
      </c>
      <c r="JR74" s="19">
        <f t="shared" ca="1" si="727"/>
        <v>0</v>
      </c>
      <c r="JS74" s="19">
        <f t="shared" ca="1" si="727"/>
        <v>0</v>
      </c>
      <c r="JT74" s="19">
        <f t="shared" ca="1" si="727"/>
        <v>0</v>
      </c>
      <c r="JU74" s="19">
        <f t="shared" ca="1" si="727"/>
        <v>0</v>
      </c>
      <c r="JV74" s="19">
        <f t="shared" ca="1" si="727"/>
        <v>0</v>
      </c>
      <c r="JW74" s="19">
        <f t="shared" ca="1" si="727"/>
        <v>0</v>
      </c>
      <c r="JX74" s="19">
        <f t="shared" ca="1" si="727"/>
        <v>0</v>
      </c>
      <c r="JY74" s="19">
        <f t="shared" ca="1" si="727"/>
        <v>0</v>
      </c>
      <c r="JZ74" s="19">
        <f t="shared" ca="1" si="727"/>
        <v>0</v>
      </c>
      <c r="KA74" s="19">
        <f t="shared" ca="1" si="727"/>
        <v>0</v>
      </c>
      <c r="KB74" s="19">
        <f t="shared" ca="1" si="727"/>
        <v>0</v>
      </c>
      <c r="KC74" s="19">
        <f t="shared" ca="1" si="727"/>
        <v>0</v>
      </c>
      <c r="KD74" s="19">
        <f t="shared" ca="1" si="727"/>
        <v>0</v>
      </c>
      <c r="KE74" s="19">
        <f t="shared" ca="1" si="727"/>
        <v>0</v>
      </c>
      <c r="KF74" s="5">
        <f t="shared" si="647"/>
        <v>0</v>
      </c>
      <c r="KG74" s="5">
        <f t="shared" si="647"/>
        <v>6.25E-2</v>
      </c>
      <c r="KH74" s="5">
        <f t="shared" si="647"/>
        <v>6.25E-2</v>
      </c>
      <c r="KI74" s="5">
        <f t="shared" si="647"/>
        <v>6.25E-2</v>
      </c>
      <c r="KJ74" s="19">
        <f t="shared" ca="1" si="727"/>
        <v>0</v>
      </c>
      <c r="KK74" s="19">
        <f t="shared" ca="1" si="727"/>
        <v>0</v>
      </c>
      <c r="KL74" s="19">
        <f t="shared" ca="1" si="727"/>
        <v>0</v>
      </c>
      <c r="KM74" s="19">
        <f t="shared" ca="1" si="727"/>
        <v>0</v>
      </c>
      <c r="KN74" s="19">
        <f t="shared" ca="1" si="727"/>
        <v>1</v>
      </c>
      <c r="KO74" s="19">
        <f t="shared" ca="1" si="727"/>
        <v>0</v>
      </c>
      <c r="KP74" s="19">
        <f t="shared" ca="1" si="727"/>
        <v>1</v>
      </c>
      <c r="KQ74" s="9"/>
      <c r="KR74" s="5" t="b">
        <f t="shared" ca="1" si="648"/>
        <v>1</v>
      </c>
      <c r="KS74" s="5" t="b">
        <f t="shared" si="649"/>
        <v>0</v>
      </c>
      <c r="KT74" s="5" t="b">
        <f t="shared" si="649"/>
        <v>0</v>
      </c>
      <c r="KU74" s="5" t="b">
        <f t="shared" si="649"/>
        <v>1</v>
      </c>
      <c r="KV74" s="136">
        <f t="shared" si="650"/>
        <v>2</v>
      </c>
      <c r="KW74" s="136">
        <f t="shared" si="650"/>
        <v>2</v>
      </c>
      <c r="KX74" s="5" t="b">
        <f t="shared" si="651"/>
        <v>0</v>
      </c>
      <c r="KY74" s="5" t="b">
        <f t="shared" si="651"/>
        <v>1</v>
      </c>
      <c r="KZ74" s="5" t="b">
        <f t="shared" si="651"/>
        <v>1</v>
      </c>
      <c r="LA74" s="5" t="b">
        <f t="shared" si="651"/>
        <v>0</v>
      </c>
      <c r="LB74" s="5">
        <f t="shared" si="652"/>
        <v>1</v>
      </c>
      <c r="LC74" s="5">
        <f t="shared" si="652"/>
        <v>0</v>
      </c>
      <c r="LD74" s="5" t="b">
        <f t="shared" si="653"/>
        <v>0</v>
      </c>
      <c r="LE74" s="5" t="str" cm="1">
        <f t="array" aca="1" ref="LE74" ca="1">IF(OR(LF74:LM74&lt;&gt;"-"),TRUE,"-")</f>
        <v>-</v>
      </c>
      <c r="LF74" s="19" t="str">
        <f t="shared" ca="1" si="654"/>
        <v>-</v>
      </c>
      <c r="LG74" s="19" t="str">
        <f t="shared" ca="1" si="654"/>
        <v>-</v>
      </c>
      <c r="LH74" s="19" t="str">
        <f t="shared" ca="1" si="654"/>
        <v>-</v>
      </c>
      <c r="LI74" s="19" t="str">
        <f t="shared" ca="1" si="654"/>
        <v>-</v>
      </c>
      <c r="LJ74" s="19" t="str">
        <f t="shared" ca="1" si="654"/>
        <v>-</v>
      </c>
      <c r="LK74" s="19" t="str">
        <f t="shared" ca="1" si="654"/>
        <v>-</v>
      </c>
      <c r="LL74" s="19" t="str">
        <f t="shared" ca="1" si="654"/>
        <v>-</v>
      </c>
      <c r="LM74" s="19" t="str">
        <f t="shared" ca="1" si="654"/>
        <v>-</v>
      </c>
      <c r="LN74" s="466" t="str">
        <f t="shared" ca="1" si="654"/>
        <v>-</v>
      </c>
      <c r="LO74" s="5" t="b">
        <f t="array" aca="1" ref="LO74" ca="1">IF(OR(LP74:LV74&lt;&gt;"-"),TRUE,"-")</f>
        <v>1</v>
      </c>
      <c r="LP74" s="19">
        <f t="shared" ca="1" si="728"/>
        <v>0</v>
      </c>
      <c r="LQ74" s="19" t="str">
        <f t="shared" ca="1" si="728"/>
        <v>-</v>
      </c>
      <c r="LR74" s="19">
        <f t="shared" ca="1" si="728"/>
        <v>999999</v>
      </c>
      <c r="LS74" s="19">
        <f t="shared" ca="1" si="728"/>
        <v>999999</v>
      </c>
      <c r="LT74" s="19">
        <f t="shared" ca="1" si="728"/>
        <v>999999</v>
      </c>
      <c r="LU74" s="19">
        <f t="shared" ca="1" si="728"/>
        <v>999999</v>
      </c>
      <c r="LV74" s="19">
        <f t="shared" ca="1" si="728"/>
        <v>999999</v>
      </c>
      <c r="LW74" s="19" t="str">
        <f t="shared" ca="1" si="728"/>
        <v>-</v>
      </c>
      <c r="LX74" s="19" t="str">
        <f t="shared" ca="1" si="728"/>
        <v>-</v>
      </c>
      <c r="LY74" s="19" t="str">
        <f t="shared" ca="1" si="728"/>
        <v>-</v>
      </c>
      <c r="LZ74" s="19" t="b">
        <f t="shared" ca="1" si="656"/>
        <v>1</v>
      </c>
      <c r="MA74" s="19">
        <f t="shared" ca="1" si="656"/>
        <v>0</v>
      </c>
      <c r="MB74" s="5" t="str">
        <f t="shared" si="657"/>
        <v>-</v>
      </c>
      <c r="MC74" s="5" t="str">
        <f t="shared" si="657"/>
        <v>-</v>
      </c>
      <c r="MD74" s="5" t="str">
        <f t="shared" si="657"/>
        <v>-</v>
      </c>
      <c r="ME74" s="5" t="str">
        <f t="shared" si="657"/>
        <v>-</v>
      </c>
      <c r="MF74" s="19" t="str">
        <f t="shared" ca="1" si="730"/>
        <v>-</v>
      </c>
      <c r="MG74" s="19" t="str">
        <f t="shared" ca="1" si="730"/>
        <v>-</v>
      </c>
      <c r="MH74" s="19" t="str">
        <f t="shared" ca="1" si="730"/>
        <v>-</v>
      </c>
      <c r="MI74" s="19" t="str">
        <f t="shared" ca="1" si="730"/>
        <v>-</v>
      </c>
      <c r="MJ74" s="19">
        <f t="shared" ca="1" si="730"/>
        <v>0.5</v>
      </c>
      <c r="MK74" s="19">
        <f t="shared" ca="1" si="730"/>
        <v>0.5</v>
      </c>
      <c r="ML74" s="19" t="str">
        <f t="shared" ca="1" si="730"/>
        <v>-</v>
      </c>
      <c r="MM74" s="5">
        <f t="shared" si="659"/>
        <v>0</v>
      </c>
      <c r="MN74" s="5">
        <f t="shared" si="659"/>
        <v>500</v>
      </c>
      <c r="MO74" s="5">
        <f t="shared" si="659"/>
        <v>500</v>
      </c>
      <c r="MP74" s="5">
        <f t="shared" si="659"/>
        <v>575</v>
      </c>
      <c r="MQ74" s="5">
        <f t="shared" si="659"/>
        <v>240</v>
      </c>
      <c r="MR74" s="5">
        <f t="shared" si="659"/>
        <v>364</v>
      </c>
      <c r="MS74" s="5">
        <f t="shared" si="660"/>
        <v>1</v>
      </c>
      <c r="MT74" s="9"/>
      <c r="MU74" s="19">
        <f t="shared" ca="1" si="730"/>
        <v>70</v>
      </c>
      <c r="MV74" s="19">
        <f t="shared" ca="1" si="730"/>
        <v>50</v>
      </c>
      <c r="MW74" s="19">
        <f t="shared" ca="1" si="730"/>
        <v>75</v>
      </c>
      <c r="MX74" s="19">
        <f t="shared" ca="1" si="730"/>
        <v>50</v>
      </c>
      <c r="MY74" s="5">
        <f t="shared" si="661"/>
        <v>0.75</v>
      </c>
      <c r="MZ74" s="5">
        <f t="shared" si="662"/>
        <v>0.75</v>
      </c>
      <c r="NA74" s="5">
        <f t="shared" si="663"/>
        <v>1</v>
      </c>
      <c r="NB74" s="9"/>
      <c r="NC74" s="19" t="b">
        <f t="shared" ca="1" si="664"/>
        <v>0</v>
      </c>
      <c r="ND74" s="19" t="b">
        <f t="shared" ca="1" si="664"/>
        <v>0</v>
      </c>
      <c r="NE74" s="19">
        <f t="shared" ca="1" si="664"/>
        <v>2</v>
      </c>
      <c r="NF74" s="19">
        <f t="shared" ca="1" si="664"/>
        <v>1</v>
      </c>
      <c r="NG74" s="19">
        <f t="shared" ca="1" si="664"/>
        <v>2</v>
      </c>
      <c r="NH74" s="19">
        <f t="shared" ca="1" si="664"/>
        <v>0</v>
      </c>
      <c r="NI74" s="19" t="str">
        <f t="shared" ca="1" si="664"/>
        <v>-</v>
      </c>
      <c r="NJ74" s="466" t="b">
        <v>0</v>
      </c>
      <c r="NK74" s="466" t="s">
        <v>34</v>
      </c>
      <c r="NL74" s="466" t="b">
        <v>1</v>
      </c>
      <c r="NM74" s="466">
        <f>$NM$53*0.6</f>
        <v>600</v>
      </c>
      <c r="NN74" s="19" t="str">
        <f t="shared" ca="1" si="664"/>
        <v>-</v>
      </c>
      <c r="NO74" s="19">
        <f t="shared" ca="1" si="730"/>
        <v>1</v>
      </c>
      <c r="NP74" s="19">
        <f t="shared" ca="1" si="730"/>
        <v>1</v>
      </c>
      <c r="NQ74" s="19">
        <f t="shared" ca="1" si="730"/>
        <v>1</v>
      </c>
      <c r="NR74" s="19">
        <f t="shared" ca="1" si="730"/>
        <v>1</v>
      </c>
      <c r="NS74" s="19">
        <f t="shared" ca="1" si="730"/>
        <v>1</v>
      </c>
      <c r="NT74" s="19">
        <f t="shared" ca="1" si="730"/>
        <v>1</v>
      </c>
      <c r="NU74" s="19">
        <f t="shared" ca="1" si="730"/>
        <v>1</v>
      </c>
      <c r="NV74" s="19">
        <f t="shared" ca="1" si="730"/>
        <v>1</v>
      </c>
      <c r="NW74" s="19">
        <f t="shared" ca="1" si="730"/>
        <v>1</v>
      </c>
      <c r="NX74" s="9"/>
      <c r="NY74" s="539" t="str">
        <f t="shared" si="731"/>
        <v>-</v>
      </c>
      <c r="NZ74" s="539" t="str">
        <f t="shared" si="731"/>
        <v>-</v>
      </c>
      <c r="OA74" s="539" t="str">
        <f t="shared" si="731"/>
        <v>-</v>
      </c>
      <c r="OB74" s="539" t="str">
        <f t="shared" si="731"/>
        <v>-</v>
      </c>
      <c r="OC74" s="539" t="str">
        <f t="shared" si="731"/>
        <v>-</v>
      </c>
      <c r="OD74" s="539" t="str">
        <f t="shared" si="731"/>
        <v>-</v>
      </c>
      <c r="OE74" s="539" t="str">
        <f t="shared" ca="1" si="731"/>
        <v>-</v>
      </c>
      <c r="OF74" s="539" t="str">
        <f t="shared" ca="1" si="731"/>
        <v>-</v>
      </c>
      <c r="OG74" s="539" t="str">
        <f t="shared" ca="1" si="731"/>
        <v>-</v>
      </c>
      <c r="OH74" s="539" t="str">
        <f t="shared" ca="1" si="731"/>
        <v>-</v>
      </c>
      <c r="OI74" s="539" t="str">
        <f t="shared" ca="1" si="731"/>
        <v>-</v>
      </c>
      <c r="OJ74" s="539" t="str">
        <f t="shared" ca="1" si="731"/>
        <v>-</v>
      </c>
      <c r="OK74" s="539" t="str">
        <f t="shared" ca="1" si="731"/>
        <v>-</v>
      </c>
      <c r="OL74" s="539" t="str">
        <f t="shared" ca="1" si="731"/>
        <v>-</v>
      </c>
      <c r="OM74" s="539" t="str">
        <f t="shared" ca="1" si="731"/>
        <v>-</v>
      </c>
      <c r="ON74" s="539" t="str">
        <f t="shared" ca="1" si="731"/>
        <v>-</v>
      </c>
      <c r="OO74" s="539" t="str">
        <f t="shared" ca="1" si="731"/>
        <v>-</v>
      </c>
      <c r="OP74" s="539" t="str">
        <f t="shared" ca="1" si="731"/>
        <v>-</v>
      </c>
      <c r="OQ74" s="539" t="str">
        <f t="shared" ca="1" si="731"/>
        <v>-</v>
      </c>
      <c r="OR74" s="539" t="str">
        <f t="shared" ca="1" si="731"/>
        <v>-</v>
      </c>
      <c r="OS74" s="539" t="str">
        <f t="shared" ca="1" si="731"/>
        <v>-</v>
      </c>
      <c r="OT74" s="539" t="str">
        <f t="shared" ca="1" si="731"/>
        <v>-</v>
      </c>
      <c r="OU74" s="539" t="str">
        <f t="shared" ca="1" si="731"/>
        <v>-</v>
      </c>
      <c r="OV74" s="539" t="str">
        <f t="shared" ca="1" si="731"/>
        <v>-</v>
      </c>
      <c r="OW74" s="539" t="str">
        <f t="shared" ca="1" si="731"/>
        <v>-</v>
      </c>
      <c r="OX74" s="539" t="str">
        <f t="shared" ca="1" si="731"/>
        <v>-</v>
      </c>
      <c r="OY74" s="539" t="str">
        <f t="shared" ca="1" si="731"/>
        <v>-</v>
      </c>
      <c r="OZ74" s="539" t="str">
        <f t="shared" ca="1" si="731"/>
        <v>-</v>
      </c>
      <c r="PA74" s="539" t="str">
        <f t="shared" ca="1" si="731"/>
        <v>-</v>
      </c>
      <c r="PB74" s="539" t="str">
        <f t="shared" ca="1" si="731"/>
        <v>-</v>
      </c>
      <c r="PC74" s="539" t="str">
        <f t="shared" ca="1" si="731"/>
        <v>-</v>
      </c>
      <c r="PD74" s="539" t="str">
        <f t="shared" ca="1" si="731"/>
        <v>-</v>
      </c>
      <c r="PE74" s="539" t="str">
        <f t="shared" ca="1" si="731"/>
        <v>-</v>
      </c>
      <c r="PF74" s="539" t="str">
        <f t="shared" ca="1" si="731"/>
        <v>-</v>
      </c>
      <c r="PG74" s="539" t="str">
        <f t="shared" ca="1" si="731"/>
        <v>-</v>
      </c>
      <c r="PH74" s="539" t="str">
        <f t="shared" ca="1" si="731"/>
        <v>-</v>
      </c>
      <c r="PI74" s="549" t="str">
        <f t="shared" si="732"/>
        <v>-</v>
      </c>
      <c r="PJ74" s="549" t="str">
        <f t="shared" si="732"/>
        <v>-</v>
      </c>
      <c r="PK74" s="549" t="str">
        <f t="shared" si="732"/>
        <v>-</v>
      </c>
      <c r="PL74" s="549" t="str">
        <f t="shared" si="732"/>
        <v>-</v>
      </c>
      <c r="PM74" s="549" t="str">
        <f t="shared" si="732"/>
        <v>-</v>
      </c>
      <c r="PN74" s="549" t="str">
        <f t="shared" si="732"/>
        <v>-</v>
      </c>
      <c r="PO74" s="549" t="str">
        <f t="shared" si="732"/>
        <v>-</v>
      </c>
      <c r="PP74" s="549" t="str">
        <f t="shared" si="732"/>
        <v>-</v>
      </c>
      <c r="PQ74" s="549" t="str">
        <f t="shared" si="732"/>
        <v>-</v>
      </c>
      <c r="PR74" s="549" t="str">
        <f t="shared" si="732"/>
        <v>-</v>
      </c>
      <c r="PS74" s="549" t="str">
        <f t="shared" si="732"/>
        <v>-</v>
      </c>
      <c r="PT74" s="549" t="str">
        <f t="shared" si="732"/>
        <v>-</v>
      </c>
      <c r="PU74" s="549" t="str">
        <f t="shared" si="732"/>
        <v>-</v>
      </c>
      <c r="PV74" s="549" t="str">
        <f t="shared" si="732"/>
        <v>-</v>
      </c>
      <c r="PW74" s="549" t="str">
        <f t="shared" si="732"/>
        <v>-</v>
      </c>
      <c r="PX74" s="549" t="str">
        <f t="shared" si="732"/>
        <v>-</v>
      </c>
      <c r="PY74" s="549" t="str">
        <f t="shared" si="732"/>
        <v>-</v>
      </c>
      <c r="PZ74" s="549" t="str">
        <f t="shared" si="732"/>
        <v>-</v>
      </c>
      <c r="QA74" s="549" t="str">
        <f t="shared" si="732"/>
        <v>-</v>
      </c>
      <c r="QB74" s="549" t="str">
        <f t="shared" si="732"/>
        <v>-</v>
      </c>
      <c r="QC74" s="549" t="str">
        <f t="shared" si="732"/>
        <v>-</v>
      </c>
      <c r="QD74" s="549" t="str">
        <f t="shared" si="732"/>
        <v>-</v>
      </c>
      <c r="QE74" s="549" t="str">
        <f t="shared" si="732"/>
        <v>-</v>
      </c>
      <c r="QF74" s="549" t="str">
        <f t="shared" si="732"/>
        <v>-</v>
      </c>
      <c r="QG74" s="549" t="str">
        <f t="shared" si="732"/>
        <v>-</v>
      </c>
      <c r="QH74" s="549" t="str">
        <f t="shared" si="732"/>
        <v>-</v>
      </c>
      <c r="QI74" s="539" t="str">
        <f t="shared" si="733"/>
        <v>-</v>
      </c>
      <c r="QJ74" s="539" t="str">
        <f t="shared" si="733"/>
        <v>-</v>
      </c>
      <c r="QK74" s="539" t="str">
        <f t="shared" si="733"/>
        <v>-</v>
      </c>
      <c r="QL74" s="539" t="str">
        <f t="shared" si="733"/>
        <v>-</v>
      </c>
      <c r="QM74" s="539" t="str">
        <f t="shared" si="733"/>
        <v>-</v>
      </c>
      <c r="QN74" s="539" t="str">
        <f t="shared" si="733"/>
        <v>-</v>
      </c>
      <c r="QO74" s="539" t="str">
        <f t="shared" ca="1" si="733"/>
        <v>-</v>
      </c>
      <c r="QP74" s="539" t="str">
        <f t="shared" ca="1" si="733"/>
        <v>-</v>
      </c>
      <c r="QQ74" s="539" t="str">
        <f t="shared" ca="1" si="733"/>
        <v>-</v>
      </c>
      <c r="QR74" s="539" t="str">
        <f t="shared" ca="1" si="733"/>
        <v>-</v>
      </c>
      <c r="QS74" s="539" t="str">
        <f t="shared" ca="1" si="733"/>
        <v>-</v>
      </c>
      <c r="QT74" s="539" t="str">
        <f t="shared" ca="1" si="733"/>
        <v>-</v>
      </c>
      <c r="QU74" s="539" t="str">
        <f t="shared" ca="1" si="733"/>
        <v>-</v>
      </c>
      <c r="QV74" s="539" t="str">
        <f t="shared" ca="1" si="733"/>
        <v>-</v>
      </c>
      <c r="QW74" s="539" t="str">
        <f t="shared" ca="1" si="733"/>
        <v>-</v>
      </c>
      <c r="QX74" s="539" t="str">
        <f t="shared" ca="1" si="733"/>
        <v>-</v>
      </c>
      <c r="QY74" s="539" t="str">
        <f t="shared" ca="1" si="733"/>
        <v>-</v>
      </c>
      <c r="QZ74" s="539" t="str">
        <f t="shared" ca="1" si="733"/>
        <v>-</v>
      </c>
      <c r="RA74" s="539" t="str">
        <f t="shared" ca="1" si="733"/>
        <v>-</v>
      </c>
      <c r="RB74" s="539" t="str">
        <f t="shared" ca="1" si="733"/>
        <v>-</v>
      </c>
      <c r="RC74" s="539" t="str">
        <f t="shared" ca="1" si="733"/>
        <v>-</v>
      </c>
      <c r="RD74" s="539" t="str">
        <f t="shared" ca="1" si="733"/>
        <v>-</v>
      </c>
      <c r="RE74" s="539" t="str">
        <f t="shared" ca="1" si="733"/>
        <v>-</v>
      </c>
      <c r="RF74" s="539" t="str">
        <f t="shared" ca="1" si="733"/>
        <v>-</v>
      </c>
      <c r="RG74" s="539" t="str">
        <f t="shared" ca="1" si="733"/>
        <v>-</v>
      </c>
      <c r="RH74" s="539" t="str">
        <f t="shared" ca="1" si="733"/>
        <v>-</v>
      </c>
      <c r="RI74" s="539" t="str">
        <f t="shared" ca="1" si="733"/>
        <v>-</v>
      </c>
      <c r="RJ74" s="539" t="str">
        <f t="shared" ca="1" si="733"/>
        <v>-</v>
      </c>
      <c r="RK74" s="539" t="str">
        <f t="shared" ca="1" si="733"/>
        <v>-</v>
      </c>
      <c r="RL74" s="539" t="str">
        <f t="shared" ca="1" si="733"/>
        <v>-</v>
      </c>
      <c r="RM74" s="539" t="str">
        <f t="shared" ca="1" si="733"/>
        <v>-</v>
      </c>
      <c r="RN74" s="539" t="str">
        <f t="shared" ca="1" si="733"/>
        <v>-</v>
      </c>
      <c r="RO74" s="539" t="str">
        <f t="shared" ca="1" si="733"/>
        <v>-</v>
      </c>
      <c r="RP74" s="539" t="str">
        <f t="shared" ca="1" si="733"/>
        <v>-</v>
      </c>
      <c r="RQ74" s="539" t="str">
        <f t="shared" ca="1" si="733"/>
        <v>-</v>
      </c>
      <c r="RR74" s="539" t="str">
        <f t="shared" ca="1" si="733"/>
        <v>-</v>
      </c>
      <c r="RS74" s="549" t="str">
        <f t="shared" si="734"/>
        <v>-</v>
      </c>
      <c r="RT74" s="549" t="str">
        <f t="shared" si="734"/>
        <v>-</v>
      </c>
      <c r="RU74" s="549" t="str">
        <f t="shared" si="734"/>
        <v>-</v>
      </c>
      <c r="RV74" s="549" t="str">
        <f t="shared" si="734"/>
        <v>-</v>
      </c>
      <c r="RW74" s="549" t="str">
        <f t="shared" si="734"/>
        <v>-</v>
      </c>
      <c r="RX74" s="549" t="str">
        <f t="shared" si="734"/>
        <v>-</v>
      </c>
      <c r="RY74" s="549" t="str">
        <f t="shared" si="734"/>
        <v>-</v>
      </c>
      <c r="RZ74" s="549" t="str">
        <f t="shared" si="734"/>
        <v>-</v>
      </c>
      <c r="SA74" s="549" t="str">
        <f t="shared" si="734"/>
        <v>-</v>
      </c>
      <c r="SB74" s="549" t="str">
        <f t="shared" si="734"/>
        <v>-</v>
      </c>
      <c r="SC74" s="549" t="str">
        <f t="shared" si="734"/>
        <v>-</v>
      </c>
      <c r="SD74" s="549" t="str">
        <f t="shared" si="734"/>
        <v>-</v>
      </c>
      <c r="SE74" s="549" t="str">
        <f t="shared" si="734"/>
        <v>-</v>
      </c>
      <c r="SF74" s="549" t="str">
        <f t="shared" si="734"/>
        <v>-</v>
      </c>
      <c r="SG74" s="549" t="str">
        <f t="shared" si="734"/>
        <v>-</v>
      </c>
      <c r="SH74" s="549" t="str">
        <f t="shared" si="734"/>
        <v>-</v>
      </c>
      <c r="SI74" s="549" t="str">
        <f t="shared" si="734"/>
        <v>-</v>
      </c>
      <c r="SJ74" s="549" t="str">
        <f t="shared" si="734"/>
        <v>-</v>
      </c>
      <c r="SK74" s="549" t="str">
        <f t="shared" si="734"/>
        <v>-</v>
      </c>
      <c r="SL74" s="549" t="str">
        <f t="shared" si="734"/>
        <v>-</v>
      </c>
      <c r="SM74" s="549" t="str">
        <f t="shared" si="734"/>
        <v>-</v>
      </c>
      <c r="SN74" s="549" t="str">
        <f t="shared" si="734"/>
        <v>-</v>
      </c>
      <c r="SO74" s="549" t="str">
        <f t="shared" si="734"/>
        <v>-</v>
      </c>
      <c r="SP74" s="549" t="str">
        <f t="shared" si="734"/>
        <v>-</v>
      </c>
      <c r="SQ74" s="549" t="str">
        <f t="shared" si="734"/>
        <v>-</v>
      </c>
      <c r="SR74" s="549" t="str">
        <f t="shared" si="734"/>
        <v>-</v>
      </c>
      <c r="SS74" s="539" t="b">
        <f t="shared" si="735"/>
        <v>1</v>
      </c>
      <c r="ST74" s="539" t="b">
        <f t="shared" si="735"/>
        <v>1</v>
      </c>
      <c r="SU74" s="539" t="b">
        <f t="shared" si="735"/>
        <v>1</v>
      </c>
      <c r="SV74" s="539" t="b">
        <f t="shared" si="735"/>
        <v>1</v>
      </c>
      <c r="SW74" s="539" t="b">
        <f t="shared" si="735"/>
        <v>1</v>
      </c>
      <c r="SX74" s="539" t="b">
        <f t="shared" si="735"/>
        <v>1</v>
      </c>
      <c r="SY74" s="539" t="str">
        <f t="shared" ca="1" si="735"/>
        <v>-</v>
      </c>
      <c r="SZ74" s="539" t="str">
        <f t="shared" ca="1" si="735"/>
        <v>-</v>
      </c>
      <c r="TA74" s="539" t="str">
        <f t="shared" ca="1" si="735"/>
        <v>-</v>
      </c>
      <c r="TB74" s="539" t="str">
        <f t="shared" ca="1" si="735"/>
        <v>-</v>
      </c>
      <c r="TC74" s="539" t="str">
        <f t="shared" ca="1" si="735"/>
        <v>-</v>
      </c>
      <c r="TD74" s="539" t="str">
        <f t="shared" ca="1" si="735"/>
        <v>-</v>
      </c>
      <c r="TE74" s="539" t="str">
        <f t="shared" ca="1" si="735"/>
        <v>-</v>
      </c>
      <c r="TF74" s="539" t="str">
        <f t="shared" ca="1" si="735"/>
        <v>-</v>
      </c>
      <c r="TG74" s="539" t="str">
        <f t="shared" ca="1" si="735"/>
        <v>-</v>
      </c>
      <c r="TH74" s="539" t="str">
        <f t="shared" ca="1" si="735"/>
        <v>-</v>
      </c>
      <c r="TI74" s="539" t="str">
        <f t="shared" ca="1" si="735"/>
        <v>-</v>
      </c>
      <c r="TJ74" s="539" t="str">
        <f t="shared" ca="1" si="735"/>
        <v>-</v>
      </c>
      <c r="TK74" s="539" t="str">
        <f t="shared" ca="1" si="735"/>
        <v>-</v>
      </c>
      <c r="TL74" s="539" t="str">
        <f t="shared" ca="1" si="735"/>
        <v>-</v>
      </c>
      <c r="TM74" s="539" t="str">
        <f t="shared" ca="1" si="735"/>
        <v>-</v>
      </c>
      <c r="TN74" s="539" t="str">
        <f t="shared" ca="1" si="735"/>
        <v>-</v>
      </c>
      <c r="TO74" s="539" t="str">
        <f t="shared" ca="1" si="735"/>
        <v>-</v>
      </c>
      <c r="TP74" s="539" t="str">
        <f t="shared" ca="1" si="735"/>
        <v>-</v>
      </c>
      <c r="TQ74" s="539" t="str">
        <f t="shared" ca="1" si="735"/>
        <v>-</v>
      </c>
      <c r="TR74" s="539" t="str">
        <f t="shared" ca="1" si="735"/>
        <v>-</v>
      </c>
      <c r="TS74" s="539" t="str">
        <f t="shared" ca="1" si="735"/>
        <v>-</v>
      </c>
      <c r="TT74" s="539" t="str">
        <f t="shared" ca="1" si="735"/>
        <v>-</v>
      </c>
      <c r="TU74" s="539" t="str">
        <f t="shared" ca="1" si="735"/>
        <v>-</v>
      </c>
      <c r="TV74" s="539" t="str">
        <f t="shared" ca="1" si="735"/>
        <v>-</v>
      </c>
      <c r="TW74" s="539" t="str">
        <f t="shared" ca="1" si="735"/>
        <v>-</v>
      </c>
      <c r="TX74" s="539" t="str">
        <f t="shared" ca="1" si="735"/>
        <v>-</v>
      </c>
      <c r="TY74" s="539" t="str">
        <f t="shared" ca="1" si="735"/>
        <v>-</v>
      </c>
      <c r="TZ74" s="539" t="str">
        <f t="shared" ca="1" si="735"/>
        <v>-</v>
      </c>
      <c r="UA74" s="539" t="str">
        <f t="shared" ca="1" si="735"/>
        <v>-</v>
      </c>
      <c r="UB74" s="539" t="str">
        <f t="shared" ca="1" si="735"/>
        <v>-</v>
      </c>
      <c r="UC74" s="549" t="b">
        <f t="shared" si="736"/>
        <v>1</v>
      </c>
      <c r="UD74" s="549" t="b">
        <f t="shared" si="736"/>
        <v>1</v>
      </c>
      <c r="UE74" s="549" t="b">
        <f t="shared" si="736"/>
        <v>1</v>
      </c>
      <c r="UF74" s="549" t="b">
        <f t="shared" si="736"/>
        <v>1</v>
      </c>
      <c r="UG74" s="549" t="b">
        <f t="shared" si="736"/>
        <v>1</v>
      </c>
      <c r="UH74" s="549" t="b">
        <f t="shared" si="736"/>
        <v>1</v>
      </c>
      <c r="UI74" s="549" t="b">
        <f t="shared" si="736"/>
        <v>1</v>
      </c>
      <c r="UJ74" s="549" t="b">
        <f t="shared" si="736"/>
        <v>1</v>
      </c>
      <c r="UK74" s="549" t="b">
        <f t="shared" si="736"/>
        <v>1</v>
      </c>
      <c r="UL74" s="549" t="b">
        <f t="shared" si="736"/>
        <v>1</v>
      </c>
      <c r="UM74" s="549" t="b">
        <f t="shared" si="736"/>
        <v>1</v>
      </c>
      <c r="UN74" s="549" t="b">
        <f t="shared" si="736"/>
        <v>1</v>
      </c>
      <c r="UO74" s="549" t="b">
        <f t="shared" si="736"/>
        <v>1</v>
      </c>
      <c r="UP74" s="549" t="b">
        <f t="shared" si="736"/>
        <v>1</v>
      </c>
      <c r="UQ74" s="549" t="b">
        <f t="shared" si="736"/>
        <v>1</v>
      </c>
      <c r="UR74" s="549" t="b">
        <f t="shared" si="736"/>
        <v>1</v>
      </c>
      <c r="US74" s="549" t="b">
        <f t="shared" si="736"/>
        <v>1</v>
      </c>
      <c r="UT74" s="549" t="b">
        <f t="shared" si="736"/>
        <v>1</v>
      </c>
      <c r="UU74" s="549" t="b">
        <f t="shared" si="736"/>
        <v>1</v>
      </c>
      <c r="UV74" s="549" t="b">
        <f t="shared" si="736"/>
        <v>1</v>
      </c>
      <c r="UW74" s="549" t="b">
        <f t="shared" si="736"/>
        <v>1</v>
      </c>
      <c r="UX74" s="549" t="b">
        <f t="shared" si="736"/>
        <v>1</v>
      </c>
      <c r="UY74" s="549" t="b">
        <f t="shared" si="736"/>
        <v>1</v>
      </c>
      <c r="UZ74" s="549" t="b">
        <f t="shared" si="736"/>
        <v>1</v>
      </c>
      <c r="VA74" s="549" t="b">
        <f t="shared" si="736"/>
        <v>1</v>
      </c>
      <c r="VB74" s="549" t="b">
        <f t="shared" si="736"/>
        <v>1</v>
      </c>
      <c r="VC74" s="19">
        <f t="shared" ca="1" si="671"/>
        <v>0</v>
      </c>
      <c r="VD74" s="23">
        <v>0</v>
      </c>
    </row>
    <row r="75" spans="1:576" outlineLevel="1">
      <c r="A75" s="21">
        <f t="shared" si="93"/>
        <v>70</v>
      </c>
      <c r="B75" s="21">
        <f t="shared" si="674"/>
        <v>18</v>
      </c>
      <c r="C75">
        <v>108</v>
      </c>
      <c r="D75" s="19" t="str">
        <f t="shared" ca="1" si="583"/>
        <v>SNSW</v>
      </c>
      <c r="E75" t="b">
        <v>0</v>
      </c>
      <c r="F75" t="b">
        <v>0</v>
      </c>
      <c r="G75" t="b">
        <v>1</v>
      </c>
      <c r="H75" s="215">
        <f t="shared" ca="1" si="686"/>
        <v>21</v>
      </c>
      <c r="I75" s="26">
        <v>2</v>
      </c>
      <c r="J75" s="26">
        <v>1</v>
      </c>
      <c r="K75" s="26" t="str">
        <f>""</f>
        <v/>
      </c>
      <c r="L75" s="26">
        <v>0</v>
      </c>
      <c r="M75" s="26">
        <f t="shared" si="585"/>
        <v>2</v>
      </c>
      <c r="N75" s="26">
        <v>2</v>
      </c>
      <c r="O75" s="26">
        <v>3</v>
      </c>
      <c r="P75" s="26">
        <v>2</v>
      </c>
      <c r="Q75" s="26">
        <v>0</v>
      </c>
      <c r="R75" s="26">
        <v>0</v>
      </c>
      <c r="S75" s="26">
        <v>0</v>
      </c>
      <c r="T75" s="26">
        <v>0</v>
      </c>
      <c r="U75" s="26">
        <v>1</v>
      </c>
      <c r="V75" s="116">
        <v>1</v>
      </c>
      <c r="W75" s="116">
        <v>2</v>
      </c>
      <c r="X75" s="116">
        <v>2</v>
      </c>
      <c r="Y75" s="211"/>
      <c r="Z75" s="211"/>
      <c r="AA75" s="211"/>
      <c r="AB75" s="211"/>
      <c r="AC75" s="26">
        <v>0</v>
      </c>
      <c r="AD75" s="211"/>
      <c r="AE75" s="211"/>
      <c r="AF75" s="211"/>
      <c r="AG75" s="211"/>
      <c r="AH75" s="211"/>
      <c r="AI75" s="211"/>
      <c r="AJ75" s="211"/>
      <c r="AK75" s="211"/>
      <c r="AL75" s="136">
        <f t="shared" si="586"/>
        <v>2</v>
      </c>
      <c r="AM75" s="136">
        <f>INDEX(CHOOSE($O75,DataAutumn!i.AdultDrys,DataWinter!i.AdultDrys,DataSpring!i.AdultDrys),1,$N75)</f>
        <v>3</v>
      </c>
      <c r="AN75" s="5">
        <f t="shared" si="587"/>
        <v>2</v>
      </c>
      <c r="AO75" s="5">
        <f t="shared" si="587"/>
        <v>0</v>
      </c>
      <c r="AP75" s="5">
        <f t="shared" si="588"/>
        <v>1</v>
      </c>
      <c r="AQ75" s="211"/>
      <c r="AR75" s="211"/>
      <c r="AS75" s="356" t="str">
        <f t="shared" ca="1" si="589"/>
        <v>optimum_carry 00021 SNSW MWM     pasture700 Day204 Scan2-0000 RR000p GP100p WP075p MP075p T_TRUE (F33N11)</v>
      </c>
      <c r="AT75" s="9" t="str">
        <f ca="1">IF(COUNTIF(AS$5:AS75,AS75)=1,"-","Dup")</f>
        <v>-</v>
      </c>
      <c r="AU75" s="9"/>
      <c r="AV75" s="19" t="str">
        <f t="shared" ca="1" si="590"/>
        <v>-</v>
      </c>
      <c r="AW75" s="19" t="str">
        <f t="shared" ca="1" si="590"/>
        <v>-</v>
      </c>
      <c r="AX75" s="19" t="str">
        <f t="shared" ca="1" si="590"/>
        <v>-</v>
      </c>
      <c r="AY75" s="19" t="str">
        <f t="shared" ca="1" si="590"/>
        <v>-</v>
      </c>
      <c r="AZ75" s="19" t="str">
        <f t="shared" ca="1" si="590"/>
        <v>-</v>
      </c>
      <c r="BA75" s="19" t="str">
        <f t="shared" ca="1" si="590"/>
        <v>-</v>
      </c>
      <c r="BB75" s="19" t="str">
        <f t="shared" ca="1" si="590"/>
        <v>-</v>
      </c>
      <c r="BC75" s="19" t="str">
        <f t="shared" ca="1" si="590"/>
        <v>-</v>
      </c>
      <c r="BD75" s="9"/>
      <c r="BE75" s="5" t="b">
        <f t="shared" si="591"/>
        <v>0</v>
      </c>
      <c r="BF75" s="5" t="str">
        <f t="shared" si="591"/>
        <v>-</v>
      </c>
      <c r="BG75" s="5" t="b">
        <f t="shared" si="591"/>
        <v>0</v>
      </c>
      <c r="BH75" s="5" t="b">
        <f t="shared" si="591"/>
        <v>1</v>
      </c>
      <c r="BI75" s="5" t="b">
        <f t="shared" si="591"/>
        <v>1</v>
      </c>
      <c r="BJ75" s="136">
        <f t="shared" si="591"/>
        <v>0</v>
      </c>
      <c r="BK75" s="19" t="b">
        <f t="shared" ca="1" si="592"/>
        <v>0</v>
      </c>
      <c r="BL75" s="9"/>
      <c r="BM75" s="5" t="str">
        <f t="shared" ca="1" si="593"/>
        <v>-</v>
      </c>
      <c r="BN75" s="19" t="str">
        <f t="shared" ca="1" si="594"/>
        <v>-</v>
      </c>
      <c r="BO75" s="19" t="str">
        <f t="shared" ca="1" si="594"/>
        <v>-</v>
      </c>
      <c r="BP75" s="19" t="str">
        <f t="shared" ca="1" si="594"/>
        <v>-</v>
      </c>
      <c r="BQ75" s="5" t="str">
        <f t="shared" ca="1" si="595"/>
        <v>-</v>
      </c>
      <c r="BR75" s="19" t="str">
        <f t="shared" ca="1" si="596"/>
        <v>-</v>
      </c>
      <c r="BS75" s="5" t="str">
        <f t="shared" ca="1" si="597"/>
        <v>-</v>
      </c>
      <c r="BT75" s="19" t="str">
        <f t="shared" ca="1" si="598"/>
        <v>-</v>
      </c>
      <c r="BU75" s="19" t="str">
        <f t="shared" ca="1" si="598"/>
        <v>-</v>
      </c>
      <c r="BV75" s="19" t="str">
        <f t="shared" ca="1" si="598"/>
        <v>-</v>
      </c>
      <c r="BW75" s="5" t="str">
        <f t="shared" ca="1" si="599"/>
        <v>-</v>
      </c>
      <c r="BX75" s="9"/>
      <c r="BY75" s="5" t="b">
        <f t="shared" si="600"/>
        <v>0</v>
      </c>
      <c r="BZ75" s="5" t="str">
        <f t="shared" ca="1" si="601"/>
        <v>-</v>
      </c>
      <c r="CA75" s="5" t="str">
        <f t="shared" ca="1" si="602"/>
        <v>-</v>
      </c>
      <c r="CB75" s="5" t="str">
        <f t="shared" ca="1" si="602"/>
        <v>-</v>
      </c>
      <c r="CC75" s="5" t="str">
        <f t="shared" ca="1" si="602"/>
        <v>-</v>
      </c>
      <c r="CD75" s="5" t="str">
        <f t="shared" ca="1" si="602"/>
        <v>-</v>
      </c>
      <c r="CE75" s="5" t="str">
        <f t="shared" ca="1" si="602"/>
        <v>-</v>
      </c>
      <c r="CF75" s="5" t="str">
        <f t="shared" ca="1" si="602"/>
        <v>-</v>
      </c>
      <c r="CG75" s="5" t="str">
        <f t="shared" ca="1" si="602"/>
        <v>-</v>
      </c>
      <c r="CH75" s="5" t="str">
        <f t="shared" ca="1" si="602"/>
        <v>-</v>
      </c>
      <c r="CI75" s="9"/>
      <c r="CJ75" s="12" t="b">
        <v>1</v>
      </c>
      <c r="CK75" s="12" t="b">
        <v>1</v>
      </c>
      <c r="CL75" s="12" t="b">
        <v>1</v>
      </c>
      <c r="CM75" s="12">
        <v>22312000005</v>
      </c>
      <c r="CN75" s="12" t="b">
        <v>0</v>
      </c>
      <c r="CO75" s="19" t="str">
        <f t="shared" ca="1" si="603"/>
        <v>-</v>
      </c>
      <c r="CP75" s="19" t="str">
        <f t="shared" ca="1" si="603"/>
        <v>-</v>
      </c>
      <c r="CQ75" s="19" t="str">
        <f t="shared" ca="1" si="603"/>
        <v>-</v>
      </c>
      <c r="CR75" s="433">
        <f t="shared" si="604"/>
        <v>652</v>
      </c>
      <c r="CS75" s="433">
        <f t="shared" si="604"/>
        <v>686</v>
      </c>
      <c r="CT75" s="433">
        <f t="shared" si="604"/>
        <v>721</v>
      </c>
      <c r="CU75" s="144">
        <f t="shared" si="605"/>
        <v>378</v>
      </c>
      <c r="CV75" s="144">
        <f t="shared" si="605"/>
        <v>413</v>
      </c>
      <c r="CW75" s="144">
        <f t="shared" si="605"/>
        <v>448</v>
      </c>
      <c r="CX75" s="19" t="str">
        <f t="shared" ca="1" si="724"/>
        <v>-</v>
      </c>
      <c r="CY75" s="19" t="str">
        <f t="shared" ca="1" si="724"/>
        <v>-</v>
      </c>
      <c r="CZ75" s="19" t="str">
        <f t="shared" ca="1" si="724"/>
        <v>-</v>
      </c>
      <c r="DA75" s="19" t="str">
        <f t="shared" ca="1" si="724"/>
        <v>-</v>
      </c>
      <c r="DB75" s="19" t="str">
        <f t="shared" ca="1" si="724"/>
        <v>-</v>
      </c>
      <c r="DC75" s="19" t="str">
        <f t="shared" ca="1" si="724"/>
        <v>-</v>
      </c>
      <c r="DD75" s="19">
        <f t="shared" ca="1" si="724"/>
        <v>1</v>
      </c>
      <c r="DE75" s="19">
        <f t="shared" ca="1" si="724"/>
        <v>1</v>
      </c>
      <c r="DF75" s="19">
        <f t="shared" ca="1" si="724"/>
        <v>0</v>
      </c>
      <c r="DG75" s="19" t="str">
        <f t="shared" ca="1" si="724"/>
        <v>-</v>
      </c>
      <c r="DH75" s="19" t="str">
        <f t="shared" ca="1" si="724"/>
        <v>-</v>
      </c>
      <c r="DI75" s="19" t="str">
        <f t="shared" ca="1" si="724"/>
        <v>-</v>
      </c>
      <c r="DJ75" s="19" t="str">
        <f t="shared" ca="1" si="724"/>
        <v>-</v>
      </c>
      <c r="DK75" s="19" t="str">
        <f t="shared" ca="1" si="724"/>
        <v>-</v>
      </c>
      <c r="DL75" s="19">
        <f t="shared" ca="1" si="724"/>
        <v>0</v>
      </c>
      <c r="DM75" s="19" t="str">
        <f t="shared" ca="1" si="724"/>
        <v>-</v>
      </c>
      <c r="DN75" s="19" t="str">
        <f t="shared" ca="1" si="724"/>
        <v>-</v>
      </c>
      <c r="DO75" s="19" t="str">
        <f t="shared" ca="1" si="603"/>
        <v>-</v>
      </c>
      <c r="DP75" s="19">
        <f t="shared" ca="1" si="603"/>
        <v>0</v>
      </c>
      <c r="DQ75" s="19">
        <f t="shared" ca="1" si="603"/>
        <v>0</v>
      </c>
      <c r="DR75" s="9"/>
      <c r="DS75" s="19">
        <f t="shared" ca="1" si="753"/>
        <v>0</v>
      </c>
      <c r="DT75" s="19">
        <f t="shared" ca="1" si="753"/>
        <v>0</v>
      </c>
      <c r="DU75" s="19">
        <f t="shared" ca="1" si="753"/>
        <v>0</v>
      </c>
      <c r="DV75" s="19">
        <f t="shared" ca="1" si="753"/>
        <v>0</v>
      </c>
      <c r="DW75" s="19">
        <f t="shared" ca="1" si="753"/>
        <v>0</v>
      </c>
      <c r="DX75" s="19">
        <f t="shared" ca="1" si="753"/>
        <v>0</v>
      </c>
      <c r="DY75" s="19">
        <f t="shared" ca="1" si="753"/>
        <v>0</v>
      </c>
      <c r="DZ75" s="19">
        <f t="shared" ca="1" si="753"/>
        <v>0</v>
      </c>
      <c r="EA75" s="19">
        <f t="shared" ca="1" si="753"/>
        <v>0</v>
      </c>
      <c r="EB75" s="19">
        <f t="shared" ca="1" si="753"/>
        <v>0</v>
      </c>
      <c r="EC75" s="19">
        <f t="shared" ca="1" si="753"/>
        <v>0</v>
      </c>
      <c r="ED75" s="19">
        <f t="shared" ca="1" si="753"/>
        <v>0</v>
      </c>
      <c r="EE75" s="19">
        <f t="shared" ca="1" si="753"/>
        <v>0</v>
      </c>
      <c r="EF75" s="433">
        <f t="shared" si="608"/>
        <v>0</v>
      </c>
      <c r="EG75" s="433">
        <f t="shared" si="608"/>
        <v>0</v>
      </c>
      <c r="EH75" s="116">
        <f t="shared" si="609"/>
        <v>0</v>
      </c>
      <c r="EI75" s="116">
        <f t="shared" ca="1" si="609"/>
        <v>0</v>
      </c>
      <c r="EJ75" s="116">
        <f t="shared" ca="1" si="609"/>
        <v>0</v>
      </c>
      <c r="EK75" s="116">
        <f t="shared" ca="1" si="609"/>
        <v>0</v>
      </c>
      <c r="EL75" s="116">
        <f t="shared" ca="1" si="609"/>
        <v>0</v>
      </c>
      <c r="EM75" s="537">
        <f t="shared" ca="1" si="610"/>
        <v>0</v>
      </c>
      <c r="EN75" s="116">
        <f t="shared" ca="1" si="611"/>
        <v>0</v>
      </c>
      <c r="EO75" s="116">
        <f t="shared" ca="1" si="611"/>
        <v>0</v>
      </c>
      <c r="EP75" s="116">
        <f t="shared" ca="1" si="611"/>
        <v>0</v>
      </c>
      <c r="EQ75" s="116">
        <f t="shared" ca="1" si="611"/>
        <v>0</v>
      </c>
      <c r="ER75" s="116">
        <f t="shared" ca="1" si="611"/>
        <v>0</v>
      </c>
      <c r="ES75" s="537">
        <f t="shared" ca="1" si="612"/>
        <v>0</v>
      </c>
      <c r="ET75" s="116">
        <f t="shared" ca="1" si="613"/>
        <v>0</v>
      </c>
      <c r="EU75" s="116">
        <f t="shared" ca="1" si="613"/>
        <v>0</v>
      </c>
      <c r="EV75" s="116">
        <f t="shared" ca="1" si="613"/>
        <v>0</v>
      </c>
      <c r="EW75" s="116">
        <f t="shared" ca="1" si="613"/>
        <v>0</v>
      </c>
      <c r="EX75" s="116">
        <f t="shared" ca="1" si="613"/>
        <v>0</v>
      </c>
      <c r="EY75" s="537">
        <f t="shared" ca="1" si="614"/>
        <v>0</v>
      </c>
      <c r="EZ75" s="116">
        <f t="shared" ca="1" si="615"/>
        <v>0</v>
      </c>
      <c r="FA75" s="116">
        <f t="shared" ca="1" si="615"/>
        <v>0</v>
      </c>
      <c r="FB75" s="116">
        <f t="shared" ca="1" si="615"/>
        <v>0</v>
      </c>
      <c r="FC75" s="116">
        <f t="shared" ca="1" si="615"/>
        <v>0</v>
      </c>
      <c r="FD75" s="116">
        <f t="shared" ca="1" si="615"/>
        <v>0</v>
      </c>
      <c r="FE75" s="537">
        <f t="shared" ca="1" si="616"/>
        <v>0</v>
      </c>
      <c r="FF75" s="116">
        <f t="shared" ca="1" si="617"/>
        <v>0</v>
      </c>
      <c r="FG75" s="116">
        <f t="shared" ca="1" si="617"/>
        <v>0</v>
      </c>
      <c r="FH75" s="116">
        <f t="shared" ca="1" si="617"/>
        <v>0</v>
      </c>
      <c r="FI75" s="116">
        <f t="shared" ca="1" si="617"/>
        <v>0</v>
      </c>
      <c r="FJ75" s="116">
        <f t="shared" ca="1" si="617"/>
        <v>0</v>
      </c>
      <c r="FK75" s="537">
        <f t="shared" ca="1" si="618"/>
        <v>0</v>
      </c>
      <c r="FL75" s="116">
        <f t="shared" ca="1" si="619"/>
        <v>0</v>
      </c>
      <c r="FM75" s="116">
        <f t="shared" ca="1" si="619"/>
        <v>0</v>
      </c>
      <c r="FN75" s="116">
        <f t="shared" ca="1" si="619"/>
        <v>0</v>
      </c>
      <c r="FO75" s="116">
        <f t="shared" ca="1" si="619"/>
        <v>0</v>
      </c>
      <c r="FP75" s="116">
        <f t="shared" ca="1" si="619"/>
        <v>0</v>
      </c>
      <c r="FQ75" s="537">
        <f t="shared" ca="1" si="620"/>
        <v>0</v>
      </c>
      <c r="FR75" s="117">
        <f t="shared" ca="1" si="621"/>
        <v>0</v>
      </c>
      <c r="FS75" s="117">
        <f t="shared" ca="1" si="621"/>
        <v>0</v>
      </c>
      <c r="FT75" s="117">
        <f t="shared" ca="1" si="621"/>
        <v>0</v>
      </c>
      <c r="FU75" s="117">
        <f t="shared" ca="1" si="621"/>
        <v>0</v>
      </c>
      <c r="FV75" s="556">
        <f t="shared" ca="1" si="725"/>
        <v>0</v>
      </c>
      <c r="FW75" s="556">
        <f t="shared" ca="1" si="725"/>
        <v>0</v>
      </c>
      <c r="FX75" s="556">
        <f t="shared" ca="1" si="725"/>
        <v>0</v>
      </c>
      <c r="FY75" s="556">
        <f t="shared" ca="1" si="725"/>
        <v>0</v>
      </c>
      <c r="FZ75" s="556">
        <f t="shared" ca="1" si="725"/>
        <v>0</v>
      </c>
      <c r="GA75" s="556">
        <f t="shared" ca="1" si="725"/>
        <v>0</v>
      </c>
      <c r="GB75" s="556">
        <f t="shared" ca="1" si="725"/>
        <v>0</v>
      </c>
      <c r="GC75" s="556">
        <f t="shared" ca="1" si="725"/>
        <v>0</v>
      </c>
      <c r="GD75" s="556">
        <f t="shared" ca="1" si="725"/>
        <v>0</v>
      </c>
      <c r="GE75" s="556">
        <f t="shared" ca="1" si="725"/>
        <v>0</v>
      </c>
      <c r="GF75" s="556">
        <f t="shared" ca="1" si="725"/>
        <v>0</v>
      </c>
      <c r="GG75" s="556">
        <f t="shared" ca="1" si="725"/>
        <v>0</v>
      </c>
      <c r="GH75" s="556">
        <f t="shared" ca="1" si="725"/>
        <v>0</v>
      </c>
      <c r="GI75" s="556">
        <f t="shared" ca="1" si="725"/>
        <v>0</v>
      </c>
      <c r="GJ75" s="556">
        <f t="shared" ca="1" si="725"/>
        <v>0</v>
      </c>
      <c r="GK75" s="556">
        <f t="shared" ca="1" si="725"/>
        <v>0</v>
      </c>
      <c r="GL75" s="556">
        <f t="shared" ca="1" si="725"/>
        <v>0</v>
      </c>
      <c r="GM75" s="556">
        <f t="shared" ca="1" si="725"/>
        <v>0</v>
      </c>
      <c r="GN75" s="556">
        <f t="shared" ca="1" si="725"/>
        <v>0</v>
      </c>
      <c r="GO75" s="556">
        <f t="shared" ca="1" si="725"/>
        <v>0</v>
      </c>
      <c r="GP75" s="19">
        <f t="shared" ca="1" si="623"/>
        <v>0</v>
      </c>
      <c r="GQ75" s="116">
        <f t="shared" ca="1" si="624"/>
        <v>0</v>
      </c>
      <c r="GR75" s="116">
        <f t="shared" ca="1" si="624"/>
        <v>0</v>
      </c>
      <c r="GS75" s="116">
        <f t="shared" ca="1" si="624"/>
        <v>0</v>
      </c>
      <c r="GT75" s="116">
        <f t="shared" ca="1" si="624"/>
        <v>0</v>
      </c>
      <c r="GU75" s="116">
        <f t="shared" ca="1" si="624"/>
        <v>0</v>
      </c>
      <c r="GV75" s="537">
        <f t="shared" ca="1" si="625"/>
        <v>0</v>
      </c>
      <c r="GW75" s="116">
        <f t="shared" ca="1" si="626"/>
        <v>0</v>
      </c>
      <c r="GX75" s="116">
        <f t="shared" ca="1" si="626"/>
        <v>0</v>
      </c>
      <c r="GY75" s="116">
        <f t="shared" ca="1" si="626"/>
        <v>0</v>
      </c>
      <c r="GZ75" s="116">
        <f t="shared" ca="1" si="626"/>
        <v>0</v>
      </c>
      <c r="HA75" s="116">
        <f t="shared" ca="1" si="626"/>
        <v>0</v>
      </c>
      <c r="HB75" s="537">
        <f t="shared" ca="1" si="627"/>
        <v>0</v>
      </c>
      <c r="HC75" s="116">
        <f t="shared" ca="1" si="628"/>
        <v>0</v>
      </c>
      <c r="HD75" s="116">
        <f t="shared" ca="1" si="628"/>
        <v>0</v>
      </c>
      <c r="HE75" s="116">
        <f t="shared" ca="1" si="628"/>
        <v>0</v>
      </c>
      <c r="HF75" s="116">
        <f t="shared" ca="1" si="628"/>
        <v>0</v>
      </c>
      <c r="HG75" s="116">
        <f t="shared" ca="1" si="628"/>
        <v>0</v>
      </c>
      <c r="HH75" s="537">
        <f t="shared" ca="1" si="629"/>
        <v>0</v>
      </c>
      <c r="HI75" s="116">
        <f t="shared" ca="1" si="630"/>
        <v>0</v>
      </c>
      <c r="HJ75" s="116">
        <f t="shared" ca="1" si="630"/>
        <v>0</v>
      </c>
      <c r="HK75" s="116">
        <f t="shared" ca="1" si="630"/>
        <v>0</v>
      </c>
      <c r="HL75" s="116">
        <f t="shared" ca="1" si="630"/>
        <v>0</v>
      </c>
      <c r="HM75" s="116">
        <f t="shared" ca="1" si="630"/>
        <v>0</v>
      </c>
      <c r="HN75" s="537">
        <f t="shared" ca="1" si="631"/>
        <v>0</v>
      </c>
      <c r="HO75" s="116">
        <f t="shared" ca="1" si="632"/>
        <v>0</v>
      </c>
      <c r="HP75" s="116">
        <f t="shared" ca="1" si="632"/>
        <v>0</v>
      </c>
      <c r="HQ75" s="116">
        <f t="shared" ca="1" si="632"/>
        <v>0</v>
      </c>
      <c r="HR75" s="116">
        <f t="shared" ca="1" si="632"/>
        <v>0</v>
      </c>
      <c r="HS75" s="116">
        <f t="shared" ca="1" si="632"/>
        <v>0</v>
      </c>
      <c r="HT75" s="537">
        <f t="shared" ca="1" si="633"/>
        <v>0</v>
      </c>
      <c r="HU75" s="116">
        <f t="shared" ca="1" si="634"/>
        <v>0</v>
      </c>
      <c r="HV75" s="116">
        <f t="shared" ca="1" si="634"/>
        <v>0</v>
      </c>
      <c r="HW75" s="116">
        <f t="shared" ca="1" si="634"/>
        <v>0</v>
      </c>
      <c r="HX75" s="116">
        <f t="shared" ca="1" si="634"/>
        <v>0</v>
      </c>
      <c r="HY75" s="116">
        <f t="shared" ca="1" si="634"/>
        <v>0</v>
      </c>
      <c r="HZ75" s="537">
        <f t="shared" ca="1" si="635"/>
        <v>0</v>
      </c>
      <c r="IA75" s="117">
        <f t="shared" ca="1" si="636"/>
        <v>0</v>
      </c>
      <c r="IB75" s="117">
        <f t="shared" ca="1" si="636"/>
        <v>0</v>
      </c>
      <c r="IC75" s="117">
        <f t="shared" ca="1" si="636"/>
        <v>0</v>
      </c>
      <c r="ID75" s="117">
        <f t="shared" ca="1" si="636"/>
        <v>0</v>
      </c>
      <c r="IE75" s="556">
        <f t="shared" ca="1" si="726"/>
        <v>0</v>
      </c>
      <c r="IF75" s="556">
        <f t="shared" ca="1" si="726"/>
        <v>0</v>
      </c>
      <c r="IG75" s="556">
        <f t="shared" ca="1" si="726"/>
        <v>0</v>
      </c>
      <c r="IH75" s="556">
        <f t="shared" ca="1" si="726"/>
        <v>0</v>
      </c>
      <c r="II75" s="556">
        <f t="shared" ca="1" si="726"/>
        <v>0</v>
      </c>
      <c r="IJ75" s="556">
        <f t="shared" ca="1" si="726"/>
        <v>0</v>
      </c>
      <c r="IK75" s="556">
        <f t="shared" ca="1" si="726"/>
        <v>0</v>
      </c>
      <c r="IL75" s="556">
        <f t="shared" ca="1" si="726"/>
        <v>0</v>
      </c>
      <c r="IM75" s="556">
        <f t="shared" ca="1" si="726"/>
        <v>0</v>
      </c>
      <c r="IN75" s="556">
        <f t="shared" ca="1" si="726"/>
        <v>0</v>
      </c>
      <c r="IO75" s="556">
        <f t="shared" ca="1" si="726"/>
        <v>0</v>
      </c>
      <c r="IP75" s="556">
        <f t="shared" ca="1" si="726"/>
        <v>0</v>
      </c>
      <c r="IQ75" s="556">
        <f t="shared" ca="1" si="726"/>
        <v>0</v>
      </c>
      <c r="IR75" s="556">
        <f t="shared" ca="1" si="726"/>
        <v>0</v>
      </c>
      <c r="IS75" s="556">
        <f t="shared" ca="1" si="726"/>
        <v>0</v>
      </c>
      <c r="IT75" s="556">
        <f t="shared" ca="1" si="726"/>
        <v>0</v>
      </c>
      <c r="IU75" s="556">
        <f t="shared" ca="1" si="726"/>
        <v>0</v>
      </c>
      <c r="IV75" s="556">
        <f t="shared" ca="1" si="726"/>
        <v>0</v>
      </c>
      <c r="IW75" s="556">
        <f t="shared" ca="1" si="726"/>
        <v>0</v>
      </c>
      <c r="IX75" s="556">
        <f t="shared" ca="1" si="726"/>
        <v>0</v>
      </c>
      <c r="IY75" s="19">
        <f t="shared" ca="1" si="638"/>
        <v>0</v>
      </c>
      <c r="IZ75" s="5">
        <f t="shared" si="639"/>
        <v>67</v>
      </c>
      <c r="JA75" s="9"/>
      <c r="JB75" s="5">
        <f t="shared" si="640"/>
        <v>1</v>
      </c>
      <c r="JC75" s="5" t="b">
        <f t="shared" si="640"/>
        <v>0</v>
      </c>
      <c r="JD75" s="19">
        <f t="shared" ca="1" si="727"/>
        <v>0</v>
      </c>
      <c r="JE75" s="5">
        <f t="shared" si="642"/>
        <v>0</v>
      </c>
      <c r="JF75" s="5">
        <f t="shared" si="643"/>
        <v>1.2500000000000001E-2</v>
      </c>
      <c r="JG75" s="5">
        <f t="shared" si="644"/>
        <v>0</v>
      </c>
      <c r="JH75" s="19">
        <f t="shared" ca="1" si="727"/>
        <v>0</v>
      </c>
      <c r="JI75" s="5">
        <f t="shared" si="645"/>
        <v>60</v>
      </c>
      <c r="JJ75" s="5">
        <f t="shared" si="646"/>
        <v>1</v>
      </c>
      <c r="JK75" s="19">
        <f t="shared" ca="1" si="727"/>
        <v>0</v>
      </c>
      <c r="JL75" s="19">
        <f t="shared" ca="1" si="727"/>
        <v>0</v>
      </c>
      <c r="JM75" s="19">
        <f t="shared" ca="1" si="727"/>
        <v>0</v>
      </c>
      <c r="JN75" s="19">
        <f t="shared" ca="1" si="727"/>
        <v>0</v>
      </c>
      <c r="JO75" s="19">
        <f t="shared" ca="1" si="727"/>
        <v>0</v>
      </c>
      <c r="JP75" s="19">
        <f t="shared" ca="1" si="727"/>
        <v>0</v>
      </c>
      <c r="JQ75" s="19">
        <f t="shared" ca="1" si="727"/>
        <v>0</v>
      </c>
      <c r="JR75" s="19">
        <f t="shared" ca="1" si="727"/>
        <v>0</v>
      </c>
      <c r="JS75" s="19">
        <f t="shared" ca="1" si="727"/>
        <v>0</v>
      </c>
      <c r="JT75" s="19">
        <f t="shared" ca="1" si="727"/>
        <v>0</v>
      </c>
      <c r="JU75" s="19">
        <f t="shared" ca="1" si="727"/>
        <v>0</v>
      </c>
      <c r="JV75" s="19">
        <f t="shared" ca="1" si="727"/>
        <v>0</v>
      </c>
      <c r="JW75" s="19">
        <f t="shared" ca="1" si="727"/>
        <v>0</v>
      </c>
      <c r="JX75" s="19">
        <f t="shared" ca="1" si="727"/>
        <v>0</v>
      </c>
      <c r="JY75" s="19">
        <f t="shared" ca="1" si="727"/>
        <v>0</v>
      </c>
      <c r="JZ75" s="19">
        <f t="shared" ca="1" si="727"/>
        <v>0</v>
      </c>
      <c r="KA75" s="19">
        <f t="shared" ca="1" si="727"/>
        <v>0</v>
      </c>
      <c r="KB75" s="19">
        <f t="shared" ca="1" si="727"/>
        <v>0</v>
      </c>
      <c r="KC75" s="19">
        <f t="shared" ca="1" si="727"/>
        <v>0</v>
      </c>
      <c r="KD75" s="19">
        <f t="shared" ca="1" si="727"/>
        <v>0</v>
      </c>
      <c r="KE75" s="19">
        <f t="shared" ca="1" si="727"/>
        <v>0</v>
      </c>
      <c r="KF75" s="5">
        <f t="shared" si="647"/>
        <v>0</v>
      </c>
      <c r="KG75" s="5">
        <f t="shared" si="647"/>
        <v>6.25E-2</v>
      </c>
      <c r="KH75" s="5">
        <f t="shared" si="647"/>
        <v>6.25E-2</v>
      </c>
      <c r="KI75" s="5">
        <f t="shared" si="647"/>
        <v>6.25E-2</v>
      </c>
      <c r="KJ75" s="19">
        <f t="shared" ca="1" si="727"/>
        <v>0</v>
      </c>
      <c r="KK75" s="19">
        <f t="shared" ca="1" si="727"/>
        <v>0</v>
      </c>
      <c r="KL75" s="19">
        <f t="shared" ca="1" si="727"/>
        <v>0</v>
      </c>
      <c r="KM75" s="19">
        <f t="shared" ca="1" si="727"/>
        <v>0</v>
      </c>
      <c r="KN75" s="19">
        <f t="shared" ca="1" si="727"/>
        <v>1</v>
      </c>
      <c r="KO75" s="19">
        <f t="shared" ca="1" si="727"/>
        <v>0</v>
      </c>
      <c r="KP75" s="19">
        <f t="shared" ca="1" si="727"/>
        <v>1</v>
      </c>
      <c r="KQ75" s="9"/>
      <c r="KR75" s="5" t="b">
        <f t="shared" ca="1" si="648"/>
        <v>1</v>
      </c>
      <c r="KS75" s="5" t="b">
        <f t="shared" si="649"/>
        <v>0</v>
      </c>
      <c r="KT75" s="5" t="b">
        <f t="shared" si="649"/>
        <v>0</v>
      </c>
      <c r="KU75" s="5" t="b">
        <f t="shared" si="649"/>
        <v>1</v>
      </c>
      <c r="KV75" s="136">
        <f t="shared" si="650"/>
        <v>2</v>
      </c>
      <c r="KW75" s="136">
        <f t="shared" si="650"/>
        <v>2</v>
      </c>
      <c r="KX75" s="5" t="b">
        <f t="shared" si="651"/>
        <v>0</v>
      </c>
      <c r="KY75" s="5" t="b">
        <f t="shared" si="651"/>
        <v>1</v>
      </c>
      <c r="KZ75" s="5" t="b">
        <f t="shared" si="651"/>
        <v>1</v>
      </c>
      <c r="LA75" s="5" t="b">
        <f t="shared" si="651"/>
        <v>0</v>
      </c>
      <c r="LB75" s="5">
        <f t="shared" si="652"/>
        <v>1</v>
      </c>
      <c r="LC75" s="5">
        <f t="shared" si="652"/>
        <v>0</v>
      </c>
      <c r="LD75" s="5" t="b">
        <f t="shared" si="653"/>
        <v>0</v>
      </c>
      <c r="LE75" s="5" t="str" cm="1">
        <f t="array" aca="1" ref="LE75" ca="1">IF(OR(LF75:LM75&lt;&gt;"-"),TRUE,"-")</f>
        <v>-</v>
      </c>
      <c r="LF75" s="19" t="str">
        <f t="shared" ca="1" si="654"/>
        <v>-</v>
      </c>
      <c r="LG75" s="19" t="str">
        <f t="shared" ca="1" si="654"/>
        <v>-</v>
      </c>
      <c r="LH75" s="19" t="str">
        <f t="shared" ca="1" si="654"/>
        <v>-</v>
      </c>
      <c r="LI75" s="19" t="str">
        <f t="shared" ca="1" si="654"/>
        <v>-</v>
      </c>
      <c r="LJ75" s="19" t="str">
        <f t="shared" ca="1" si="654"/>
        <v>-</v>
      </c>
      <c r="LK75" s="19" t="str">
        <f t="shared" ca="1" si="654"/>
        <v>-</v>
      </c>
      <c r="LL75" s="19" t="str">
        <f t="shared" ca="1" si="654"/>
        <v>-</v>
      </c>
      <c r="LM75" s="19" t="str">
        <f t="shared" ca="1" si="654"/>
        <v>-</v>
      </c>
      <c r="LN75" s="466" t="str">
        <f t="shared" ca="1" si="654"/>
        <v>-</v>
      </c>
      <c r="LO75" s="5" t="b">
        <f t="array" aca="1" ref="LO75" ca="1">IF(OR(LP75:LV75&lt;&gt;"-"),TRUE,"-")</f>
        <v>1</v>
      </c>
      <c r="LP75" s="19">
        <f t="shared" ca="1" si="728"/>
        <v>0</v>
      </c>
      <c r="LQ75" s="19" t="str">
        <f t="shared" ca="1" si="728"/>
        <v>-</v>
      </c>
      <c r="LR75" s="19">
        <f t="shared" ca="1" si="728"/>
        <v>999999</v>
      </c>
      <c r="LS75" s="19">
        <f t="shared" ca="1" si="728"/>
        <v>999999</v>
      </c>
      <c r="LT75" s="19">
        <f t="shared" ca="1" si="728"/>
        <v>999999</v>
      </c>
      <c r="LU75" s="19">
        <f t="shared" ca="1" si="728"/>
        <v>999999</v>
      </c>
      <c r="LV75" s="19">
        <f t="shared" ca="1" si="728"/>
        <v>999999</v>
      </c>
      <c r="LW75" s="19" t="str">
        <f t="shared" ca="1" si="728"/>
        <v>-</v>
      </c>
      <c r="LX75" s="19" t="str">
        <f t="shared" ca="1" si="728"/>
        <v>-</v>
      </c>
      <c r="LY75" s="19" t="str">
        <f t="shared" ca="1" si="728"/>
        <v>-</v>
      </c>
      <c r="LZ75" s="19" t="b">
        <f t="shared" ca="1" si="656"/>
        <v>1</v>
      </c>
      <c r="MA75" s="19">
        <f t="shared" ca="1" si="656"/>
        <v>0</v>
      </c>
      <c r="MB75" s="5" t="str">
        <f t="shared" si="657"/>
        <v>-</v>
      </c>
      <c r="MC75" s="5" t="str">
        <f t="shared" si="657"/>
        <v>-</v>
      </c>
      <c r="MD75" s="5" t="str">
        <f t="shared" si="657"/>
        <v>-</v>
      </c>
      <c r="ME75" s="5" t="str">
        <f t="shared" si="657"/>
        <v>-</v>
      </c>
      <c r="MF75" s="19" t="str">
        <f t="shared" ca="1" si="730"/>
        <v>-</v>
      </c>
      <c r="MG75" s="19" t="str">
        <f t="shared" ca="1" si="730"/>
        <v>-</v>
      </c>
      <c r="MH75" s="19" t="str">
        <f t="shared" ca="1" si="730"/>
        <v>-</v>
      </c>
      <c r="MI75" s="19" t="str">
        <f t="shared" ca="1" si="730"/>
        <v>-</v>
      </c>
      <c r="MJ75" s="19">
        <f t="shared" ca="1" si="730"/>
        <v>0.5</v>
      </c>
      <c r="MK75" s="19">
        <f t="shared" ca="1" si="730"/>
        <v>0.5</v>
      </c>
      <c r="ML75" s="19" t="str">
        <f t="shared" ca="1" si="730"/>
        <v>-</v>
      </c>
      <c r="MM75" s="5">
        <f t="shared" si="659"/>
        <v>0</v>
      </c>
      <c r="MN75" s="5">
        <f t="shared" si="659"/>
        <v>500</v>
      </c>
      <c r="MO75" s="5">
        <f t="shared" si="659"/>
        <v>500</v>
      </c>
      <c r="MP75" s="5">
        <f t="shared" si="659"/>
        <v>575</v>
      </c>
      <c r="MQ75" s="5">
        <f t="shared" si="659"/>
        <v>240</v>
      </c>
      <c r="MR75" s="5">
        <f t="shared" si="659"/>
        <v>364</v>
      </c>
      <c r="MS75" s="5">
        <f t="shared" si="660"/>
        <v>1</v>
      </c>
      <c r="MT75" s="9"/>
      <c r="MU75" s="19">
        <f t="shared" ca="1" si="730"/>
        <v>70</v>
      </c>
      <c r="MV75" s="19">
        <f t="shared" ca="1" si="730"/>
        <v>50</v>
      </c>
      <c r="MW75" s="19">
        <f t="shared" ca="1" si="730"/>
        <v>75</v>
      </c>
      <c r="MX75" s="19">
        <f t="shared" ca="1" si="730"/>
        <v>50</v>
      </c>
      <c r="MY75" s="5">
        <f t="shared" si="661"/>
        <v>0.75</v>
      </c>
      <c r="MZ75" s="5">
        <f t="shared" si="662"/>
        <v>0.75</v>
      </c>
      <c r="NA75" s="5">
        <f t="shared" si="663"/>
        <v>1</v>
      </c>
      <c r="NB75" s="9"/>
      <c r="NC75" s="19" t="b">
        <f t="shared" ca="1" si="664"/>
        <v>0</v>
      </c>
      <c r="ND75" s="19" t="b">
        <f t="shared" ca="1" si="664"/>
        <v>0</v>
      </c>
      <c r="NE75" s="19">
        <f t="shared" ca="1" si="664"/>
        <v>2</v>
      </c>
      <c r="NF75" s="19">
        <f t="shared" ca="1" si="664"/>
        <v>1</v>
      </c>
      <c r="NG75" s="19">
        <f t="shared" ca="1" si="664"/>
        <v>2</v>
      </c>
      <c r="NH75" s="19">
        <f t="shared" ca="1" si="664"/>
        <v>0</v>
      </c>
      <c r="NI75" s="19" t="str">
        <f t="shared" ca="1" si="664"/>
        <v>-</v>
      </c>
      <c r="NJ75" s="466" t="b">
        <v>0</v>
      </c>
      <c r="NK75" s="466" t="s">
        <v>34</v>
      </c>
      <c r="NL75" s="466" t="b">
        <v>1</v>
      </c>
      <c r="NM75" s="466">
        <f>$NM$53*0.7</f>
        <v>700</v>
      </c>
      <c r="NN75" s="19" t="str">
        <f t="shared" ca="1" si="664"/>
        <v>-</v>
      </c>
      <c r="NO75" s="19">
        <f t="shared" ca="1" si="730"/>
        <v>1</v>
      </c>
      <c r="NP75" s="19">
        <f t="shared" ca="1" si="730"/>
        <v>1</v>
      </c>
      <c r="NQ75" s="19">
        <f t="shared" ca="1" si="730"/>
        <v>1</v>
      </c>
      <c r="NR75" s="19">
        <f t="shared" ca="1" si="730"/>
        <v>1</v>
      </c>
      <c r="NS75" s="19">
        <f t="shared" ca="1" si="730"/>
        <v>1</v>
      </c>
      <c r="NT75" s="19">
        <f t="shared" ca="1" si="730"/>
        <v>1</v>
      </c>
      <c r="NU75" s="19">
        <f t="shared" ca="1" si="730"/>
        <v>1</v>
      </c>
      <c r="NV75" s="19">
        <f t="shared" ca="1" si="730"/>
        <v>1</v>
      </c>
      <c r="NW75" s="19">
        <f t="shared" ca="1" si="730"/>
        <v>1</v>
      </c>
      <c r="NX75" s="9"/>
      <c r="NY75" s="539" t="str">
        <f t="shared" si="731"/>
        <v>-</v>
      </c>
      <c r="NZ75" s="539" t="str">
        <f t="shared" si="731"/>
        <v>-</v>
      </c>
      <c r="OA75" s="539" t="str">
        <f t="shared" si="731"/>
        <v>-</v>
      </c>
      <c r="OB75" s="539" t="str">
        <f t="shared" si="731"/>
        <v>-</v>
      </c>
      <c r="OC75" s="539" t="str">
        <f t="shared" si="731"/>
        <v>-</v>
      </c>
      <c r="OD75" s="539" t="str">
        <f t="shared" si="731"/>
        <v>-</v>
      </c>
      <c r="OE75" s="539" t="str">
        <f t="shared" ca="1" si="731"/>
        <v>-</v>
      </c>
      <c r="OF75" s="539" t="str">
        <f t="shared" ca="1" si="731"/>
        <v>-</v>
      </c>
      <c r="OG75" s="539" t="str">
        <f t="shared" ca="1" si="731"/>
        <v>-</v>
      </c>
      <c r="OH75" s="539" t="str">
        <f t="shared" ca="1" si="731"/>
        <v>-</v>
      </c>
      <c r="OI75" s="539" t="str">
        <f t="shared" ca="1" si="731"/>
        <v>-</v>
      </c>
      <c r="OJ75" s="539" t="str">
        <f t="shared" ca="1" si="731"/>
        <v>-</v>
      </c>
      <c r="OK75" s="539" t="str">
        <f t="shared" ca="1" si="731"/>
        <v>-</v>
      </c>
      <c r="OL75" s="539" t="str">
        <f t="shared" ca="1" si="731"/>
        <v>-</v>
      </c>
      <c r="OM75" s="539" t="str">
        <f t="shared" ca="1" si="731"/>
        <v>-</v>
      </c>
      <c r="ON75" s="539" t="str">
        <f t="shared" ca="1" si="731"/>
        <v>-</v>
      </c>
      <c r="OO75" s="539" t="str">
        <f t="shared" ca="1" si="731"/>
        <v>-</v>
      </c>
      <c r="OP75" s="539" t="str">
        <f t="shared" ca="1" si="731"/>
        <v>-</v>
      </c>
      <c r="OQ75" s="539" t="str">
        <f t="shared" ca="1" si="731"/>
        <v>-</v>
      </c>
      <c r="OR75" s="539" t="str">
        <f t="shared" ca="1" si="731"/>
        <v>-</v>
      </c>
      <c r="OS75" s="539" t="str">
        <f t="shared" ca="1" si="731"/>
        <v>-</v>
      </c>
      <c r="OT75" s="539" t="str">
        <f t="shared" ca="1" si="731"/>
        <v>-</v>
      </c>
      <c r="OU75" s="539" t="str">
        <f t="shared" ca="1" si="731"/>
        <v>-</v>
      </c>
      <c r="OV75" s="539" t="str">
        <f t="shared" ca="1" si="731"/>
        <v>-</v>
      </c>
      <c r="OW75" s="539" t="str">
        <f t="shared" ca="1" si="731"/>
        <v>-</v>
      </c>
      <c r="OX75" s="539" t="str">
        <f t="shared" ca="1" si="731"/>
        <v>-</v>
      </c>
      <c r="OY75" s="539" t="str">
        <f t="shared" ca="1" si="731"/>
        <v>-</v>
      </c>
      <c r="OZ75" s="539" t="str">
        <f t="shared" ca="1" si="731"/>
        <v>-</v>
      </c>
      <c r="PA75" s="539" t="str">
        <f t="shared" ca="1" si="731"/>
        <v>-</v>
      </c>
      <c r="PB75" s="539" t="str">
        <f t="shared" ca="1" si="731"/>
        <v>-</v>
      </c>
      <c r="PC75" s="539" t="str">
        <f t="shared" ca="1" si="731"/>
        <v>-</v>
      </c>
      <c r="PD75" s="539" t="str">
        <f t="shared" ca="1" si="731"/>
        <v>-</v>
      </c>
      <c r="PE75" s="539" t="str">
        <f t="shared" ca="1" si="731"/>
        <v>-</v>
      </c>
      <c r="PF75" s="539" t="str">
        <f t="shared" ca="1" si="731"/>
        <v>-</v>
      </c>
      <c r="PG75" s="539" t="str">
        <f t="shared" ca="1" si="731"/>
        <v>-</v>
      </c>
      <c r="PH75" s="539" t="str">
        <f t="shared" ca="1" si="731"/>
        <v>-</v>
      </c>
      <c r="PI75" s="549" t="str">
        <f t="shared" si="732"/>
        <v>-</v>
      </c>
      <c r="PJ75" s="549" t="str">
        <f t="shared" si="732"/>
        <v>-</v>
      </c>
      <c r="PK75" s="549" t="str">
        <f t="shared" si="732"/>
        <v>-</v>
      </c>
      <c r="PL75" s="549" t="str">
        <f t="shared" si="732"/>
        <v>-</v>
      </c>
      <c r="PM75" s="549" t="str">
        <f t="shared" si="732"/>
        <v>-</v>
      </c>
      <c r="PN75" s="549" t="str">
        <f t="shared" si="732"/>
        <v>-</v>
      </c>
      <c r="PO75" s="549" t="str">
        <f t="shared" si="732"/>
        <v>-</v>
      </c>
      <c r="PP75" s="549" t="str">
        <f t="shared" si="732"/>
        <v>-</v>
      </c>
      <c r="PQ75" s="549" t="str">
        <f t="shared" si="732"/>
        <v>-</v>
      </c>
      <c r="PR75" s="549" t="str">
        <f t="shared" si="732"/>
        <v>-</v>
      </c>
      <c r="PS75" s="549" t="str">
        <f t="shared" si="732"/>
        <v>-</v>
      </c>
      <c r="PT75" s="549" t="str">
        <f t="shared" si="732"/>
        <v>-</v>
      </c>
      <c r="PU75" s="549" t="str">
        <f t="shared" si="732"/>
        <v>-</v>
      </c>
      <c r="PV75" s="549" t="str">
        <f t="shared" si="732"/>
        <v>-</v>
      </c>
      <c r="PW75" s="549" t="str">
        <f t="shared" si="732"/>
        <v>-</v>
      </c>
      <c r="PX75" s="549" t="str">
        <f t="shared" si="732"/>
        <v>-</v>
      </c>
      <c r="PY75" s="549" t="str">
        <f t="shared" si="732"/>
        <v>-</v>
      </c>
      <c r="PZ75" s="549" t="str">
        <f t="shared" si="732"/>
        <v>-</v>
      </c>
      <c r="QA75" s="549" t="str">
        <f t="shared" si="732"/>
        <v>-</v>
      </c>
      <c r="QB75" s="549" t="str">
        <f t="shared" si="732"/>
        <v>-</v>
      </c>
      <c r="QC75" s="549" t="str">
        <f t="shared" si="732"/>
        <v>-</v>
      </c>
      <c r="QD75" s="549" t="str">
        <f t="shared" si="732"/>
        <v>-</v>
      </c>
      <c r="QE75" s="549" t="str">
        <f t="shared" si="732"/>
        <v>-</v>
      </c>
      <c r="QF75" s="549" t="str">
        <f t="shared" si="732"/>
        <v>-</v>
      </c>
      <c r="QG75" s="549" t="str">
        <f t="shared" si="732"/>
        <v>-</v>
      </c>
      <c r="QH75" s="549" t="str">
        <f t="shared" si="732"/>
        <v>-</v>
      </c>
      <c r="QI75" s="539" t="str">
        <f t="shared" si="733"/>
        <v>-</v>
      </c>
      <c r="QJ75" s="539" t="str">
        <f t="shared" si="733"/>
        <v>-</v>
      </c>
      <c r="QK75" s="539" t="str">
        <f t="shared" si="733"/>
        <v>-</v>
      </c>
      <c r="QL75" s="539" t="str">
        <f t="shared" si="733"/>
        <v>-</v>
      </c>
      <c r="QM75" s="539" t="str">
        <f t="shared" si="733"/>
        <v>-</v>
      </c>
      <c r="QN75" s="539" t="str">
        <f t="shared" si="733"/>
        <v>-</v>
      </c>
      <c r="QO75" s="539" t="str">
        <f t="shared" ca="1" si="733"/>
        <v>-</v>
      </c>
      <c r="QP75" s="539" t="str">
        <f t="shared" ca="1" si="733"/>
        <v>-</v>
      </c>
      <c r="QQ75" s="539" t="str">
        <f t="shared" ca="1" si="733"/>
        <v>-</v>
      </c>
      <c r="QR75" s="539" t="str">
        <f t="shared" ca="1" si="733"/>
        <v>-</v>
      </c>
      <c r="QS75" s="539" t="str">
        <f t="shared" ca="1" si="733"/>
        <v>-</v>
      </c>
      <c r="QT75" s="539" t="str">
        <f t="shared" ca="1" si="733"/>
        <v>-</v>
      </c>
      <c r="QU75" s="539" t="str">
        <f t="shared" ca="1" si="733"/>
        <v>-</v>
      </c>
      <c r="QV75" s="539" t="str">
        <f t="shared" ca="1" si="733"/>
        <v>-</v>
      </c>
      <c r="QW75" s="539" t="str">
        <f t="shared" ca="1" si="733"/>
        <v>-</v>
      </c>
      <c r="QX75" s="539" t="str">
        <f t="shared" ca="1" si="733"/>
        <v>-</v>
      </c>
      <c r="QY75" s="539" t="str">
        <f t="shared" ca="1" si="733"/>
        <v>-</v>
      </c>
      <c r="QZ75" s="539" t="str">
        <f t="shared" ca="1" si="733"/>
        <v>-</v>
      </c>
      <c r="RA75" s="539" t="str">
        <f t="shared" ca="1" si="733"/>
        <v>-</v>
      </c>
      <c r="RB75" s="539" t="str">
        <f t="shared" ca="1" si="733"/>
        <v>-</v>
      </c>
      <c r="RC75" s="539" t="str">
        <f t="shared" ca="1" si="733"/>
        <v>-</v>
      </c>
      <c r="RD75" s="539" t="str">
        <f t="shared" ca="1" si="733"/>
        <v>-</v>
      </c>
      <c r="RE75" s="539" t="str">
        <f t="shared" ca="1" si="733"/>
        <v>-</v>
      </c>
      <c r="RF75" s="539" t="str">
        <f t="shared" ca="1" si="733"/>
        <v>-</v>
      </c>
      <c r="RG75" s="539" t="str">
        <f t="shared" ca="1" si="733"/>
        <v>-</v>
      </c>
      <c r="RH75" s="539" t="str">
        <f t="shared" ca="1" si="733"/>
        <v>-</v>
      </c>
      <c r="RI75" s="539" t="str">
        <f t="shared" ca="1" si="733"/>
        <v>-</v>
      </c>
      <c r="RJ75" s="539" t="str">
        <f t="shared" ca="1" si="733"/>
        <v>-</v>
      </c>
      <c r="RK75" s="539" t="str">
        <f t="shared" ca="1" si="733"/>
        <v>-</v>
      </c>
      <c r="RL75" s="539" t="str">
        <f t="shared" ca="1" si="733"/>
        <v>-</v>
      </c>
      <c r="RM75" s="539" t="str">
        <f t="shared" ca="1" si="733"/>
        <v>-</v>
      </c>
      <c r="RN75" s="539" t="str">
        <f t="shared" ca="1" si="733"/>
        <v>-</v>
      </c>
      <c r="RO75" s="539" t="str">
        <f t="shared" ca="1" si="733"/>
        <v>-</v>
      </c>
      <c r="RP75" s="539" t="str">
        <f t="shared" ca="1" si="733"/>
        <v>-</v>
      </c>
      <c r="RQ75" s="539" t="str">
        <f t="shared" ca="1" si="733"/>
        <v>-</v>
      </c>
      <c r="RR75" s="539" t="str">
        <f t="shared" ca="1" si="733"/>
        <v>-</v>
      </c>
      <c r="RS75" s="549" t="str">
        <f t="shared" si="734"/>
        <v>-</v>
      </c>
      <c r="RT75" s="549" t="str">
        <f t="shared" si="734"/>
        <v>-</v>
      </c>
      <c r="RU75" s="549" t="str">
        <f t="shared" si="734"/>
        <v>-</v>
      </c>
      <c r="RV75" s="549" t="str">
        <f t="shared" si="734"/>
        <v>-</v>
      </c>
      <c r="RW75" s="549" t="str">
        <f t="shared" si="734"/>
        <v>-</v>
      </c>
      <c r="RX75" s="549" t="str">
        <f t="shared" si="734"/>
        <v>-</v>
      </c>
      <c r="RY75" s="549" t="str">
        <f t="shared" si="734"/>
        <v>-</v>
      </c>
      <c r="RZ75" s="549" t="str">
        <f t="shared" si="734"/>
        <v>-</v>
      </c>
      <c r="SA75" s="549" t="str">
        <f t="shared" si="734"/>
        <v>-</v>
      </c>
      <c r="SB75" s="549" t="str">
        <f t="shared" si="734"/>
        <v>-</v>
      </c>
      <c r="SC75" s="549" t="str">
        <f t="shared" si="734"/>
        <v>-</v>
      </c>
      <c r="SD75" s="549" t="str">
        <f t="shared" si="734"/>
        <v>-</v>
      </c>
      <c r="SE75" s="549" t="str">
        <f t="shared" si="734"/>
        <v>-</v>
      </c>
      <c r="SF75" s="549" t="str">
        <f t="shared" si="734"/>
        <v>-</v>
      </c>
      <c r="SG75" s="549" t="str">
        <f t="shared" si="734"/>
        <v>-</v>
      </c>
      <c r="SH75" s="549" t="str">
        <f t="shared" si="734"/>
        <v>-</v>
      </c>
      <c r="SI75" s="549" t="str">
        <f t="shared" si="734"/>
        <v>-</v>
      </c>
      <c r="SJ75" s="549" t="str">
        <f t="shared" si="734"/>
        <v>-</v>
      </c>
      <c r="SK75" s="549" t="str">
        <f t="shared" si="734"/>
        <v>-</v>
      </c>
      <c r="SL75" s="549" t="str">
        <f t="shared" si="734"/>
        <v>-</v>
      </c>
      <c r="SM75" s="549" t="str">
        <f t="shared" si="734"/>
        <v>-</v>
      </c>
      <c r="SN75" s="549" t="str">
        <f t="shared" si="734"/>
        <v>-</v>
      </c>
      <c r="SO75" s="549" t="str">
        <f t="shared" si="734"/>
        <v>-</v>
      </c>
      <c r="SP75" s="549" t="str">
        <f t="shared" si="734"/>
        <v>-</v>
      </c>
      <c r="SQ75" s="549" t="str">
        <f t="shared" si="734"/>
        <v>-</v>
      </c>
      <c r="SR75" s="549" t="str">
        <f t="shared" si="734"/>
        <v>-</v>
      </c>
      <c r="SS75" s="539" t="b">
        <f t="shared" si="735"/>
        <v>1</v>
      </c>
      <c r="ST75" s="539" t="b">
        <f t="shared" si="735"/>
        <v>1</v>
      </c>
      <c r="SU75" s="539" t="b">
        <f t="shared" si="735"/>
        <v>1</v>
      </c>
      <c r="SV75" s="539" t="b">
        <f t="shared" si="735"/>
        <v>1</v>
      </c>
      <c r="SW75" s="539" t="b">
        <f t="shared" si="735"/>
        <v>1</v>
      </c>
      <c r="SX75" s="539" t="b">
        <f t="shared" si="735"/>
        <v>1</v>
      </c>
      <c r="SY75" s="539" t="str">
        <f t="shared" ca="1" si="735"/>
        <v>-</v>
      </c>
      <c r="SZ75" s="539" t="str">
        <f t="shared" ca="1" si="735"/>
        <v>-</v>
      </c>
      <c r="TA75" s="539" t="str">
        <f t="shared" ca="1" si="735"/>
        <v>-</v>
      </c>
      <c r="TB75" s="539" t="str">
        <f t="shared" ca="1" si="735"/>
        <v>-</v>
      </c>
      <c r="TC75" s="539" t="str">
        <f t="shared" ca="1" si="735"/>
        <v>-</v>
      </c>
      <c r="TD75" s="539" t="str">
        <f t="shared" ca="1" si="735"/>
        <v>-</v>
      </c>
      <c r="TE75" s="539" t="str">
        <f t="shared" ca="1" si="735"/>
        <v>-</v>
      </c>
      <c r="TF75" s="539" t="str">
        <f t="shared" ca="1" si="735"/>
        <v>-</v>
      </c>
      <c r="TG75" s="539" t="str">
        <f t="shared" ca="1" si="735"/>
        <v>-</v>
      </c>
      <c r="TH75" s="539" t="str">
        <f t="shared" ca="1" si="735"/>
        <v>-</v>
      </c>
      <c r="TI75" s="539" t="str">
        <f t="shared" ca="1" si="735"/>
        <v>-</v>
      </c>
      <c r="TJ75" s="539" t="str">
        <f t="shared" ca="1" si="735"/>
        <v>-</v>
      </c>
      <c r="TK75" s="539" t="str">
        <f t="shared" ca="1" si="735"/>
        <v>-</v>
      </c>
      <c r="TL75" s="539" t="str">
        <f t="shared" ca="1" si="735"/>
        <v>-</v>
      </c>
      <c r="TM75" s="539" t="str">
        <f t="shared" ca="1" si="735"/>
        <v>-</v>
      </c>
      <c r="TN75" s="539" t="str">
        <f t="shared" ca="1" si="735"/>
        <v>-</v>
      </c>
      <c r="TO75" s="539" t="str">
        <f t="shared" ca="1" si="735"/>
        <v>-</v>
      </c>
      <c r="TP75" s="539" t="str">
        <f t="shared" ca="1" si="735"/>
        <v>-</v>
      </c>
      <c r="TQ75" s="539" t="str">
        <f t="shared" ca="1" si="735"/>
        <v>-</v>
      </c>
      <c r="TR75" s="539" t="str">
        <f t="shared" ca="1" si="735"/>
        <v>-</v>
      </c>
      <c r="TS75" s="539" t="str">
        <f t="shared" ca="1" si="735"/>
        <v>-</v>
      </c>
      <c r="TT75" s="539" t="str">
        <f t="shared" ca="1" si="735"/>
        <v>-</v>
      </c>
      <c r="TU75" s="539" t="str">
        <f t="shared" ca="1" si="735"/>
        <v>-</v>
      </c>
      <c r="TV75" s="539" t="str">
        <f t="shared" ca="1" si="735"/>
        <v>-</v>
      </c>
      <c r="TW75" s="539" t="str">
        <f t="shared" ca="1" si="735"/>
        <v>-</v>
      </c>
      <c r="TX75" s="539" t="str">
        <f t="shared" ca="1" si="735"/>
        <v>-</v>
      </c>
      <c r="TY75" s="539" t="str">
        <f t="shared" ca="1" si="735"/>
        <v>-</v>
      </c>
      <c r="TZ75" s="539" t="str">
        <f t="shared" ca="1" si="735"/>
        <v>-</v>
      </c>
      <c r="UA75" s="539" t="str">
        <f t="shared" ca="1" si="735"/>
        <v>-</v>
      </c>
      <c r="UB75" s="539" t="str">
        <f t="shared" ca="1" si="735"/>
        <v>-</v>
      </c>
      <c r="UC75" s="549" t="b">
        <f t="shared" si="736"/>
        <v>1</v>
      </c>
      <c r="UD75" s="549" t="b">
        <f t="shared" si="736"/>
        <v>1</v>
      </c>
      <c r="UE75" s="549" t="b">
        <f t="shared" si="736"/>
        <v>1</v>
      </c>
      <c r="UF75" s="549" t="b">
        <f t="shared" si="736"/>
        <v>1</v>
      </c>
      <c r="UG75" s="549" t="b">
        <f t="shared" si="736"/>
        <v>1</v>
      </c>
      <c r="UH75" s="549" t="b">
        <f t="shared" si="736"/>
        <v>1</v>
      </c>
      <c r="UI75" s="549" t="b">
        <f t="shared" si="736"/>
        <v>1</v>
      </c>
      <c r="UJ75" s="549" t="b">
        <f t="shared" si="736"/>
        <v>1</v>
      </c>
      <c r="UK75" s="549" t="b">
        <f t="shared" si="736"/>
        <v>1</v>
      </c>
      <c r="UL75" s="549" t="b">
        <f t="shared" si="736"/>
        <v>1</v>
      </c>
      <c r="UM75" s="549" t="b">
        <f t="shared" si="736"/>
        <v>1</v>
      </c>
      <c r="UN75" s="549" t="b">
        <f t="shared" si="736"/>
        <v>1</v>
      </c>
      <c r="UO75" s="549" t="b">
        <f t="shared" si="736"/>
        <v>1</v>
      </c>
      <c r="UP75" s="549" t="b">
        <f t="shared" si="736"/>
        <v>1</v>
      </c>
      <c r="UQ75" s="549" t="b">
        <f t="shared" si="736"/>
        <v>1</v>
      </c>
      <c r="UR75" s="549" t="b">
        <f t="shared" si="736"/>
        <v>1</v>
      </c>
      <c r="US75" s="549" t="b">
        <f t="shared" si="736"/>
        <v>1</v>
      </c>
      <c r="UT75" s="549" t="b">
        <f t="shared" si="736"/>
        <v>1</v>
      </c>
      <c r="UU75" s="549" t="b">
        <f t="shared" si="736"/>
        <v>1</v>
      </c>
      <c r="UV75" s="549" t="b">
        <f t="shared" si="736"/>
        <v>1</v>
      </c>
      <c r="UW75" s="549" t="b">
        <f t="shared" si="736"/>
        <v>1</v>
      </c>
      <c r="UX75" s="549" t="b">
        <f t="shared" si="736"/>
        <v>1</v>
      </c>
      <c r="UY75" s="549" t="b">
        <f t="shared" si="736"/>
        <v>1</v>
      </c>
      <c r="UZ75" s="549" t="b">
        <f t="shared" si="736"/>
        <v>1</v>
      </c>
      <c r="VA75" s="549" t="b">
        <f t="shared" si="736"/>
        <v>1</v>
      </c>
      <c r="VB75" s="549" t="b">
        <f t="shared" si="736"/>
        <v>1</v>
      </c>
      <c r="VC75" s="19">
        <f t="shared" ca="1" si="671"/>
        <v>0</v>
      </c>
      <c r="VD75" s="23">
        <v>0</v>
      </c>
    </row>
    <row r="76" spans="1:576" outlineLevel="1">
      <c r="A76" s="21">
        <f t="shared" si="93"/>
        <v>71</v>
      </c>
      <c r="B76" s="21">
        <f>$A$23</f>
        <v>18</v>
      </c>
      <c r="C76">
        <v>108</v>
      </c>
      <c r="D76" s="19" t="str">
        <f t="shared" ca="1" si="583"/>
        <v>SNSW</v>
      </c>
      <c r="E76" t="b">
        <v>0</v>
      </c>
      <c r="F76" t="b">
        <v>0</v>
      </c>
      <c r="G76" t="b">
        <v>1</v>
      </c>
      <c r="H76" s="215">
        <f t="shared" ca="1" si="686"/>
        <v>22</v>
      </c>
      <c r="I76" s="26">
        <v>2</v>
      </c>
      <c r="J76" s="26">
        <v>1</v>
      </c>
      <c r="K76" s="26" t="str">
        <f>""</f>
        <v/>
      </c>
      <c r="L76" s="26">
        <v>0</v>
      </c>
      <c r="M76" s="26">
        <f t="shared" si="585"/>
        <v>2</v>
      </c>
      <c r="N76" s="26">
        <v>2</v>
      </c>
      <c r="O76" s="26">
        <v>3</v>
      </c>
      <c r="P76" s="26">
        <v>2</v>
      </c>
      <c r="Q76" s="26">
        <v>0</v>
      </c>
      <c r="R76" s="26">
        <v>0</v>
      </c>
      <c r="S76" s="26">
        <v>0</v>
      </c>
      <c r="T76" s="26">
        <v>0</v>
      </c>
      <c r="U76" s="26">
        <v>1</v>
      </c>
      <c r="V76" s="116">
        <v>1</v>
      </c>
      <c r="W76" s="116">
        <v>1</v>
      </c>
      <c r="X76" s="116">
        <v>1</v>
      </c>
      <c r="Y76" s="211"/>
      <c r="Z76" s="211"/>
      <c r="AA76" s="211"/>
      <c r="AB76" s="211"/>
      <c r="AC76" s="26">
        <v>0</v>
      </c>
      <c r="AD76" s="211"/>
      <c r="AE76" s="211"/>
      <c r="AF76" s="211"/>
      <c r="AG76" s="211"/>
      <c r="AH76" s="211"/>
      <c r="AI76" s="211"/>
      <c r="AJ76" s="211"/>
      <c r="AK76" s="211"/>
      <c r="AL76" s="136">
        <f t="shared" si="586"/>
        <v>2</v>
      </c>
      <c r="AM76" s="136">
        <f>INDEX(CHOOSE($O76,DataAutumn!i.AdultDrys,DataWinter!i.AdultDrys,DataSpring!i.AdultDrys),1,$N76)</f>
        <v>3</v>
      </c>
      <c r="AN76" s="5">
        <f t="shared" si="587"/>
        <v>2</v>
      </c>
      <c r="AO76" s="5">
        <f t="shared" si="587"/>
        <v>0</v>
      </c>
      <c r="AP76" s="5">
        <f t="shared" si="588"/>
        <v>1</v>
      </c>
      <c r="AQ76" s="211"/>
      <c r="AR76" s="211"/>
      <c r="AS76" s="356" t="str">
        <f t="shared" ca="1" si="589"/>
        <v>optimum_carry 00022 SNSW MWM     pasture100 Day204 Scan2-0000 RR000p GP100p WP100p MP100p T_TRUE (F33N11)</v>
      </c>
      <c r="AT76" s="9" t="str">
        <f ca="1">IF(COUNTIF(AS$5:AS76,AS76)=1,"-","Dup")</f>
        <v>-</v>
      </c>
      <c r="AU76" s="9"/>
      <c r="AV76" s="19" t="str">
        <f t="shared" ca="1" si="590"/>
        <v>-</v>
      </c>
      <c r="AW76" s="19" t="str">
        <f t="shared" ca="1" si="590"/>
        <v>-</v>
      </c>
      <c r="AX76" s="19" t="str">
        <f t="shared" ca="1" si="590"/>
        <v>-</v>
      </c>
      <c r="AY76" s="19" t="str">
        <f t="shared" ca="1" si="590"/>
        <v>-</v>
      </c>
      <c r="AZ76" s="19" t="str">
        <f t="shared" ca="1" si="590"/>
        <v>-</v>
      </c>
      <c r="BA76" s="19" t="str">
        <f t="shared" ca="1" si="590"/>
        <v>-</v>
      </c>
      <c r="BB76" s="19" t="str">
        <f t="shared" ca="1" si="590"/>
        <v>-</v>
      </c>
      <c r="BC76" s="19" t="str">
        <f t="shared" ca="1" si="590"/>
        <v>-</v>
      </c>
      <c r="BD76" s="9"/>
      <c r="BE76" s="5" t="b">
        <f t="shared" si="591"/>
        <v>0</v>
      </c>
      <c r="BF76" s="5" t="str">
        <f t="shared" si="591"/>
        <v>-</v>
      </c>
      <c r="BG76" s="5" t="b">
        <f t="shared" si="591"/>
        <v>0</v>
      </c>
      <c r="BH76" s="5" t="b">
        <f t="shared" si="591"/>
        <v>1</v>
      </c>
      <c r="BI76" s="5" t="b">
        <f t="shared" si="591"/>
        <v>1</v>
      </c>
      <c r="BJ76" s="136">
        <f t="shared" si="591"/>
        <v>0</v>
      </c>
      <c r="BK76" s="19" t="b">
        <f t="shared" ca="1" si="592"/>
        <v>0</v>
      </c>
      <c r="BL76" s="9"/>
      <c r="BM76" s="5" t="str">
        <f t="shared" ca="1" si="593"/>
        <v>-</v>
      </c>
      <c r="BN76" s="19" t="str">
        <f t="shared" ca="1" si="594"/>
        <v>-</v>
      </c>
      <c r="BO76" s="19" t="str">
        <f t="shared" ca="1" si="594"/>
        <v>-</v>
      </c>
      <c r="BP76" s="19" t="str">
        <f t="shared" ca="1" si="594"/>
        <v>-</v>
      </c>
      <c r="BQ76" s="5" t="str">
        <f t="shared" ca="1" si="595"/>
        <v>-</v>
      </c>
      <c r="BR76" s="19" t="str">
        <f t="shared" ca="1" si="596"/>
        <v>-</v>
      </c>
      <c r="BS76" s="5" t="str">
        <f t="shared" ca="1" si="597"/>
        <v>-</v>
      </c>
      <c r="BT76" s="19" t="str">
        <f t="shared" ca="1" si="598"/>
        <v>-</v>
      </c>
      <c r="BU76" s="19" t="str">
        <f t="shared" ca="1" si="598"/>
        <v>-</v>
      </c>
      <c r="BV76" s="19" t="str">
        <f t="shared" ca="1" si="598"/>
        <v>-</v>
      </c>
      <c r="BW76" s="5" t="str">
        <f t="shared" ca="1" si="599"/>
        <v>-</v>
      </c>
      <c r="BX76" s="9"/>
      <c r="BY76" s="5" t="b">
        <f t="shared" si="600"/>
        <v>0</v>
      </c>
      <c r="BZ76" s="5" t="str">
        <f t="shared" ca="1" si="601"/>
        <v>-</v>
      </c>
      <c r="CA76" s="5" t="str">
        <f t="shared" ca="1" si="602"/>
        <v>-</v>
      </c>
      <c r="CB76" s="5" t="str">
        <f t="shared" ca="1" si="602"/>
        <v>-</v>
      </c>
      <c r="CC76" s="5" t="str">
        <f t="shared" ca="1" si="602"/>
        <v>-</v>
      </c>
      <c r="CD76" s="5" t="str">
        <f t="shared" ca="1" si="602"/>
        <v>-</v>
      </c>
      <c r="CE76" s="5" t="str">
        <f t="shared" ca="1" si="602"/>
        <v>-</v>
      </c>
      <c r="CF76" s="5" t="str">
        <f t="shared" ca="1" si="602"/>
        <v>-</v>
      </c>
      <c r="CG76" s="5" t="str">
        <f t="shared" ca="1" si="602"/>
        <v>-</v>
      </c>
      <c r="CH76" s="5" t="str">
        <f t="shared" ca="1" si="602"/>
        <v>-</v>
      </c>
      <c r="CI76" s="9"/>
      <c r="CJ76" s="12" t="b">
        <v>1</v>
      </c>
      <c r="CK76" s="12" t="b">
        <v>1</v>
      </c>
      <c r="CL76" s="12" t="b">
        <v>1</v>
      </c>
      <c r="CM76" s="12">
        <v>22312000005</v>
      </c>
      <c r="CN76" s="12" t="b">
        <v>0</v>
      </c>
      <c r="CO76" s="19" t="str">
        <f t="shared" ca="1" si="603"/>
        <v>-</v>
      </c>
      <c r="CP76" s="19" t="str">
        <f t="shared" ca="1" si="603"/>
        <v>-</v>
      </c>
      <c r="CQ76" s="19" t="str">
        <f t="shared" ca="1" si="603"/>
        <v>-</v>
      </c>
      <c r="CR76" s="433">
        <f t="shared" si="604"/>
        <v>652</v>
      </c>
      <c r="CS76" s="433">
        <f t="shared" si="604"/>
        <v>686</v>
      </c>
      <c r="CT76" s="433">
        <f t="shared" si="604"/>
        <v>721</v>
      </c>
      <c r="CU76" s="144">
        <f t="shared" si="605"/>
        <v>378</v>
      </c>
      <c r="CV76" s="144">
        <f t="shared" si="605"/>
        <v>413</v>
      </c>
      <c r="CW76" s="144">
        <f t="shared" si="605"/>
        <v>448</v>
      </c>
      <c r="CX76" s="19" t="str">
        <f t="shared" ca="1" si="724"/>
        <v>-</v>
      </c>
      <c r="CY76" s="19" t="str">
        <f t="shared" ca="1" si="724"/>
        <v>-</v>
      </c>
      <c r="CZ76" s="19" t="str">
        <f t="shared" ca="1" si="724"/>
        <v>-</v>
      </c>
      <c r="DA76" s="19" t="str">
        <f t="shared" ca="1" si="724"/>
        <v>-</v>
      </c>
      <c r="DB76" s="19" t="str">
        <f t="shared" ca="1" si="724"/>
        <v>-</v>
      </c>
      <c r="DC76" s="19" t="str">
        <f t="shared" ca="1" si="724"/>
        <v>-</v>
      </c>
      <c r="DD76" s="19">
        <f t="shared" ca="1" si="724"/>
        <v>1</v>
      </c>
      <c r="DE76" s="19">
        <f t="shared" ca="1" si="724"/>
        <v>1</v>
      </c>
      <c r="DF76" s="19">
        <f t="shared" ca="1" si="724"/>
        <v>0</v>
      </c>
      <c r="DG76" s="19" t="str">
        <f t="shared" ca="1" si="724"/>
        <v>-</v>
      </c>
      <c r="DH76" s="19" t="str">
        <f t="shared" ca="1" si="724"/>
        <v>-</v>
      </c>
      <c r="DI76" s="19" t="str">
        <f t="shared" ca="1" si="724"/>
        <v>-</v>
      </c>
      <c r="DJ76" s="19" t="str">
        <f t="shared" ca="1" si="724"/>
        <v>-</v>
      </c>
      <c r="DK76" s="19" t="str">
        <f t="shared" ca="1" si="724"/>
        <v>-</v>
      </c>
      <c r="DL76" s="19">
        <f t="shared" ca="1" si="724"/>
        <v>0</v>
      </c>
      <c r="DM76" s="19" t="str">
        <f t="shared" ca="1" si="724"/>
        <v>-</v>
      </c>
      <c r="DN76" s="19" t="str">
        <f t="shared" ca="1" si="724"/>
        <v>-</v>
      </c>
      <c r="DO76" s="19" t="str">
        <f t="shared" ca="1" si="603"/>
        <v>-</v>
      </c>
      <c r="DP76" s="19">
        <f t="shared" ca="1" si="603"/>
        <v>0</v>
      </c>
      <c r="DQ76" s="19">
        <f t="shared" ca="1" si="603"/>
        <v>0</v>
      </c>
      <c r="DR76" s="9"/>
      <c r="DS76" s="19">
        <f t="shared" ca="1" si="753"/>
        <v>0</v>
      </c>
      <c r="DT76" s="19">
        <f t="shared" ca="1" si="753"/>
        <v>0</v>
      </c>
      <c r="DU76" s="19">
        <f t="shared" ca="1" si="753"/>
        <v>0</v>
      </c>
      <c r="DV76" s="19">
        <f t="shared" ca="1" si="753"/>
        <v>0</v>
      </c>
      <c r="DW76" s="19">
        <f t="shared" ca="1" si="753"/>
        <v>0</v>
      </c>
      <c r="DX76" s="19">
        <f t="shared" ca="1" si="753"/>
        <v>0</v>
      </c>
      <c r="DY76" s="19">
        <f t="shared" ca="1" si="753"/>
        <v>0</v>
      </c>
      <c r="DZ76" s="19">
        <f t="shared" ca="1" si="753"/>
        <v>0</v>
      </c>
      <c r="EA76" s="19">
        <f t="shared" ca="1" si="753"/>
        <v>0</v>
      </c>
      <c r="EB76" s="19">
        <f t="shared" ca="1" si="753"/>
        <v>0</v>
      </c>
      <c r="EC76" s="19">
        <f t="shared" ca="1" si="753"/>
        <v>0</v>
      </c>
      <c r="ED76" s="19">
        <f t="shared" ca="1" si="753"/>
        <v>0</v>
      </c>
      <c r="EE76" s="19">
        <f t="shared" ca="1" si="753"/>
        <v>0</v>
      </c>
      <c r="EF76" s="433">
        <f t="shared" si="608"/>
        <v>0</v>
      </c>
      <c r="EG76" s="433">
        <f t="shared" si="608"/>
        <v>0</v>
      </c>
      <c r="EH76" s="116">
        <f t="shared" si="609"/>
        <v>0</v>
      </c>
      <c r="EI76" s="116">
        <f t="shared" ca="1" si="609"/>
        <v>0</v>
      </c>
      <c r="EJ76" s="116">
        <f t="shared" ca="1" si="609"/>
        <v>0</v>
      </c>
      <c r="EK76" s="116">
        <f t="shared" ca="1" si="609"/>
        <v>0</v>
      </c>
      <c r="EL76" s="116">
        <f t="shared" ca="1" si="609"/>
        <v>0</v>
      </c>
      <c r="EM76" s="537">
        <f t="shared" ca="1" si="610"/>
        <v>0</v>
      </c>
      <c r="EN76" s="116">
        <f t="shared" ca="1" si="611"/>
        <v>0</v>
      </c>
      <c r="EO76" s="116">
        <f t="shared" ca="1" si="611"/>
        <v>0</v>
      </c>
      <c r="EP76" s="116">
        <f t="shared" ca="1" si="611"/>
        <v>0</v>
      </c>
      <c r="EQ76" s="116">
        <f t="shared" ca="1" si="611"/>
        <v>0</v>
      </c>
      <c r="ER76" s="116">
        <f t="shared" ca="1" si="611"/>
        <v>0</v>
      </c>
      <c r="ES76" s="537">
        <f t="shared" ca="1" si="612"/>
        <v>0</v>
      </c>
      <c r="ET76" s="116">
        <f t="shared" ca="1" si="613"/>
        <v>0</v>
      </c>
      <c r="EU76" s="116">
        <f t="shared" ca="1" si="613"/>
        <v>0</v>
      </c>
      <c r="EV76" s="116">
        <f t="shared" ca="1" si="613"/>
        <v>0</v>
      </c>
      <c r="EW76" s="116">
        <f t="shared" ca="1" si="613"/>
        <v>0</v>
      </c>
      <c r="EX76" s="116">
        <f t="shared" ca="1" si="613"/>
        <v>0</v>
      </c>
      <c r="EY76" s="537">
        <f t="shared" ca="1" si="614"/>
        <v>0</v>
      </c>
      <c r="EZ76" s="116">
        <f t="shared" ca="1" si="615"/>
        <v>0</v>
      </c>
      <c r="FA76" s="116">
        <f t="shared" ca="1" si="615"/>
        <v>0</v>
      </c>
      <c r="FB76" s="116">
        <f t="shared" ca="1" si="615"/>
        <v>0</v>
      </c>
      <c r="FC76" s="116">
        <f t="shared" ca="1" si="615"/>
        <v>0</v>
      </c>
      <c r="FD76" s="116">
        <f t="shared" ca="1" si="615"/>
        <v>0</v>
      </c>
      <c r="FE76" s="537">
        <f t="shared" ca="1" si="616"/>
        <v>0</v>
      </c>
      <c r="FF76" s="116">
        <f t="shared" ca="1" si="617"/>
        <v>0</v>
      </c>
      <c r="FG76" s="116">
        <f t="shared" ca="1" si="617"/>
        <v>0</v>
      </c>
      <c r="FH76" s="116">
        <f t="shared" ca="1" si="617"/>
        <v>0</v>
      </c>
      <c r="FI76" s="116">
        <f t="shared" ca="1" si="617"/>
        <v>0</v>
      </c>
      <c r="FJ76" s="116">
        <f t="shared" ca="1" si="617"/>
        <v>0</v>
      </c>
      <c r="FK76" s="537">
        <f t="shared" ca="1" si="618"/>
        <v>0</v>
      </c>
      <c r="FL76" s="116">
        <f t="shared" ca="1" si="619"/>
        <v>0</v>
      </c>
      <c r="FM76" s="116">
        <f t="shared" ca="1" si="619"/>
        <v>0</v>
      </c>
      <c r="FN76" s="116">
        <f t="shared" ca="1" si="619"/>
        <v>0</v>
      </c>
      <c r="FO76" s="116">
        <f t="shared" ca="1" si="619"/>
        <v>0</v>
      </c>
      <c r="FP76" s="116">
        <f t="shared" ca="1" si="619"/>
        <v>0</v>
      </c>
      <c r="FQ76" s="537">
        <f t="shared" ca="1" si="620"/>
        <v>0</v>
      </c>
      <c r="FR76" s="117">
        <f t="shared" ca="1" si="621"/>
        <v>0</v>
      </c>
      <c r="FS76" s="117">
        <f t="shared" ca="1" si="621"/>
        <v>0</v>
      </c>
      <c r="FT76" s="117">
        <f t="shared" ca="1" si="621"/>
        <v>0</v>
      </c>
      <c r="FU76" s="117">
        <f t="shared" ca="1" si="621"/>
        <v>0</v>
      </c>
      <c r="FV76" s="556">
        <f t="shared" ca="1" si="725"/>
        <v>0</v>
      </c>
      <c r="FW76" s="556">
        <f t="shared" ca="1" si="725"/>
        <v>0</v>
      </c>
      <c r="FX76" s="556">
        <f t="shared" ca="1" si="725"/>
        <v>0</v>
      </c>
      <c r="FY76" s="556">
        <f t="shared" ca="1" si="725"/>
        <v>0</v>
      </c>
      <c r="FZ76" s="556">
        <f t="shared" ca="1" si="725"/>
        <v>0</v>
      </c>
      <c r="GA76" s="556">
        <f t="shared" ca="1" si="725"/>
        <v>0</v>
      </c>
      <c r="GB76" s="556">
        <f t="shared" ca="1" si="725"/>
        <v>0</v>
      </c>
      <c r="GC76" s="556">
        <f t="shared" ca="1" si="725"/>
        <v>0</v>
      </c>
      <c r="GD76" s="556">
        <f t="shared" ca="1" si="725"/>
        <v>0</v>
      </c>
      <c r="GE76" s="556">
        <f t="shared" ca="1" si="725"/>
        <v>0</v>
      </c>
      <c r="GF76" s="556">
        <f t="shared" ca="1" si="725"/>
        <v>0</v>
      </c>
      <c r="GG76" s="556">
        <f t="shared" ca="1" si="725"/>
        <v>0</v>
      </c>
      <c r="GH76" s="556">
        <f t="shared" ca="1" si="725"/>
        <v>0</v>
      </c>
      <c r="GI76" s="556">
        <f t="shared" ca="1" si="725"/>
        <v>0</v>
      </c>
      <c r="GJ76" s="556">
        <f t="shared" ca="1" si="725"/>
        <v>0</v>
      </c>
      <c r="GK76" s="556">
        <f t="shared" ca="1" si="725"/>
        <v>0</v>
      </c>
      <c r="GL76" s="556">
        <f t="shared" ca="1" si="725"/>
        <v>0</v>
      </c>
      <c r="GM76" s="556">
        <f t="shared" ca="1" si="725"/>
        <v>0</v>
      </c>
      <c r="GN76" s="556">
        <f t="shared" ca="1" si="725"/>
        <v>0</v>
      </c>
      <c r="GO76" s="556">
        <f t="shared" ca="1" si="725"/>
        <v>0</v>
      </c>
      <c r="GP76" s="19">
        <f t="shared" ca="1" si="623"/>
        <v>0</v>
      </c>
      <c r="GQ76" s="116">
        <f t="shared" ca="1" si="624"/>
        <v>0</v>
      </c>
      <c r="GR76" s="116">
        <f t="shared" ca="1" si="624"/>
        <v>0</v>
      </c>
      <c r="GS76" s="116">
        <f t="shared" ca="1" si="624"/>
        <v>0</v>
      </c>
      <c r="GT76" s="116">
        <f t="shared" ca="1" si="624"/>
        <v>0</v>
      </c>
      <c r="GU76" s="116">
        <f t="shared" ca="1" si="624"/>
        <v>0</v>
      </c>
      <c r="GV76" s="537">
        <f t="shared" ca="1" si="625"/>
        <v>0</v>
      </c>
      <c r="GW76" s="116">
        <f t="shared" ca="1" si="626"/>
        <v>0</v>
      </c>
      <c r="GX76" s="116">
        <f t="shared" ca="1" si="626"/>
        <v>0</v>
      </c>
      <c r="GY76" s="116">
        <f t="shared" ca="1" si="626"/>
        <v>0</v>
      </c>
      <c r="GZ76" s="116">
        <f t="shared" ca="1" si="626"/>
        <v>0</v>
      </c>
      <c r="HA76" s="116">
        <f t="shared" ca="1" si="626"/>
        <v>0</v>
      </c>
      <c r="HB76" s="537">
        <f t="shared" ca="1" si="627"/>
        <v>0</v>
      </c>
      <c r="HC76" s="116">
        <f t="shared" ca="1" si="628"/>
        <v>0</v>
      </c>
      <c r="HD76" s="116">
        <f t="shared" ca="1" si="628"/>
        <v>0</v>
      </c>
      <c r="HE76" s="116">
        <f t="shared" ca="1" si="628"/>
        <v>0</v>
      </c>
      <c r="HF76" s="116">
        <f t="shared" ca="1" si="628"/>
        <v>0</v>
      </c>
      <c r="HG76" s="116">
        <f t="shared" ca="1" si="628"/>
        <v>0</v>
      </c>
      <c r="HH76" s="537">
        <f t="shared" ca="1" si="629"/>
        <v>0</v>
      </c>
      <c r="HI76" s="116">
        <f t="shared" ca="1" si="630"/>
        <v>0</v>
      </c>
      <c r="HJ76" s="116">
        <f t="shared" ca="1" si="630"/>
        <v>0</v>
      </c>
      <c r="HK76" s="116">
        <f t="shared" ca="1" si="630"/>
        <v>0</v>
      </c>
      <c r="HL76" s="116">
        <f t="shared" ca="1" si="630"/>
        <v>0</v>
      </c>
      <c r="HM76" s="116">
        <f t="shared" ca="1" si="630"/>
        <v>0</v>
      </c>
      <c r="HN76" s="537">
        <f t="shared" ca="1" si="631"/>
        <v>0</v>
      </c>
      <c r="HO76" s="116">
        <f t="shared" ca="1" si="632"/>
        <v>0</v>
      </c>
      <c r="HP76" s="116">
        <f t="shared" ca="1" si="632"/>
        <v>0</v>
      </c>
      <c r="HQ76" s="116">
        <f t="shared" ca="1" si="632"/>
        <v>0</v>
      </c>
      <c r="HR76" s="116">
        <f t="shared" ca="1" si="632"/>
        <v>0</v>
      </c>
      <c r="HS76" s="116">
        <f t="shared" ca="1" si="632"/>
        <v>0</v>
      </c>
      <c r="HT76" s="537">
        <f t="shared" ca="1" si="633"/>
        <v>0</v>
      </c>
      <c r="HU76" s="116">
        <f t="shared" ca="1" si="634"/>
        <v>0</v>
      </c>
      <c r="HV76" s="116">
        <f t="shared" ca="1" si="634"/>
        <v>0</v>
      </c>
      <c r="HW76" s="116">
        <f t="shared" ca="1" si="634"/>
        <v>0</v>
      </c>
      <c r="HX76" s="116">
        <f t="shared" ca="1" si="634"/>
        <v>0</v>
      </c>
      <c r="HY76" s="116">
        <f t="shared" ca="1" si="634"/>
        <v>0</v>
      </c>
      <c r="HZ76" s="537">
        <f t="shared" ca="1" si="635"/>
        <v>0</v>
      </c>
      <c r="IA76" s="117">
        <f t="shared" ca="1" si="636"/>
        <v>0</v>
      </c>
      <c r="IB76" s="117">
        <f t="shared" ca="1" si="636"/>
        <v>0</v>
      </c>
      <c r="IC76" s="117">
        <f t="shared" ca="1" si="636"/>
        <v>0</v>
      </c>
      <c r="ID76" s="117">
        <f t="shared" ca="1" si="636"/>
        <v>0</v>
      </c>
      <c r="IE76" s="556">
        <f t="shared" ca="1" si="726"/>
        <v>0</v>
      </c>
      <c r="IF76" s="556">
        <f t="shared" ca="1" si="726"/>
        <v>0</v>
      </c>
      <c r="IG76" s="556">
        <f t="shared" ca="1" si="726"/>
        <v>0</v>
      </c>
      <c r="IH76" s="556">
        <f t="shared" ca="1" si="726"/>
        <v>0</v>
      </c>
      <c r="II76" s="556">
        <f t="shared" ca="1" si="726"/>
        <v>0</v>
      </c>
      <c r="IJ76" s="556">
        <f t="shared" ca="1" si="726"/>
        <v>0</v>
      </c>
      <c r="IK76" s="556">
        <f t="shared" ca="1" si="726"/>
        <v>0</v>
      </c>
      <c r="IL76" s="556">
        <f t="shared" ca="1" si="726"/>
        <v>0</v>
      </c>
      <c r="IM76" s="556">
        <f t="shared" ca="1" si="726"/>
        <v>0</v>
      </c>
      <c r="IN76" s="556">
        <f t="shared" ca="1" si="726"/>
        <v>0</v>
      </c>
      <c r="IO76" s="556">
        <f t="shared" ca="1" si="726"/>
        <v>0</v>
      </c>
      <c r="IP76" s="556">
        <f t="shared" ca="1" si="726"/>
        <v>0</v>
      </c>
      <c r="IQ76" s="556">
        <f t="shared" ca="1" si="726"/>
        <v>0</v>
      </c>
      <c r="IR76" s="556">
        <f t="shared" ca="1" si="726"/>
        <v>0</v>
      </c>
      <c r="IS76" s="556">
        <f t="shared" ca="1" si="726"/>
        <v>0</v>
      </c>
      <c r="IT76" s="556">
        <f t="shared" ca="1" si="726"/>
        <v>0</v>
      </c>
      <c r="IU76" s="556">
        <f t="shared" ca="1" si="726"/>
        <v>0</v>
      </c>
      <c r="IV76" s="556">
        <f t="shared" ca="1" si="726"/>
        <v>0</v>
      </c>
      <c r="IW76" s="556">
        <f t="shared" ca="1" si="726"/>
        <v>0</v>
      </c>
      <c r="IX76" s="556">
        <f t="shared" ca="1" si="726"/>
        <v>0</v>
      </c>
      <c r="IY76" s="19">
        <f t="shared" ca="1" si="638"/>
        <v>0</v>
      </c>
      <c r="IZ76" s="5">
        <f t="shared" si="639"/>
        <v>67</v>
      </c>
      <c r="JA76" s="9"/>
      <c r="JB76" s="5">
        <f t="shared" si="640"/>
        <v>1</v>
      </c>
      <c r="JC76" s="5" t="b">
        <f t="shared" si="640"/>
        <v>0</v>
      </c>
      <c r="JD76" s="19">
        <f t="shared" ca="1" si="727"/>
        <v>0</v>
      </c>
      <c r="JE76" s="5">
        <f t="shared" si="642"/>
        <v>0</v>
      </c>
      <c r="JF76" s="5">
        <f t="shared" si="643"/>
        <v>1.2500000000000001E-2</v>
      </c>
      <c r="JG76" s="5">
        <f t="shared" si="644"/>
        <v>0</v>
      </c>
      <c r="JH76" s="19">
        <f t="shared" ca="1" si="727"/>
        <v>0</v>
      </c>
      <c r="JI76" s="5">
        <f t="shared" si="645"/>
        <v>60</v>
      </c>
      <c r="JJ76" s="5">
        <f t="shared" si="646"/>
        <v>1</v>
      </c>
      <c r="JK76" s="19">
        <f t="shared" ca="1" si="727"/>
        <v>0</v>
      </c>
      <c r="JL76" s="19">
        <f t="shared" ca="1" si="727"/>
        <v>0</v>
      </c>
      <c r="JM76" s="19">
        <f t="shared" ca="1" si="727"/>
        <v>0</v>
      </c>
      <c r="JN76" s="19">
        <f t="shared" ca="1" si="727"/>
        <v>0</v>
      </c>
      <c r="JO76" s="19">
        <f t="shared" ca="1" si="727"/>
        <v>0</v>
      </c>
      <c r="JP76" s="19">
        <f t="shared" ca="1" si="727"/>
        <v>0</v>
      </c>
      <c r="JQ76" s="19">
        <f t="shared" ca="1" si="727"/>
        <v>0</v>
      </c>
      <c r="JR76" s="19">
        <f t="shared" ca="1" si="727"/>
        <v>0</v>
      </c>
      <c r="JS76" s="19">
        <f t="shared" ca="1" si="727"/>
        <v>0</v>
      </c>
      <c r="JT76" s="19">
        <f t="shared" ca="1" si="727"/>
        <v>0</v>
      </c>
      <c r="JU76" s="19">
        <f t="shared" ca="1" si="727"/>
        <v>0</v>
      </c>
      <c r="JV76" s="19">
        <f t="shared" ca="1" si="727"/>
        <v>0</v>
      </c>
      <c r="JW76" s="19">
        <f t="shared" ca="1" si="727"/>
        <v>0</v>
      </c>
      <c r="JX76" s="19">
        <f t="shared" ca="1" si="727"/>
        <v>0</v>
      </c>
      <c r="JY76" s="19">
        <f t="shared" ca="1" si="727"/>
        <v>0</v>
      </c>
      <c r="JZ76" s="19">
        <f t="shared" ca="1" si="727"/>
        <v>0</v>
      </c>
      <c r="KA76" s="19">
        <f t="shared" ca="1" si="727"/>
        <v>0</v>
      </c>
      <c r="KB76" s="19">
        <f t="shared" ca="1" si="727"/>
        <v>0</v>
      </c>
      <c r="KC76" s="19">
        <f t="shared" ca="1" si="727"/>
        <v>0</v>
      </c>
      <c r="KD76" s="19">
        <f t="shared" ca="1" si="727"/>
        <v>0</v>
      </c>
      <c r="KE76" s="19">
        <f t="shared" ca="1" si="727"/>
        <v>0</v>
      </c>
      <c r="KF76" s="5">
        <f t="shared" si="647"/>
        <v>0</v>
      </c>
      <c r="KG76" s="5">
        <f t="shared" si="647"/>
        <v>6.25E-2</v>
      </c>
      <c r="KH76" s="5">
        <f t="shared" si="647"/>
        <v>6.25E-2</v>
      </c>
      <c r="KI76" s="5">
        <f t="shared" si="647"/>
        <v>6.25E-2</v>
      </c>
      <c r="KJ76" s="19">
        <f t="shared" ca="1" si="727"/>
        <v>0</v>
      </c>
      <c r="KK76" s="19">
        <f t="shared" ca="1" si="727"/>
        <v>0</v>
      </c>
      <c r="KL76" s="19">
        <f t="shared" ca="1" si="727"/>
        <v>0</v>
      </c>
      <c r="KM76" s="19">
        <f t="shared" ca="1" si="727"/>
        <v>0</v>
      </c>
      <c r="KN76" s="19">
        <f t="shared" ca="1" si="727"/>
        <v>1</v>
      </c>
      <c r="KO76" s="19">
        <f t="shared" ca="1" si="727"/>
        <v>0</v>
      </c>
      <c r="KP76" s="19">
        <f t="shared" ca="1" si="727"/>
        <v>1</v>
      </c>
      <c r="KQ76" s="9"/>
      <c r="KR76" s="5" t="b">
        <f t="shared" ca="1" si="648"/>
        <v>1</v>
      </c>
      <c r="KS76" s="5" t="b">
        <f t="shared" si="649"/>
        <v>0</v>
      </c>
      <c r="KT76" s="5" t="b">
        <f t="shared" si="649"/>
        <v>0</v>
      </c>
      <c r="KU76" s="5" t="b">
        <f t="shared" si="649"/>
        <v>1</v>
      </c>
      <c r="KV76" s="136">
        <f t="shared" si="650"/>
        <v>2</v>
      </c>
      <c r="KW76" s="136">
        <f t="shared" si="650"/>
        <v>2</v>
      </c>
      <c r="KX76" s="5" t="b">
        <f t="shared" si="651"/>
        <v>0</v>
      </c>
      <c r="KY76" s="5" t="b">
        <f t="shared" si="651"/>
        <v>1</v>
      </c>
      <c r="KZ76" s="5" t="b">
        <f t="shared" si="651"/>
        <v>1</v>
      </c>
      <c r="LA76" s="5" t="b">
        <f t="shared" si="651"/>
        <v>0</v>
      </c>
      <c r="LB76" s="5">
        <f t="shared" si="652"/>
        <v>1</v>
      </c>
      <c r="LC76" s="5">
        <f t="shared" si="652"/>
        <v>0</v>
      </c>
      <c r="LD76" s="5" t="b">
        <f t="shared" si="653"/>
        <v>0</v>
      </c>
      <c r="LE76" s="5" t="str" cm="1">
        <f t="array" aca="1" ref="LE76" ca="1">IF(OR(LF76:LM76&lt;&gt;"-"),TRUE,"-")</f>
        <v>-</v>
      </c>
      <c r="LF76" s="19" t="str">
        <f t="shared" ca="1" si="654"/>
        <v>-</v>
      </c>
      <c r="LG76" s="19" t="str">
        <f t="shared" ca="1" si="654"/>
        <v>-</v>
      </c>
      <c r="LH76" s="19" t="str">
        <f t="shared" ca="1" si="654"/>
        <v>-</v>
      </c>
      <c r="LI76" s="19" t="str">
        <f t="shared" ca="1" si="654"/>
        <v>-</v>
      </c>
      <c r="LJ76" s="19" t="str">
        <f t="shared" ca="1" si="654"/>
        <v>-</v>
      </c>
      <c r="LK76" s="19" t="str">
        <f t="shared" ca="1" si="654"/>
        <v>-</v>
      </c>
      <c r="LL76" s="19" t="str">
        <f t="shared" ca="1" si="654"/>
        <v>-</v>
      </c>
      <c r="LM76" s="19" t="str">
        <f t="shared" ca="1" si="654"/>
        <v>-</v>
      </c>
      <c r="LN76" s="466" t="str">
        <f t="shared" ca="1" si="654"/>
        <v>-</v>
      </c>
      <c r="LO76" s="5" t="b">
        <f t="array" aca="1" ref="LO76" ca="1">IF(OR(LP76:LV76&lt;&gt;"-"),TRUE,"-")</f>
        <v>1</v>
      </c>
      <c r="LP76" s="19">
        <f t="shared" ca="1" si="728"/>
        <v>0</v>
      </c>
      <c r="LQ76" s="19" t="str">
        <f t="shared" ca="1" si="728"/>
        <v>-</v>
      </c>
      <c r="LR76" s="19">
        <f t="shared" ca="1" si="728"/>
        <v>999999</v>
      </c>
      <c r="LS76" s="19">
        <f t="shared" ca="1" si="728"/>
        <v>999999</v>
      </c>
      <c r="LT76" s="19">
        <f t="shared" ca="1" si="728"/>
        <v>999999</v>
      </c>
      <c r="LU76" s="19">
        <f t="shared" ca="1" si="728"/>
        <v>999999</v>
      </c>
      <c r="LV76" s="19">
        <f t="shared" ca="1" si="728"/>
        <v>999999</v>
      </c>
      <c r="LW76" s="19" t="str">
        <f t="shared" ca="1" si="728"/>
        <v>-</v>
      </c>
      <c r="LX76" s="19" t="str">
        <f ca="1">OFFSET(LX$5,$B76,0)</f>
        <v>-</v>
      </c>
      <c r="LY76" s="19" t="str">
        <f ca="1">OFFSET(LY$5,$B76,0)</f>
        <v>-</v>
      </c>
      <c r="LZ76" s="19" t="b">
        <f t="shared" ca="1" si="656"/>
        <v>1</v>
      </c>
      <c r="MA76" s="19">
        <f t="shared" ca="1" si="656"/>
        <v>0</v>
      </c>
      <c r="MB76" s="5" t="str">
        <f t="shared" si="657"/>
        <v>-</v>
      </c>
      <c r="MC76" s="5" t="str">
        <f t="shared" si="657"/>
        <v>-</v>
      </c>
      <c r="MD76" s="5" t="str">
        <f t="shared" si="657"/>
        <v>-</v>
      </c>
      <c r="ME76" s="5" t="str">
        <f t="shared" si="657"/>
        <v>-</v>
      </c>
      <c r="MF76" s="19" t="str">
        <f t="shared" ca="1" si="730"/>
        <v>-</v>
      </c>
      <c r="MG76" s="19" t="str">
        <f t="shared" ca="1" si="730"/>
        <v>-</v>
      </c>
      <c r="MH76" s="19" t="str">
        <f t="shared" ca="1" si="730"/>
        <v>-</v>
      </c>
      <c r="MI76" s="19" t="str">
        <f t="shared" ca="1" si="730"/>
        <v>-</v>
      </c>
      <c r="MJ76" s="19">
        <f t="shared" ca="1" si="730"/>
        <v>0.5</v>
      </c>
      <c r="MK76" s="19">
        <f t="shared" ca="1" si="730"/>
        <v>0.5</v>
      </c>
      <c r="ML76" s="19" t="str">
        <f t="shared" ca="1" si="730"/>
        <v>-</v>
      </c>
      <c r="MM76" s="5">
        <f t="shared" si="659"/>
        <v>0</v>
      </c>
      <c r="MN76" s="5">
        <f t="shared" si="659"/>
        <v>500</v>
      </c>
      <c r="MO76" s="5">
        <f t="shared" si="659"/>
        <v>500</v>
      </c>
      <c r="MP76" s="5">
        <f t="shared" si="659"/>
        <v>575</v>
      </c>
      <c r="MQ76" s="5">
        <f t="shared" si="659"/>
        <v>240</v>
      </c>
      <c r="MR76" s="5">
        <f t="shared" si="659"/>
        <v>364</v>
      </c>
      <c r="MS76" s="5">
        <f t="shared" si="660"/>
        <v>1</v>
      </c>
      <c r="MT76" s="9"/>
      <c r="MU76" s="19">
        <f t="shared" ca="1" si="730"/>
        <v>70</v>
      </c>
      <c r="MV76" s="19">
        <f t="shared" ca="1" si="730"/>
        <v>50</v>
      </c>
      <c r="MW76" s="19">
        <f t="shared" ca="1" si="730"/>
        <v>75</v>
      </c>
      <c r="MX76" s="19">
        <f t="shared" ca="1" si="730"/>
        <v>50</v>
      </c>
      <c r="MY76" s="5">
        <f t="shared" si="661"/>
        <v>1</v>
      </c>
      <c r="MZ76" s="5">
        <f t="shared" si="662"/>
        <v>1</v>
      </c>
      <c r="NA76" s="5">
        <f t="shared" si="663"/>
        <v>1</v>
      </c>
      <c r="NB76" s="9"/>
      <c r="NC76" s="19" t="b">
        <f t="shared" ca="1" si="664"/>
        <v>0</v>
      </c>
      <c r="ND76" s="19" t="b">
        <f t="shared" ca="1" si="664"/>
        <v>0</v>
      </c>
      <c r="NE76" s="19">
        <f t="shared" ca="1" si="664"/>
        <v>2</v>
      </c>
      <c r="NF76" s="19">
        <f t="shared" ca="1" si="664"/>
        <v>1</v>
      </c>
      <c r="NG76" s="19">
        <f t="shared" ca="1" si="664"/>
        <v>2</v>
      </c>
      <c r="NH76" s="19">
        <f t="shared" ca="1" si="664"/>
        <v>0</v>
      </c>
      <c r="NI76" s="19" t="str">
        <f t="shared" ca="1" si="664"/>
        <v>-</v>
      </c>
      <c r="NJ76" s="466" t="b">
        <v>0</v>
      </c>
      <c r="NK76" s="466" t="s">
        <v>34</v>
      </c>
      <c r="NL76" s="466" t="b">
        <v>1</v>
      </c>
      <c r="NM76" s="466">
        <f>$NM$53*0.1</f>
        <v>100</v>
      </c>
      <c r="NN76" s="19" t="str">
        <f t="shared" ca="1" si="664"/>
        <v>-</v>
      </c>
      <c r="NO76" s="19">
        <f t="shared" ca="1" si="730"/>
        <v>1</v>
      </c>
      <c r="NP76" s="19">
        <f t="shared" ca="1" si="730"/>
        <v>1</v>
      </c>
      <c r="NQ76" s="19">
        <f t="shared" ca="1" si="730"/>
        <v>1</v>
      </c>
      <c r="NR76" s="19">
        <f t="shared" ca="1" si="730"/>
        <v>1</v>
      </c>
      <c r="NS76" s="19">
        <f t="shared" ca="1" si="730"/>
        <v>1</v>
      </c>
      <c r="NT76" s="19">
        <f t="shared" ca="1" si="730"/>
        <v>1</v>
      </c>
      <c r="NU76" s="19">
        <f t="shared" ca="1" si="730"/>
        <v>1</v>
      </c>
      <c r="NV76" s="19">
        <f t="shared" ca="1" si="730"/>
        <v>1</v>
      </c>
      <c r="NW76" s="19">
        <f t="shared" ca="1" si="730"/>
        <v>1</v>
      </c>
      <c r="NX76" s="9"/>
      <c r="NY76" s="539" t="str">
        <f t="shared" si="731"/>
        <v>-</v>
      </c>
      <c r="NZ76" s="539" t="str">
        <f t="shared" si="731"/>
        <v>-</v>
      </c>
      <c r="OA76" s="539" t="str">
        <f t="shared" si="731"/>
        <v>-</v>
      </c>
      <c r="OB76" s="539" t="str">
        <f t="shared" si="731"/>
        <v>-</v>
      </c>
      <c r="OC76" s="539" t="str">
        <f t="shared" si="731"/>
        <v>-</v>
      </c>
      <c r="OD76" s="539" t="str">
        <f t="shared" si="731"/>
        <v>-</v>
      </c>
      <c r="OE76" s="539" t="str">
        <f t="shared" ca="1" si="731"/>
        <v>-</v>
      </c>
      <c r="OF76" s="539" t="str">
        <f t="shared" ca="1" si="731"/>
        <v>-</v>
      </c>
      <c r="OG76" s="539" t="str">
        <f t="shared" ca="1" si="731"/>
        <v>-</v>
      </c>
      <c r="OH76" s="539" t="str">
        <f t="shared" ca="1" si="731"/>
        <v>-</v>
      </c>
      <c r="OI76" s="539" t="str">
        <f t="shared" ca="1" si="731"/>
        <v>-</v>
      </c>
      <c r="OJ76" s="539" t="str">
        <f t="shared" ca="1" si="731"/>
        <v>-</v>
      </c>
      <c r="OK76" s="539" t="str">
        <f t="shared" ca="1" si="731"/>
        <v>-</v>
      </c>
      <c r="OL76" s="539" t="str">
        <f t="shared" ca="1" si="731"/>
        <v>-</v>
      </c>
      <c r="OM76" s="539" t="str">
        <f t="shared" ca="1" si="731"/>
        <v>-</v>
      </c>
      <c r="ON76" s="539" t="str">
        <f t="shared" ca="1" si="731"/>
        <v>-</v>
      </c>
      <c r="OO76" s="539" t="str">
        <f t="shared" ca="1" si="731"/>
        <v>-</v>
      </c>
      <c r="OP76" s="539" t="str">
        <f t="shared" ca="1" si="731"/>
        <v>-</v>
      </c>
      <c r="OQ76" s="539" t="str">
        <f t="shared" ca="1" si="731"/>
        <v>-</v>
      </c>
      <c r="OR76" s="539" t="str">
        <f t="shared" ca="1" si="731"/>
        <v>-</v>
      </c>
      <c r="OS76" s="539" t="str">
        <f t="shared" ca="1" si="731"/>
        <v>-</v>
      </c>
      <c r="OT76" s="539" t="str">
        <f t="shared" ca="1" si="731"/>
        <v>-</v>
      </c>
      <c r="OU76" s="539" t="str">
        <f t="shared" ca="1" si="731"/>
        <v>-</v>
      </c>
      <c r="OV76" s="539" t="str">
        <f t="shared" ca="1" si="731"/>
        <v>-</v>
      </c>
      <c r="OW76" s="539" t="str">
        <f t="shared" ca="1" si="731"/>
        <v>-</v>
      </c>
      <c r="OX76" s="539" t="str">
        <f t="shared" ca="1" si="731"/>
        <v>-</v>
      </c>
      <c r="OY76" s="539" t="str">
        <f t="shared" ca="1" si="731"/>
        <v>-</v>
      </c>
      <c r="OZ76" s="539" t="str">
        <f t="shared" ca="1" si="731"/>
        <v>-</v>
      </c>
      <c r="PA76" s="539" t="str">
        <f t="shared" ca="1" si="731"/>
        <v>-</v>
      </c>
      <c r="PB76" s="539" t="str">
        <f t="shared" ca="1" si="731"/>
        <v>-</v>
      </c>
      <c r="PC76" s="539" t="str">
        <f t="shared" ca="1" si="731"/>
        <v>-</v>
      </c>
      <c r="PD76" s="539" t="str">
        <f t="shared" ca="1" si="731"/>
        <v>-</v>
      </c>
      <c r="PE76" s="539" t="str">
        <f t="shared" ca="1" si="731"/>
        <v>-</v>
      </c>
      <c r="PF76" s="539" t="str">
        <f t="shared" ca="1" si="731"/>
        <v>-</v>
      </c>
      <c r="PG76" s="539" t="str">
        <f t="shared" ca="1" si="731"/>
        <v>-</v>
      </c>
      <c r="PH76" s="539" t="str">
        <f t="shared" ca="1" si="731"/>
        <v>-</v>
      </c>
      <c r="PI76" s="549" t="str">
        <f t="shared" si="732"/>
        <v>-</v>
      </c>
      <c r="PJ76" s="549" t="str">
        <f t="shared" si="732"/>
        <v>-</v>
      </c>
      <c r="PK76" s="549" t="str">
        <f t="shared" si="732"/>
        <v>-</v>
      </c>
      <c r="PL76" s="549" t="str">
        <f t="shared" si="732"/>
        <v>-</v>
      </c>
      <c r="PM76" s="549" t="str">
        <f t="shared" si="732"/>
        <v>-</v>
      </c>
      <c r="PN76" s="549" t="str">
        <f t="shared" si="732"/>
        <v>-</v>
      </c>
      <c r="PO76" s="549" t="str">
        <f t="shared" si="732"/>
        <v>-</v>
      </c>
      <c r="PP76" s="549" t="str">
        <f t="shared" si="732"/>
        <v>-</v>
      </c>
      <c r="PQ76" s="549" t="str">
        <f t="shared" si="732"/>
        <v>-</v>
      </c>
      <c r="PR76" s="549" t="str">
        <f t="shared" si="732"/>
        <v>-</v>
      </c>
      <c r="PS76" s="549" t="str">
        <f t="shared" si="732"/>
        <v>-</v>
      </c>
      <c r="PT76" s="549" t="str">
        <f t="shared" si="732"/>
        <v>-</v>
      </c>
      <c r="PU76" s="549" t="str">
        <f t="shared" si="732"/>
        <v>-</v>
      </c>
      <c r="PV76" s="549" t="str">
        <f t="shared" si="732"/>
        <v>-</v>
      </c>
      <c r="PW76" s="549" t="str">
        <f t="shared" si="732"/>
        <v>-</v>
      </c>
      <c r="PX76" s="549" t="str">
        <f t="shared" si="732"/>
        <v>-</v>
      </c>
      <c r="PY76" s="549" t="str">
        <f t="shared" si="732"/>
        <v>-</v>
      </c>
      <c r="PZ76" s="549" t="str">
        <f t="shared" si="732"/>
        <v>-</v>
      </c>
      <c r="QA76" s="549" t="str">
        <f t="shared" si="732"/>
        <v>-</v>
      </c>
      <c r="QB76" s="549" t="str">
        <f t="shared" si="732"/>
        <v>-</v>
      </c>
      <c r="QC76" s="549" t="str">
        <f t="shared" si="732"/>
        <v>-</v>
      </c>
      <c r="QD76" s="549" t="str">
        <f t="shared" si="732"/>
        <v>-</v>
      </c>
      <c r="QE76" s="549" t="str">
        <f t="shared" si="732"/>
        <v>-</v>
      </c>
      <c r="QF76" s="549" t="str">
        <f t="shared" si="732"/>
        <v>-</v>
      </c>
      <c r="QG76" s="549" t="str">
        <f t="shared" si="732"/>
        <v>-</v>
      </c>
      <c r="QH76" s="549" t="str">
        <f t="shared" si="732"/>
        <v>-</v>
      </c>
      <c r="QI76" s="539" t="str">
        <f t="shared" si="733"/>
        <v>-</v>
      </c>
      <c r="QJ76" s="539" t="str">
        <f t="shared" si="733"/>
        <v>-</v>
      </c>
      <c r="QK76" s="539" t="str">
        <f t="shared" si="733"/>
        <v>-</v>
      </c>
      <c r="QL76" s="539" t="str">
        <f t="shared" si="733"/>
        <v>-</v>
      </c>
      <c r="QM76" s="539" t="str">
        <f t="shared" si="733"/>
        <v>-</v>
      </c>
      <c r="QN76" s="539" t="str">
        <f t="shared" si="733"/>
        <v>-</v>
      </c>
      <c r="QO76" s="539" t="str">
        <f t="shared" ca="1" si="733"/>
        <v>-</v>
      </c>
      <c r="QP76" s="539" t="str">
        <f t="shared" ca="1" si="733"/>
        <v>-</v>
      </c>
      <c r="QQ76" s="539" t="str">
        <f t="shared" ca="1" si="733"/>
        <v>-</v>
      </c>
      <c r="QR76" s="539" t="str">
        <f t="shared" ca="1" si="733"/>
        <v>-</v>
      </c>
      <c r="QS76" s="539" t="str">
        <f t="shared" ca="1" si="733"/>
        <v>-</v>
      </c>
      <c r="QT76" s="539" t="str">
        <f t="shared" ca="1" si="733"/>
        <v>-</v>
      </c>
      <c r="QU76" s="539" t="str">
        <f t="shared" ca="1" si="733"/>
        <v>-</v>
      </c>
      <c r="QV76" s="539" t="str">
        <f t="shared" ca="1" si="733"/>
        <v>-</v>
      </c>
      <c r="QW76" s="539" t="str">
        <f t="shared" ca="1" si="733"/>
        <v>-</v>
      </c>
      <c r="QX76" s="539" t="str">
        <f t="shared" ca="1" si="733"/>
        <v>-</v>
      </c>
      <c r="QY76" s="539" t="str">
        <f t="shared" ca="1" si="733"/>
        <v>-</v>
      </c>
      <c r="QZ76" s="539" t="str">
        <f t="shared" ca="1" si="733"/>
        <v>-</v>
      </c>
      <c r="RA76" s="539" t="str">
        <f t="shared" ca="1" si="733"/>
        <v>-</v>
      </c>
      <c r="RB76" s="539" t="str">
        <f t="shared" ca="1" si="733"/>
        <v>-</v>
      </c>
      <c r="RC76" s="539" t="str">
        <f t="shared" ca="1" si="733"/>
        <v>-</v>
      </c>
      <c r="RD76" s="539" t="str">
        <f t="shared" ca="1" si="733"/>
        <v>-</v>
      </c>
      <c r="RE76" s="539" t="str">
        <f t="shared" ca="1" si="733"/>
        <v>-</v>
      </c>
      <c r="RF76" s="539" t="str">
        <f t="shared" ca="1" si="733"/>
        <v>-</v>
      </c>
      <c r="RG76" s="539" t="str">
        <f t="shared" ca="1" si="733"/>
        <v>-</v>
      </c>
      <c r="RH76" s="539" t="str">
        <f t="shared" ca="1" si="733"/>
        <v>-</v>
      </c>
      <c r="RI76" s="539" t="str">
        <f t="shared" ca="1" si="733"/>
        <v>-</v>
      </c>
      <c r="RJ76" s="539" t="str">
        <f t="shared" ca="1" si="733"/>
        <v>-</v>
      </c>
      <c r="RK76" s="539" t="str">
        <f t="shared" ca="1" si="733"/>
        <v>-</v>
      </c>
      <c r="RL76" s="539" t="str">
        <f t="shared" ca="1" si="733"/>
        <v>-</v>
      </c>
      <c r="RM76" s="539" t="str">
        <f t="shared" ca="1" si="733"/>
        <v>-</v>
      </c>
      <c r="RN76" s="539" t="str">
        <f t="shared" ca="1" si="733"/>
        <v>-</v>
      </c>
      <c r="RO76" s="539" t="str">
        <f t="shared" ca="1" si="733"/>
        <v>-</v>
      </c>
      <c r="RP76" s="539" t="str">
        <f t="shared" ca="1" si="733"/>
        <v>-</v>
      </c>
      <c r="RQ76" s="539" t="str">
        <f t="shared" ca="1" si="733"/>
        <v>-</v>
      </c>
      <c r="RR76" s="539" t="str">
        <f t="shared" ca="1" si="733"/>
        <v>-</v>
      </c>
      <c r="RS76" s="549" t="str">
        <f t="shared" si="734"/>
        <v>-</v>
      </c>
      <c r="RT76" s="549" t="str">
        <f t="shared" si="734"/>
        <v>-</v>
      </c>
      <c r="RU76" s="549" t="str">
        <f t="shared" si="734"/>
        <v>-</v>
      </c>
      <c r="RV76" s="549" t="str">
        <f t="shared" si="734"/>
        <v>-</v>
      </c>
      <c r="RW76" s="549" t="str">
        <f t="shared" si="734"/>
        <v>-</v>
      </c>
      <c r="RX76" s="549" t="str">
        <f t="shared" si="734"/>
        <v>-</v>
      </c>
      <c r="RY76" s="549" t="str">
        <f t="shared" si="734"/>
        <v>-</v>
      </c>
      <c r="RZ76" s="549" t="str">
        <f t="shared" si="734"/>
        <v>-</v>
      </c>
      <c r="SA76" s="549" t="str">
        <f t="shared" si="734"/>
        <v>-</v>
      </c>
      <c r="SB76" s="549" t="str">
        <f t="shared" si="734"/>
        <v>-</v>
      </c>
      <c r="SC76" s="549" t="str">
        <f t="shared" si="734"/>
        <v>-</v>
      </c>
      <c r="SD76" s="549" t="str">
        <f t="shared" si="734"/>
        <v>-</v>
      </c>
      <c r="SE76" s="549" t="str">
        <f t="shared" si="734"/>
        <v>-</v>
      </c>
      <c r="SF76" s="549" t="str">
        <f t="shared" si="734"/>
        <v>-</v>
      </c>
      <c r="SG76" s="549" t="str">
        <f t="shared" si="734"/>
        <v>-</v>
      </c>
      <c r="SH76" s="549" t="str">
        <f t="shared" si="734"/>
        <v>-</v>
      </c>
      <c r="SI76" s="549" t="str">
        <f t="shared" si="734"/>
        <v>-</v>
      </c>
      <c r="SJ76" s="549" t="str">
        <f t="shared" si="734"/>
        <v>-</v>
      </c>
      <c r="SK76" s="549" t="str">
        <f t="shared" si="734"/>
        <v>-</v>
      </c>
      <c r="SL76" s="549" t="str">
        <f t="shared" si="734"/>
        <v>-</v>
      </c>
      <c r="SM76" s="549" t="str">
        <f t="shared" si="734"/>
        <v>-</v>
      </c>
      <c r="SN76" s="549" t="str">
        <f t="shared" si="734"/>
        <v>-</v>
      </c>
      <c r="SO76" s="549" t="str">
        <f t="shared" si="734"/>
        <v>-</v>
      </c>
      <c r="SP76" s="549" t="str">
        <f t="shared" si="734"/>
        <v>-</v>
      </c>
      <c r="SQ76" s="549" t="str">
        <f t="shared" si="734"/>
        <v>-</v>
      </c>
      <c r="SR76" s="549" t="str">
        <f t="shared" si="734"/>
        <v>-</v>
      </c>
      <c r="SS76" s="539" t="b">
        <f t="shared" si="735"/>
        <v>1</v>
      </c>
      <c r="ST76" s="539" t="b">
        <f t="shared" si="735"/>
        <v>1</v>
      </c>
      <c r="SU76" s="539" t="b">
        <f t="shared" si="735"/>
        <v>1</v>
      </c>
      <c r="SV76" s="539" t="b">
        <f t="shared" si="735"/>
        <v>1</v>
      </c>
      <c r="SW76" s="539" t="b">
        <f t="shared" si="735"/>
        <v>1</v>
      </c>
      <c r="SX76" s="539" t="b">
        <f t="shared" si="735"/>
        <v>1</v>
      </c>
      <c r="SY76" s="539" t="str">
        <f t="shared" ca="1" si="735"/>
        <v>-</v>
      </c>
      <c r="SZ76" s="539" t="str">
        <f t="shared" ca="1" si="735"/>
        <v>-</v>
      </c>
      <c r="TA76" s="539" t="str">
        <f t="shared" ca="1" si="735"/>
        <v>-</v>
      </c>
      <c r="TB76" s="539" t="str">
        <f t="shared" ca="1" si="735"/>
        <v>-</v>
      </c>
      <c r="TC76" s="539" t="str">
        <f t="shared" ca="1" si="735"/>
        <v>-</v>
      </c>
      <c r="TD76" s="539" t="str">
        <f t="shared" ca="1" si="735"/>
        <v>-</v>
      </c>
      <c r="TE76" s="539" t="str">
        <f t="shared" ca="1" si="735"/>
        <v>-</v>
      </c>
      <c r="TF76" s="539" t="str">
        <f t="shared" ca="1" si="735"/>
        <v>-</v>
      </c>
      <c r="TG76" s="539" t="str">
        <f t="shared" ca="1" si="735"/>
        <v>-</v>
      </c>
      <c r="TH76" s="539" t="str">
        <f t="shared" ca="1" si="735"/>
        <v>-</v>
      </c>
      <c r="TI76" s="539" t="str">
        <f t="shared" ca="1" si="735"/>
        <v>-</v>
      </c>
      <c r="TJ76" s="539" t="str">
        <f t="shared" ca="1" si="735"/>
        <v>-</v>
      </c>
      <c r="TK76" s="539" t="str">
        <f t="shared" ca="1" si="735"/>
        <v>-</v>
      </c>
      <c r="TL76" s="539" t="str">
        <f t="shared" ca="1" si="735"/>
        <v>-</v>
      </c>
      <c r="TM76" s="539" t="str">
        <f t="shared" ca="1" si="735"/>
        <v>-</v>
      </c>
      <c r="TN76" s="539" t="str">
        <f t="shared" ca="1" si="735"/>
        <v>-</v>
      </c>
      <c r="TO76" s="539" t="str">
        <f t="shared" ca="1" si="735"/>
        <v>-</v>
      </c>
      <c r="TP76" s="539" t="str">
        <f t="shared" ca="1" si="735"/>
        <v>-</v>
      </c>
      <c r="TQ76" s="539" t="str">
        <f t="shared" ca="1" si="735"/>
        <v>-</v>
      </c>
      <c r="TR76" s="539" t="str">
        <f t="shared" ca="1" si="735"/>
        <v>-</v>
      </c>
      <c r="TS76" s="539" t="str">
        <f t="shared" ca="1" si="735"/>
        <v>-</v>
      </c>
      <c r="TT76" s="539" t="str">
        <f t="shared" ca="1" si="735"/>
        <v>-</v>
      </c>
      <c r="TU76" s="539" t="str">
        <f t="shared" ca="1" si="735"/>
        <v>-</v>
      </c>
      <c r="TV76" s="539" t="str">
        <f t="shared" ca="1" si="735"/>
        <v>-</v>
      </c>
      <c r="TW76" s="539" t="str">
        <f t="shared" ca="1" si="735"/>
        <v>-</v>
      </c>
      <c r="TX76" s="539" t="str">
        <f t="shared" ca="1" si="735"/>
        <v>-</v>
      </c>
      <c r="TY76" s="539" t="str">
        <f t="shared" ca="1" si="735"/>
        <v>-</v>
      </c>
      <c r="TZ76" s="539" t="str">
        <f t="shared" ca="1" si="735"/>
        <v>-</v>
      </c>
      <c r="UA76" s="539" t="str">
        <f t="shared" ca="1" si="735"/>
        <v>-</v>
      </c>
      <c r="UB76" s="539" t="str">
        <f t="shared" ca="1" si="735"/>
        <v>-</v>
      </c>
      <c r="UC76" s="549" t="b">
        <f t="shared" si="736"/>
        <v>1</v>
      </c>
      <c r="UD76" s="549" t="b">
        <f t="shared" si="736"/>
        <v>1</v>
      </c>
      <c r="UE76" s="549" t="b">
        <f t="shared" si="736"/>
        <v>1</v>
      </c>
      <c r="UF76" s="549" t="b">
        <f t="shared" si="736"/>
        <v>1</v>
      </c>
      <c r="UG76" s="549" t="b">
        <f t="shared" si="736"/>
        <v>1</v>
      </c>
      <c r="UH76" s="549" t="b">
        <f t="shared" si="736"/>
        <v>1</v>
      </c>
      <c r="UI76" s="549" t="b">
        <f t="shared" si="736"/>
        <v>1</v>
      </c>
      <c r="UJ76" s="549" t="b">
        <f t="shared" si="736"/>
        <v>1</v>
      </c>
      <c r="UK76" s="549" t="b">
        <f t="shared" si="736"/>
        <v>1</v>
      </c>
      <c r="UL76" s="549" t="b">
        <f t="shared" si="736"/>
        <v>1</v>
      </c>
      <c r="UM76" s="549" t="b">
        <f t="shared" si="736"/>
        <v>1</v>
      </c>
      <c r="UN76" s="549" t="b">
        <f t="shared" si="736"/>
        <v>1</v>
      </c>
      <c r="UO76" s="549" t="b">
        <f t="shared" si="736"/>
        <v>1</v>
      </c>
      <c r="UP76" s="549" t="b">
        <f t="shared" si="736"/>
        <v>1</v>
      </c>
      <c r="UQ76" s="549" t="b">
        <f t="shared" si="736"/>
        <v>1</v>
      </c>
      <c r="UR76" s="549" t="b">
        <f t="shared" si="736"/>
        <v>1</v>
      </c>
      <c r="US76" s="549" t="b">
        <f t="shared" si="736"/>
        <v>1</v>
      </c>
      <c r="UT76" s="549" t="b">
        <f t="shared" si="736"/>
        <v>1</v>
      </c>
      <c r="UU76" s="549" t="b">
        <f t="shared" si="736"/>
        <v>1</v>
      </c>
      <c r="UV76" s="549" t="b">
        <f t="shared" si="736"/>
        <v>1</v>
      </c>
      <c r="UW76" s="549" t="b">
        <f t="shared" si="736"/>
        <v>1</v>
      </c>
      <c r="UX76" s="549" t="b">
        <f t="shared" si="736"/>
        <v>1</v>
      </c>
      <c r="UY76" s="549" t="b">
        <f t="shared" si="736"/>
        <v>1</v>
      </c>
      <c r="UZ76" s="549" t="b">
        <f t="shared" si="736"/>
        <v>1</v>
      </c>
      <c r="VA76" s="549" t="b">
        <f t="shared" si="736"/>
        <v>1</v>
      </c>
      <c r="VB76" s="549" t="b">
        <f t="shared" si="736"/>
        <v>1</v>
      </c>
      <c r="VC76" s="19">
        <f t="shared" ca="1" si="671"/>
        <v>0</v>
      </c>
      <c r="VD76" s="23">
        <v>0</v>
      </c>
    </row>
    <row r="77" spans="1:576" outlineLevel="1">
      <c r="A77" s="21">
        <f t="shared" si="93"/>
        <v>72</v>
      </c>
      <c r="B77" s="21">
        <f t="shared" si="674"/>
        <v>18</v>
      </c>
      <c r="C77">
        <v>108</v>
      </c>
      <c r="D77" s="19" t="str">
        <f t="shared" ca="1" si="583"/>
        <v>SNSW</v>
      </c>
      <c r="E77" t="b">
        <v>0</v>
      </c>
      <c r="F77" t="b">
        <v>0</v>
      </c>
      <c r="G77" t="b">
        <v>1</v>
      </c>
      <c r="H77" s="215">
        <f t="shared" ca="1" si="686"/>
        <v>23</v>
      </c>
      <c r="I77" s="26">
        <v>2</v>
      </c>
      <c r="J77" s="26">
        <v>1</v>
      </c>
      <c r="K77" s="26" t="str">
        <f>""</f>
        <v/>
      </c>
      <c r="L77" s="26">
        <v>0</v>
      </c>
      <c r="M77" s="26">
        <f t="shared" si="585"/>
        <v>2</v>
      </c>
      <c r="N77" s="26">
        <v>2</v>
      </c>
      <c r="O77" s="26">
        <v>3</v>
      </c>
      <c r="P77" s="26">
        <v>2</v>
      </c>
      <c r="Q77" s="26">
        <v>0</v>
      </c>
      <c r="R77" s="26">
        <v>0</v>
      </c>
      <c r="S77" s="26">
        <v>0</v>
      </c>
      <c r="T77" s="26">
        <v>0</v>
      </c>
      <c r="U77" s="26">
        <v>1</v>
      </c>
      <c r="V77" s="116">
        <v>1</v>
      </c>
      <c r="W77" s="116">
        <v>1</v>
      </c>
      <c r="X77" s="116">
        <v>1</v>
      </c>
      <c r="Y77" s="211"/>
      <c r="Z77" s="211"/>
      <c r="AA77" s="211"/>
      <c r="AB77" s="211"/>
      <c r="AC77" s="26">
        <v>0</v>
      </c>
      <c r="AD77" s="211"/>
      <c r="AE77" s="211"/>
      <c r="AF77" s="211"/>
      <c r="AG77" s="211"/>
      <c r="AH77" s="211"/>
      <c r="AI77" s="211"/>
      <c r="AJ77" s="211"/>
      <c r="AK77" s="211"/>
      <c r="AL77" s="136">
        <f t="shared" si="586"/>
        <v>2</v>
      </c>
      <c r="AM77" s="136">
        <f>INDEX(CHOOSE($O77,DataAutumn!i.AdultDrys,DataWinter!i.AdultDrys,DataSpring!i.AdultDrys),1,$N77)</f>
        <v>3</v>
      </c>
      <c r="AN77" s="5">
        <f t="shared" si="587"/>
        <v>2</v>
      </c>
      <c r="AO77" s="5">
        <f t="shared" si="587"/>
        <v>0</v>
      </c>
      <c r="AP77" s="5">
        <f t="shared" si="588"/>
        <v>1</v>
      </c>
      <c r="AQ77" s="211"/>
      <c r="AR77" s="211"/>
      <c r="AS77" s="356" t="str">
        <f t="shared" ca="1" si="589"/>
        <v>optimum_carry 00023 SNSW MWM     pasture200 Day204 Scan2-0000 RR000p GP100p WP100p MP100p T_TRUE (F33N11)</v>
      </c>
      <c r="AT77" s="9" t="str">
        <f ca="1">IF(COUNTIF(AS$5:AS77,AS77)=1,"-","Dup")</f>
        <v>-</v>
      </c>
      <c r="AU77" s="9"/>
      <c r="AV77" s="19" t="str">
        <f t="shared" ca="1" si="590"/>
        <v>-</v>
      </c>
      <c r="AW77" s="19" t="str">
        <f t="shared" ca="1" si="590"/>
        <v>-</v>
      </c>
      <c r="AX77" s="19" t="str">
        <f t="shared" ca="1" si="590"/>
        <v>-</v>
      </c>
      <c r="AY77" s="19" t="str">
        <f t="shared" ca="1" si="590"/>
        <v>-</v>
      </c>
      <c r="AZ77" s="19" t="str">
        <f t="shared" ca="1" si="590"/>
        <v>-</v>
      </c>
      <c r="BA77" s="19" t="str">
        <f t="shared" ca="1" si="590"/>
        <v>-</v>
      </c>
      <c r="BB77" s="19" t="str">
        <f t="shared" ca="1" si="590"/>
        <v>-</v>
      </c>
      <c r="BC77" s="19" t="str">
        <f t="shared" ca="1" si="590"/>
        <v>-</v>
      </c>
      <c r="BD77" s="9"/>
      <c r="BE77" s="5" t="b">
        <f t="shared" si="591"/>
        <v>0</v>
      </c>
      <c r="BF77" s="5" t="str">
        <f t="shared" si="591"/>
        <v>-</v>
      </c>
      <c r="BG77" s="5" t="b">
        <f t="shared" si="591"/>
        <v>0</v>
      </c>
      <c r="BH77" s="5" t="b">
        <f t="shared" si="591"/>
        <v>1</v>
      </c>
      <c r="BI77" s="5" t="b">
        <f t="shared" si="591"/>
        <v>1</v>
      </c>
      <c r="BJ77" s="136">
        <f t="shared" si="591"/>
        <v>0</v>
      </c>
      <c r="BK77" s="19" t="b">
        <f t="shared" ca="1" si="592"/>
        <v>0</v>
      </c>
      <c r="BL77" s="9"/>
      <c r="BM77" s="5" t="str">
        <f t="shared" ca="1" si="593"/>
        <v>-</v>
      </c>
      <c r="BN77" s="19" t="str">
        <f t="shared" ca="1" si="594"/>
        <v>-</v>
      </c>
      <c r="BO77" s="19" t="str">
        <f t="shared" ca="1" si="594"/>
        <v>-</v>
      </c>
      <c r="BP77" s="19" t="str">
        <f t="shared" ca="1" si="594"/>
        <v>-</v>
      </c>
      <c r="BQ77" s="5" t="str">
        <f t="shared" ca="1" si="595"/>
        <v>-</v>
      </c>
      <c r="BR77" s="19" t="str">
        <f t="shared" ca="1" si="596"/>
        <v>-</v>
      </c>
      <c r="BS77" s="5" t="str">
        <f t="shared" ca="1" si="597"/>
        <v>-</v>
      </c>
      <c r="BT77" s="19" t="str">
        <f t="shared" ca="1" si="598"/>
        <v>-</v>
      </c>
      <c r="BU77" s="19" t="str">
        <f t="shared" ca="1" si="598"/>
        <v>-</v>
      </c>
      <c r="BV77" s="19" t="str">
        <f t="shared" ca="1" si="598"/>
        <v>-</v>
      </c>
      <c r="BW77" s="5" t="str">
        <f t="shared" ca="1" si="599"/>
        <v>-</v>
      </c>
      <c r="BX77" s="9"/>
      <c r="BY77" s="5" t="b">
        <f t="shared" si="600"/>
        <v>0</v>
      </c>
      <c r="BZ77" s="5" t="str">
        <f t="shared" ca="1" si="601"/>
        <v>-</v>
      </c>
      <c r="CA77" s="5" t="str">
        <f t="shared" ca="1" si="602"/>
        <v>-</v>
      </c>
      <c r="CB77" s="5" t="str">
        <f t="shared" ca="1" si="602"/>
        <v>-</v>
      </c>
      <c r="CC77" s="5" t="str">
        <f t="shared" ca="1" si="602"/>
        <v>-</v>
      </c>
      <c r="CD77" s="5" t="str">
        <f t="shared" ca="1" si="602"/>
        <v>-</v>
      </c>
      <c r="CE77" s="5" t="str">
        <f t="shared" ca="1" si="602"/>
        <v>-</v>
      </c>
      <c r="CF77" s="5" t="str">
        <f t="shared" ca="1" si="602"/>
        <v>-</v>
      </c>
      <c r="CG77" s="5" t="str">
        <f t="shared" ca="1" si="602"/>
        <v>-</v>
      </c>
      <c r="CH77" s="5" t="str">
        <f t="shared" ca="1" si="602"/>
        <v>-</v>
      </c>
      <c r="CI77" s="9"/>
      <c r="CJ77" s="12" t="b">
        <v>1</v>
      </c>
      <c r="CK77" s="12" t="b">
        <v>1</v>
      </c>
      <c r="CL77" s="12" t="b">
        <v>1</v>
      </c>
      <c r="CM77" s="12">
        <v>22312000005</v>
      </c>
      <c r="CN77" s="12" t="b">
        <v>0</v>
      </c>
      <c r="CO77" s="19" t="str">
        <f t="shared" ca="1" si="603"/>
        <v>-</v>
      </c>
      <c r="CP77" s="19" t="str">
        <f t="shared" ca="1" si="603"/>
        <v>-</v>
      </c>
      <c r="CQ77" s="19" t="str">
        <f t="shared" ca="1" si="603"/>
        <v>-</v>
      </c>
      <c r="CR77" s="433">
        <f t="shared" si="604"/>
        <v>652</v>
      </c>
      <c r="CS77" s="433">
        <f t="shared" si="604"/>
        <v>686</v>
      </c>
      <c r="CT77" s="433">
        <f t="shared" si="604"/>
        <v>721</v>
      </c>
      <c r="CU77" s="144">
        <f t="shared" si="605"/>
        <v>378</v>
      </c>
      <c r="CV77" s="144">
        <f t="shared" si="605"/>
        <v>413</v>
      </c>
      <c r="CW77" s="144">
        <f t="shared" si="605"/>
        <v>448</v>
      </c>
      <c r="CX77" s="19" t="str">
        <f t="shared" ca="1" si="724"/>
        <v>-</v>
      </c>
      <c r="CY77" s="19" t="str">
        <f t="shared" ca="1" si="724"/>
        <v>-</v>
      </c>
      <c r="CZ77" s="19" t="str">
        <f t="shared" ca="1" si="724"/>
        <v>-</v>
      </c>
      <c r="DA77" s="19" t="str">
        <f t="shared" ca="1" si="724"/>
        <v>-</v>
      </c>
      <c r="DB77" s="19" t="str">
        <f t="shared" ca="1" si="724"/>
        <v>-</v>
      </c>
      <c r="DC77" s="19" t="str">
        <f t="shared" ca="1" si="724"/>
        <v>-</v>
      </c>
      <c r="DD77" s="19">
        <f t="shared" ca="1" si="724"/>
        <v>1</v>
      </c>
      <c r="DE77" s="19">
        <f t="shared" ca="1" si="724"/>
        <v>1</v>
      </c>
      <c r="DF77" s="19">
        <f t="shared" ca="1" si="724"/>
        <v>0</v>
      </c>
      <c r="DG77" s="19" t="str">
        <f t="shared" ca="1" si="724"/>
        <v>-</v>
      </c>
      <c r="DH77" s="19" t="str">
        <f t="shared" ca="1" si="724"/>
        <v>-</v>
      </c>
      <c r="DI77" s="19" t="str">
        <f t="shared" ca="1" si="724"/>
        <v>-</v>
      </c>
      <c r="DJ77" s="19" t="str">
        <f t="shared" ca="1" si="724"/>
        <v>-</v>
      </c>
      <c r="DK77" s="19" t="str">
        <f t="shared" ca="1" si="724"/>
        <v>-</v>
      </c>
      <c r="DL77" s="19">
        <f t="shared" ca="1" si="724"/>
        <v>0</v>
      </c>
      <c r="DM77" s="19" t="str">
        <f t="shared" ca="1" si="724"/>
        <v>-</v>
      </c>
      <c r="DN77" s="19" t="str">
        <f t="shared" ca="1" si="724"/>
        <v>-</v>
      </c>
      <c r="DO77" s="19" t="str">
        <f t="shared" ca="1" si="603"/>
        <v>-</v>
      </c>
      <c r="DP77" s="19">
        <f t="shared" ca="1" si="603"/>
        <v>0</v>
      </c>
      <c r="DQ77" s="19">
        <f t="shared" ca="1" si="603"/>
        <v>0</v>
      </c>
      <c r="DR77" s="9"/>
      <c r="DS77" s="19">
        <f t="shared" ca="1" si="753"/>
        <v>0</v>
      </c>
      <c r="DT77" s="19">
        <f t="shared" ca="1" si="753"/>
        <v>0</v>
      </c>
      <c r="DU77" s="19">
        <f t="shared" ca="1" si="753"/>
        <v>0</v>
      </c>
      <c r="DV77" s="19">
        <f t="shared" ca="1" si="753"/>
        <v>0</v>
      </c>
      <c r="DW77" s="19">
        <f t="shared" ca="1" si="753"/>
        <v>0</v>
      </c>
      <c r="DX77" s="19">
        <f t="shared" ca="1" si="753"/>
        <v>0</v>
      </c>
      <c r="DY77" s="19">
        <f t="shared" ca="1" si="753"/>
        <v>0</v>
      </c>
      <c r="DZ77" s="19">
        <f t="shared" ca="1" si="753"/>
        <v>0</v>
      </c>
      <c r="EA77" s="19">
        <f t="shared" ca="1" si="753"/>
        <v>0</v>
      </c>
      <c r="EB77" s="19">
        <f t="shared" ca="1" si="753"/>
        <v>0</v>
      </c>
      <c r="EC77" s="19">
        <f t="shared" ca="1" si="753"/>
        <v>0</v>
      </c>
      <c r="ED77" s="19">
        <f t="shared" ca="1" si="753"/>
        <v>0</v>
      </c>
      <c r="EE77" s="19">
        <f t="shared" ca="1" si="753"/>
        <v>0</v>
      </c>
      <c r="EF77" s="433">
        <f t="shared" si="608"/>
        <v>0</v>
      </c>
      <c r="EG77" s="433">
        <f t="shared" si="608"/>
        <v>0</v>
      </c>
      <c r="EH77" s="116">
        <f t="shared" si="609"/>
        <v>0</v>
      </c>
      <c r="EI77" s="116">
        <f t="shared" ca="1" si="609"/>
        <v>0</v>
      </c>
      <c r="EJ77" s="116">
        <f t="shared" ca="1" si="609"/>
        <v>0</v>
      </c>
      <c r="EK77" s="116">
        <f t="shared" ca="1" si="609"/>
        <v>0</v>
      </c>
      <c r="EL77" s="116">
        <f t="shared" ca="1" si="609"/>
        <v>0</v>
      </c>
      <c r="EM77" s="537">
        <f t="shared" ca="1" si="610"/>
        <v>0</v>
      </c>
      <c r="EN77" s="116">
        <f t="shared" ca="1" si="611"/>
        <v>0</v>
      </c>
      <c r="EO77" s="116">
        <f t="shared" ca="1" si="611"/>
        <v>0</v>
      </c>
      <c r="EP77" s="116">
        <f t="shared" ca="1" si="611"/>
        <v>0</v>
      </c>
      <c r="EQ77" s="116">
        <f t="shared" ca="1" si="611"/>
        <v>0</v>
      </c>
      <c r="ER77" s="116">
        <f t="shared" ca="1" si="611"/>
        <v>0</v>
      </c>
      <c r="ES77" s="537">
        <f t="shared" ca="1" si="612"/>
        <v>0</v>
      </c>
      <c r="ET77" s="116">
        <f t="shared" ca="1" si="613"/>
        <v>0</v>
      </c>
      <c r="EU77" s="116">
        <f t="shared" ca="1" si="613"/>
        <v>0</v>
      </c>
      <c r="EV77" s="116">
        <f t="shared" ca="1" si="613"/>
        <v>0</v>
      </c>
      <c r="EW77" s="116">
        <f t="shared" ca="1" si="613"/>
        <v>0</v>
      </c>
      <c r="EX77" s="116">
        <f t="shared" ca="1" si="613"/>
        <v>0</v>
      </c>
      <c r="EY77" s="537">
        <f t="shared" ca="1" si="614"/>
        <v>0</v>
      </c>
      <c r="EZ77" s="116">
        <f t="shared" ca="1" si="615"/>
        <v>0</v>
      </c>
      <c r="FA77" s="116">
        <f t="shared" ca="1" si="615"/>
        <v>0</v>
      </c>
      <c r="FB77" s="116">
        <f t="shared" ca="1" si="615"/>
        <v>0</v>
      </c>
      <c r="FC77" s="116">
        <f t="shared" ca="1" si="615"/>
        <v>0</v>
      </c>
      <c r="FD77" s="116">
        <f t="shared" ca="1" si="615"/>
        <v>0</v>
      </c>
      <c r="FE77" s="537">
        <f t="shared" ca="1" si="616"/>
        <v>0</v>
      </c>
      <c r="FF77" s="116">
        <f t="shared" ca="1" si="617"/>
        <v>0</v>
      </c>
      <c r="FG77" s="116">
        <f t="shared" ca="1" si="617"/>
        <v>0</v>
      </c>
      <c r="FH77" s="116">
        <f t="shared" ca="1" si="617"/>
        <v>0</v>
      </c>
      <c r="FI77" s="116">
        <f t="shared" ca="1" si="617"/>
        <v>0</v>
      </c>
      <c r="FJ77" s="116">
        <f t="shared" ca="1" si="617"/>
        <v>0</v>
      </c>
      <c r="FK77" s="537">
        <f t="shared" ca="1" si="618"/>
        <v>0</v>
      </c>
      <c r="FL77" s="116">
        <f t="shared" ca="1" si="619"/>
        <v>0</v>
      </c>
      <c r="FM77" s="116">
        <f t="shared" ca="1" si="619"/>
        <v>0</v>
      </c>
      <c r="FN77" s="116">
        <f t="shared" ca="1" si="619"/>
        <v>0</v>
      </c>
      <c r="FO77" s="116">
        <f t="shared" ca="1" si="619"/>
        <v>0</v>
      </c>
      <c r="FP77" s="116">
        <f t="shared" ca="1" si="619"/>
        <v>0</v>
      </c>
      <c r="FQ77" s="537">
        <f t="shared" ca="1" si="620"/>
        <v>0</v>
      </c>
      <c r="FR77" s="117">
        <f t="shared" ca="1" si="621"/>
        <v>0</v>
      </c>
      <c r="FS77" s="117">
        <f t="shared" ca="1" si="621"/>
        <v>0</v>
      </c>
      <c r="FT77" s="117">
        <f t="shared" ca="1" si="621"/>
        <v>0</v>
      </c>
      <c r="FU77" s="117">
        <f t="shared" ca="1" si="621"/>
        <v>0</v>
      </c>
      <c r="FV77" s="556">
        <f t="shared" ca="1" si="725"/>
        <v>0</v>
      </c>
      <c r="FW77" s="556">
        <f t="shared" ca="1" si="725"/>
        <v>0</v>
      </c>
      <c r="FX77" s="556">
        <f t="shared" ca="1" si="725"/>
        <v>0</v>
      </c>
      <c r="FY77" s="556">
        <f t="shared" ca="1" si="725"/>
        <v>0</v>
      </c>
      <c r="FZ77" s="556">
        <f t="shared" ca="1" si="725"/>
        <v>0</v>
      </c>
      <c r="GA77" s="556">
        <f t="shared" ca="1" si="725"/>
        <v>0</v>
      </c>
      <c r="GB77" s="556">
        <f t="shared" ca="1" si="725"/>
        <v>0</v>
      </c>
      <c r="GC77" s="556">
        <f t="shared" ca="1" si="725"/>
        <v>0</v>
      </c>
      <c r="GD77" s="556">
        <f t="shared" ca="1" si="725"/>
        <v>0</v>
      </c>
      <c r="GE77" s="556">
        <f t="shared" ca="1" si="725"/>
        <v>0</v>
      </c>
      <c r="GF77" s="556">
        <f t="shared" ca="1" si="725"/>
        <v>0</v>
      </c>
      <c r="GG77" s="556">
        <f t="shared" ca="1" si="725"/>
        <v>0</v>
      </c>
      <c r="GH77" s="556">
        <f t="shared" ca="1" si="725"/>
        <v>0</v>
      </c>
      <c r="GI77" s="556">
        <f t="shared" ca="1" si="725"/>
        <v>0</v>
      </c>
      <c r="GJ77" s="556">
        <f t="shared" ca="1" si="725"/>
        <v>0</v>
      </c>
      <c r="GK77" s="556">
        <f t="shared" ca="1" si="725"/>
        <v>0</v>
      </c>
      <c r="GL77" s="556">
        <f t="shared" ca="1" si="725"/>
        <v>0</v>
      </c>
      <c r="GM77" s="556">
        <f t="shared" ca="1" si="725"/>
        <v>0</v>
      </c>
      <c r="GN77" s="556">
        <f t="shared" ca="1" si="725"/>
        <v>0</v>
      </c>
      <c r="GO77" s="556">
        <f t="shared" ca="1" si="725"/>
        <v>0</v>
      </c>
      <c r="GP77" s="19">
        <f t="shared" ca="1" si="623"/>
        <v>0</v>
      </c>
      <c r="GQ77" s="116">
        <f t="shared" ca="1" si="624"/>
        <v>0</v>
      </c>
      <c r="GR77" s="116">
        <f t="shared" ca="1" si="624"/>
        <v>0</v>
      </c>
      <c r="GS77" s="116">
        <f t="shared" ca="1" si="624"/>
        <v>0</v>
      </c>
      <c r="GT77" s="116">
        <f t="shared" ca="1" si="624"/>
        <v>0</v>
      </c>
      <c r="GU77" s="116">
        <f t="shared" ca="1" si="624"/>
        <v>0</v>
      </c>
      <c r="GV77" s="537">
        <f t="shared" ca="1" si="625"/>
        <v>0</v>
      </c>
      <c r="GW77" s="116">
        <f t="shared" ca="1" si="626"/>
        <v>0</v>
      </c>
      <c r="GX77" s="116">
        <f t="shared" ca="1" si="626"/>
        <v>0</v>
      </c>
      <c r="GY77" s="116">
        <f t="shared" ca="1" si="626"/>
        <v>0</v>
      </c>
      <c r="GZ77" s="116">
        <f t="shared" ca="1" si="626"/>
        <v>0</v>
      </c>
      <c r="HA77" s="116">
        <f t="shared" ca="1" si="626"/>
        <v>0</v>
      </c>
      <c r="HB77" s="537">
        <f t="shared" ca="1" si="627"/>
        <v>0</v>
      </c>
      <c r="HC77" s="116">
        <f t="shared" ca="1" si="628"/>
        <v>0</v>
      </c>
      <c r="HD77" s="116">
        <f t="shared" ca="1" si="628"/>
        <v>0</v>
      </c>
      <c r="HE77" s="116">
        <f t="shared" ca="1" si="628"/>
        <v>0</v>
      </c>
      <c r="HF77" s="116">
        <f t="shared" ca="1" si="628"/>
        <v>0</v>
      </c>
      <c r="HG77" s="116">
        <f t="shared" ca="1" si="628"/>
        <v>0</v>
      </c>
      <c r="HH77" s="537">
        <f t="shared" ca="1" si="629"/>
        <v>0</v>
      </c>
      <c r="HI77" s="116">
        <f t="shared" ca="1" si="630"/>
        <v>0</v>
      </c>
      <c r="HJ77" s="116">
        <f t="shared" ca="1" si="630"/>
        <v>0</v>
      </c>
      <c r="HK77" s="116">
        <f t="shared" ca="1" si="630"/>
        <v>0</v>
      </c>
      <c r="HL77" s="116">
        <f t="shared" ca="1" si="630"/>
        <v>0</v>
      </c>
      <c r="HM77" s="116">
        <f t="shared" ca="1" si="630"/>
        <v>0</v>
      </c>
      <c r="HN77" s="537">
        <f t="shared" ca="1" si="631"/>
        <v>0</v>
      </c>
      <c r="HO77" s="116">
        <f t="shared" ca="1" si="632"/>
        <v>0</v>
      </c>
      <c r="HP77" s="116">
        <f t="shared" ca="1" si="632"/>
        <v>0</v>
      </c>
      <c r="HQ77" s="116">
        <f t="shared" ca="1" si="632"/>
        <v>0</v>
      </c>
      <c r="HR77" s="116">
        <f t="shared" ca="1" si="632"/>
        <v>0</v>
      </c>
      <c r="HS77" s="116">
        <f t="shared" ca="1" si="632"/>
        <v>0</v>
      </c>
      <c r="HT77" s="537">
        <f t="shared" ca="1" si="633"/>
        <v>0</v>
      </c>
      <c r="HU77" s="116">
        <f t="shared" ca="1" si="634"/>
        <v>0</v>
      </c>
      <c r="HV77" s="116">
        <f t="shared" ca="1" si="634"/>
        <v>0</v>
      </c>
      <c r="HW77" s="116">
        <f t="shared" ca="1" si="634"/>
        <v>0</v>
      </c>
      <c r="HX77" s="116">
        <f t="shared" ca="1" si="634"/>
        <v>0</v>
      </c>
      <c r="HY77" s="116">
        <f t="shared" ca="1" si="634"/>
        <v>0</v>
      </c>
      <c r="HZ77" s="537">
        <f t="shared" ca="1" si="635"/>
        <v>0</v>
      </c>
      <c r="IA77" s="117">
        <f t="shared" ca="1" si="636"/>
        <v>0</v>
      </c>
      <c r="IB77" s="117">
        <f t="shared" ca="1" si="636"/>
        <v>0</v>
      </c>
      <c r="IC77" s="117">
        <f t="shared" ca="1" si="636"/>
        <v>0</v>
      </c>
      <c r="ID77" s="117">
        <f t="shared" ca="1" si="636"/>
        <v>0</v>
      </c>
      <c r="IE77" s="556">
        <f t="shared" ca="1" si="726"/>
        <v>0</v>
      </c>
      <c r="IF77" s="556">
        <f t="shared" ca="1" si="726"/>
        <v>0</v>
      </c>
      <c r="IG77" s="556">
        <f t="shared" ca="1" si="726"/>
        <v>0</v>
      </c>
      <c r="IH77" s="556">
        <f t="shared" ca="1" si="726"/>
        <v>0</v>
      </c>
      <c r="II77" s="556">
        <f t="shared" ca="1" si="726"/>
        <v>0</v>
      </c>
      <c r="IJ77" s="556">
        <f t="shared" ca="1" si="726"/>
        <v>0</v>
      </c>
      <c r="IK77" s="556">
        <f t="shared" ca="1" si="726"/>
        <v>0</v>
      </c>
      <c r="IL77" s="556">
        <f t="shared" ca="1" si="726"/>
        <v>0</v>
      </c>
      <c r="IM77" s="556">
        <f t="shared" ca="1" si="726"/>
        <v>0</v>
      </c>
      <c r="IN77" s="556">
        <f t="shared" ca="1" si="726"/>
        <v>0</v>
      </c>
      <c r="IO77" s="556">
        <f t="shared" ca="1" si="726"/>
        <v>0</v>
      </c>
      <c r="IP77" s="556">
        <f t="shared" ca="1" si="726"/>
        <v>0</v>
      </c>
      <c r="IQ77" s="556">
        <f t="shared" ca="1" si="726"/>
        <v>0</v>
      </c>
      <c r="IR77" s="556">
        <f t="shared" ca="1" si="726"/>
        <v>0</v>
      </c>
      <c r="IS77" s="556">
        <f t="shared" ca="1" si="726"/>
        <v>0</v>
      </c>
      <c r="IT77" s="556">
        <f t="shared" ca="1" si="726"/>
        <v>0</v>
      </c>
      <c r="IU77" s="556">
        <f t="shared" ca="1" si="726"/>
        <v>0</v>
      </c>
      <c r="IV77" s="556">
        <f t="shared" ca="1" si="726"/>
        <v>0</v>
      </c>
      <c r="IW77" s="556">
        <f t="shared" ca="1" si="726"/>
        <v>0</v>
      </c>
      <c r="IX77" s="556">
        <f t="shared" ca="1" si="726"/>
        <v>0</v>
      </c>
      <c r="IY77" s="19">
        <f t="shared" ca="1" si="638"/>
        <v>0</v>
      </c>
      <c r="IZ77" s="5">
        <f t="shared" si="639"/>
        <v>67</v>
      </c>
      <c r="JA77" s="9"/>
      <c r="JB77" s="5">
        <f t="shared" si="640"/>
        <v>1</v>
      </c>
      <c r="JC77" s="5" t="b">
        <f t="shared" si="640"/>
        <v>0</v>
      </c>
      <c r="JD77" s="19">
        <f t="shared" ca="1" si="727"/>
        <v>0</v>
      </c>
      <c r="JE77" s="5">
        <f t="shared" si="642"/>
        <v>0</v>
      </c>
      <c r="JF77" s="5">
        <f t="shared" si="643"/>
        <v>1.2500000000000001E-2</v>
      </c>
      <c r="JG77" s="5">
        <f t="shared" si="644"/>
        <v>0</v>
      </c>
      <c r="JH77" s="19">
        <f t="shared" ca="1" si="727"/>
        <v>0</v>
      </c>
      <c r="JI77" s="5">
        <f t="shared" si="645"/>
        <v>60</v>
      </c>
      <c r="JJ77" s="5">
        <f t="shared" si="646"/>
        <v>1</v>
      </c>
      <c r="JK77" s="19">
        <f t="shared" ca="1" si="727"/>
        <v>0</v>
      </c>
      <c r="JL77" s="19">
        <f t="shared" ca="1" si="727"/>
        <v>0</v>
      </c>
      <c r="JM77" s="19">
        <f t="shared" ca="1" si="727"/>
        <v>0</v>
      </c>
      <c r="JN77" s="19">
        <f t="shared" ca="1" si="727"/>
        <v>0</v>
      </c>
      <c r="JO77" s="19">
        <f t="shared" ca="1" si="727"/>
        <v>0</v>
      </c>
      <c r="JP77" s="19">
        <f t="shared" ca="1" si="727"/>
        <v>0</v>
      </c>
      <c r="JQ77" s="19">
        <f t="shared" ca="1" si="727"/>
        <v>0</v>
      </c>
      <c r="JR77" s="19">
        <f t="shared" ca="1" si="727"/>
        <v>0</v>
      </c>
      <c r="JS77" s="19">
        <f t="shared" ca="1" si="727"/>
        <v>0</v>
      </c>
      <c r="JT77" s="19">
        <f t="shared" ca="1" si="727"/>
        <v>0</v>
      </c>
      <c r="JU77" s="19">
        <f t="shared" ca="1" si="727"/>
        <v>0</v>
      </c>
      <c r="JV77" s="19">
        <f t="shared" ca="1" si="727"/>
        <v>0</v>
      </c>
      <c r="JW77" s="19">
        <f t="shared" ca="1" si="727"/>
        <v>0</v>
      </c>
      <c r="JX77" s="19">
        <f t="shared" ca="1" si="727"/>
        <v>0</v>
      </c>
      <c r="JY77" s="19">
        <f t="shared" ca="1" si="727"/>
        <v>0</v>
      </c>
      <c r="JZ77" s="19">
        <f t="shared" ca="1" si="727"/>
        <v>0</v>
      </c>
      <c r="KA77" s="19">
        <f t="shared" ca="1" si="727"/>
        <v>0</v>
      </c>
      <c r="KB77" s="19">
        <f t="shared" ca="1" si="727"/>
        <v>0</v>
      </c>
      <c r="KC77" s="19">
        <f t="shared" ca="1" si="727"/>
        <v>0</v>
      </c>
      <c r="KD77" s="19">
        <f t="shared" ca="1" si="727"/>
        <v>0</v>
      </c>
      <c r="KE77" s="19">
        <f t="shared" ca="1" si="727"/>
        <v>0</v>
      </c>
      <c r="KF77" s="5">
        <f t="shared" si="647"/>
        <v>0</v>
      </c>
      <c r="KG77" s="5">
        <f t="shared" si="647"/>
        <v>6.25E-2</v>
      </c>
      <c r="KH77" s="5">
        <f t="shared" si="647"/>
        <v>6.25E-2</v>
      </c>
      <c r="KI77" s="5">
        <f t="shared" si="647"/>
        <v>6.25E-2</v>
      </c>
      <c r="KJ77" s="19">
        <f t="shared" ca="1" si="727"/>
        <v>0</v>
      </c>
      <c r="KK77" s="19">
        <f t="shared" ca="1" si="727"/>
        <v>0</v>
      </c>
      <c r="KL77" s="19">
        <f t="shared" ca="1" si="727"/>
        <v>0</v>
      </c>
      <c r="KM77" s="19">
        <f t="shared" ca="1" si="727"/>
        <v>0</v>
      </c>
      <c r="KN77" s="19">
        <f t="shared" ca="1" si="727"/>
        <v>1</v>
      </c>
      <c r="KO77" s="19">
        <f t="shared" ca="1" si="727"/>
        <v>0</v>
      </c>
      <c r="KP77" s="19">
        <f t="shared" ca="1" si="727"/>
        <v>1</v>
      </c>
      <c r="KQ77" s="9"/>
      <c r="KR77" s="5" t="b">
        <f t="shared" ca="1" si="648"/>
        <v>1</v>
      </c>
      <c r="KS77" s="5" t="b">
        <f t="shared" si="649"/>
        <v>0</v>
      </c>
      <c r="KT77" s="5" t="b">
        <f t="shared" si="649"/>
        <v>0</v>
      </c>
      <c r="KU77" s="5" t="b">
        <f t="shared" si="649"/>
        <v>1</v>
      </c>
      <c r="KV77" s="136">
        <f t="shared" si="650"/>
        <v>2</v>
      </c>
      <c r="KW77" s="136">
        <f t="shared" si="650"/>
        <v>2</v>
      </c>
      <c r="KX77" s="5" t="b">
        <f t="shared" si="651"/>
        <v>0</v>
      </c>
      <c r="KY77" s="5" t="b">
        <f t="shared" si="651"/>
        <v>1</v>
      </c>
      <c r="KZ77" s="5" t="b">
        <f t="shared" si="651"/>
        <v>1</v>
      </c>
      <c r="LA77" s="5" t="b">
        <f t="shared" si="651"/>
        <v>0</v>
      </c>
      <c r="LB77" s="5">
        <f t="shared" si="652"/>
        <v>1</v>
      </c>
      <c r="LC77" s="5">
        <f t="shared" si="652"/>
        <v>0</v>
      </c>
      <c r="LD77" s="5" t="b">
        <f t="shared" si="653"/>
        <v>0</v>
      </c>
      <c r="LE77" s="5" t="str" cm="1">
        <f t="array" aca="1" ref="LE77" ca="1">IF(OR(LF77:LM77&lt;&gt;"-"),TRUE,"-")</f>
        <v>-</v>
      </c>
      <c r="LF77" s="19" t="str">
        <f t="shared" ca="1" si="654"/>
        <v>-</v>
      </c>
      <c r="LG77" s="19" t="str">
        <f t="shared" ca="1" si="654"/>
        <v>-</v>
      </c>
      <c r="LH77" s="19" t="str">
        <f t="shared" ca="1" si="654"/>
        <v>-</v>
      </c>
      <c r="LI77" s="19" t="str">
        <f t="shared" ca="1" si="654"/>
        <v>-</v>
      </c>
      <c r="LJ77" s="19" t="str">
        <f t="shared" ref="LJ77:LN77" ca="1" si="754">OFFSET(LJ$5,$B77,0)</f>
        <v>-</v>
      </c>
      <c r="LK77" s="19" t="str">
        <f t="shared" ca="1" si="754"/>
        <v>-</v>
      </c>
      <c r="LL77" s="19" t="str">
        <f t="shared" ca="1" si="754"/>
        <v>-</v>
      </c>
      <c r="LM77" s="19" t="str">
        <f t="shared" ca="1" si="754"/>
        <v>-</v>
      </c>
      <c r="LN77" s="466" t="str">
        <f t="shared" ca="1" si="754"/>
        <v>-</v>
      </c>
      <c r="LO77" s="5" t="b">
        <f t="array" aca="1" ref="LO77" ca="1">IF(OR(LP77:LV77&lt;&gt;"-"),TRUE,"-")</f>
        <v>1</v>
      </c>
      <c r="LP77" s="19">
        <f t="shared" ca="1" si="728"/>
        <v>0</v>
      </c>
      <c r="LQ77" s="19" t="str">
        <f t="shared" ca="1" si="728"/>
        <v>-</v>
      </c>
      <c r="LR77" s="19">
        <f t="shared" ca="1" si="728"/>
        <v>999999</v>
      </c>
      <c r="LS77" s="19">
        <f t="shared" ca="1" si="728"/>
        <v>999999</v>
      </c>
      <c r="LT77" s="19">
        <f t="shared" ca="1" si="728"/>
        <v>999999</v>
      </c>
      <c r="LU77" s="19">
        <f t="shared" ca="1" si="728"/>
        <v>999999</v>
      </c>
      <c r="LV77" s="19">
        <f t="shared" ca="1" si="728"/>
        <v>999999</v>
      </c>
      <c r="LW77" s="19" t="str">
        <f t="shared" ca="1" si="728"/>
        <v>-</v>
      </c>
      <c r="LX77" s="19" t="str">
        <f t="shared" ca="1" si="728"/>
        <v>-</v>
      </c>
      <c r="LY77" s="19" t="str">
        <f t="shared" ca="1" si="728"/>
        <v>-</v>
      </c>
      <c r="LZ77" s="19" t="b">
        <f t="shared" ca="1" si="656"/>
        <v>1</v>
      </c>
      <c r="MA77" s="19">
        <f t="shared" ca="1" si="656"/>
        <v>0</v>
      </c>
      <c r="MB77" s="5" t="str">
        <f t="shared" si="657"/>
        <v>-</v>
      </c>
      <c r="MC77" s="5" t="str">
        <f t="shared" si="657"/>
        <v>-</v>
      </c>
      <c r="MD77" s="5" t="str">
        <f t="shared" si="657"/>
        <v>-</v>
      </c>
      <c r="ME77" s="5" t="str">
        <f t="shared" si="657"/>
        <v>-</v>
      </c>
      <c r="MF77" s="19" t="str">
        <f t="shared" ca="1" si="730"/>
        <v>-</v>
      </c>
      <c r="MG77" s="19" t="str">
        <f t="shared" ca="1" si="730"/>
        <v>-</v>
      </c>
      <c r="MH77" s="19" t="str">
        <f t="shared" ca="1" si="730"/>
        <v>-</v>
      </c>
      <c r="MI77" s="19" t="str">
        <f t="shared" ca="1" si="730"/>
        <v>-</v>
      </c>
      <c r="MJ77" s="19">
        <f t="shared" ca="1" si="730"/>
        <v>0.5</v>
      </c>
      <c r="MK77" s="19">
        <f t="shared" ca="1" si="730"/>
        <v>0.5</v>
      </c>
      <c r="ML77" s="19" t="str">
        <f t="shared" ca="1" si="730"/>
        <v>-</v>
      </c>
      <c r="MM77" s="5">
        <f t="shared" si="659"/>
        <v>0</v>
      </c>
      <c r="MN77" s="5">
        <f t="shared" si="659"/>
        <v>500</v>
      </c>
      <c r="MO77" s="5">
        <f t="shared" si="659"/>
        <v>500</v>
      </c>
      <c r="MP77" s="5">
        <f t="shared" si="659"/>
        <v>575</v>
      </c>
      <c r="MQ77" s="5">
        <f t="shared" si="659"/>
        <v>240</v>
      </c>
      <c r="MR77" s="5">
        <f t="shared" si="659"/>
        <v>364</v>
      </c>
      <c r="MS77" s="5">
        <f t="shared" si="660"/>
        <v>1</v>
      </c>
      <c r="MT77" s="9"/>
      <c r="MU77" s="19">
        <f t="shared" ca="1" si="730"/>
        <v>70</v>
      </c>
      <c r="MV77" s="19">
        <f t="shared" ca="1" si="730"/>
        <v>50</v>
      </c>
      <c r="MW77" s="19">
        <f t="shared" ca="1" si="730"/>
        <v>75</v>
      </c>
      <c r="MX77" s="19">
        <f t="shared" ca="1" si="730"/>
        <v>50</v>
      </c>
      <c r="MY77" s="5">
        <f t="shared" si="661"/>
        <v>1</v>
      </c>
      <c r="MZ77" s="5">
        <f t="shared" si="662"/>
        <v>1</v>
      </c>
      <c r="NA77" s="5">
        <f t="shared" si="663"/>
        <v>1</v>
      </c>
      <c r="NB77" s="9"/>
      <c r="NC77" s="19" t="b">
        <f t="shared" ca="1" si="664"/>
        <v>0</v>
      </c>
      <c r="ND77" s="19" t="b">
        <f t="shared" ca="1" si="664"/>
        <v>0</v>
      </c>
      <c r="NE77" s="19">
        <f t="shared" ca="1" si="664"/>
        <v>2</v>
      </c>
      <c r="NF77" s="19">
        <f t="shared" ref="NF77:NN77" ca="1" si="755">OFFSET(NF$5,$B77,0)</f>
        <v>1</v>
      </c>
      <c r="NG77" s="19">
        <f t="shared" ca="1" si="755"/>
        <v>2</v>
      </c>
      <c r="NH77" s="19">
        <f t="shared" ca="1" si="755"/>
        <v>0</v>
      </c>
      <c r="NI77" s="19" t="str">
        <f t="shared" ca="1" si="755"/>
        <v>-</v>
      </c>
      <c r="NJ77" s="466" t="b">
        <v>0</v>
      </c>
      <c r="NK77" s="466" t="s">
        <v>34</v>
      </c>
      <c r="NL77" s="466" t="b">
        <v>1</v>
      </c>
      <c r="NM77" s="466">
        <f>$NM$53*0.2</f>
        <v>200</v>
      </c>
      <c r="NN77" s="19" t="str">
        <f t="shared" ca="1" si="755"/>
        <v>-</v>
      </c>
      <c r="NO77" s="19">
        <f t="shared" ca="1" si="730"/>
        <v>1</v>
      </c>
      <c r="NP77" s="19">
        <f t="shared" ca="1" si="730"/>
        <v>1</v>
      </c>
      <c r="NQ77" s="19">
        <f t="shared" ca="1" si="730"/>
        <v>1</v>
      </c>
      <c r="NR77" s="19">
        <f t="shared" ca="1" si="730"/>
        <v>1</v>
      </c>
      <c r="NS77" s="19">
        <f t="shared" ca="1" si="730"/>
        <v>1</v>
      </c>
      <c r="NT77" s="19">
        <f t="shared" ca="1" si="730"/>
        <v>1</v>
      </c>
      <c r="NU77" s="19">
        <f t="shared" ca="1" si="730"/>
        <v>1</v>
      </c>
      <c r="NV77" s="19">
        <f t="shared" ca="1" si="730"/>
        <v>1</v>
      </c>
      <c r="NW77" s="19">
        <f t="shared" ca="1" si="730"/>
        <v>1</v>
      </c>
      <c r="NX77" s="9"/>
      <c r="NY77" s="539" t="str">
        <f t="shared" si="731"/>
        <v>-</v>
      </c>
      <c r="NZ77" s="539" t="str">
        <f t="shared" si="731"/>
        <v>-</v>
      </c>
      <c r="OA77" s="539" t="str">
        <f t="shared" si="731"/>
        <v>-</v>
      </c>
      <c r="OB77" s="539" t="str">
        <f t="shared" ref="OB77:PH77" si="756">IF(AND($O77=OB$19, $AP77=OB$21),TRUE,"-")</f>
        <v>-</v>
      </c>
      <c r="OC77" s="539" t="str">
        <f t="shared" si="756"/>
        <v>-</v>
      </c>
      <c r="OD77" s="539" t="str">
        <f t="shared" si="756"/>
        <v>-</v>
      </c>
      <c r="OE77" s="539" t="str">
        <f t="shared" ca="1" si="756"/>
        <v>-</v>
      </c>
      <c r="OF77" s="539" t="str">
        <f t="shared" ca="1" si="756"/>
        <v>-</v>
      </c>
      <c r="OG77" s="539" t="str">
        <f t="shared" ca="1" si="756"/>
        <v>-</v>
      </c>
      <c r="OH77" s="539" t="str">
        <f t="shared" ca="1" si="756"/>
        <v>-</v>
      </c>
      <c r="OI77" s="539" t="str">
        <f t="shared" ca="1" si="756"/>
        <v>-</v>
      </c>
      <c r="OJ77" s="539" t="str">
        <f t="shared" ca="1" si="756"/>
        <v>-</v>
      </c>
      <c r="OK77" s="539" t="str">
        <f t="shared" ca="1" si="756"/>
        <v>-</v>
      </c>
      <c r="OL77" s="539" t="str">
        <f t="shared" ca="1" si="756"/>
        <v>-</v>
      </c>
      <c r="OM77" s="539" t="str">
        <f t="shared" ca="1" si="756"/>
        <v>-</v>
      </c>
      <c r="ON77" s="539" t="str">
        <f t="shared" ca="1" si="756"/>
        <v>-</v>
      </c>
      <c r="OO77" s="539" t="str">
        <f t="shared" ca="1" si="756"/>
        <v>-</v>
      </c>
      <c r="OP77" s="539" t="str">
        <f t="shared" ca="1" si="756"/>
        <v>-</v>
      </c>
      <c r="OQ77" s="539" t="str">
        <f t="shared" ca="1" si="756"/>
        <v>-</v>
      </c>
      <c r="OR77" s="539" t="str">
        <f t="shared" ca="1" si="756"/>
        <v>-</v>
      </c>
      <c r="OS77" s="539" t="str">
        <f t="shared" ca="1" si="756"/>
        <v>-</v>
      </c>
      <c r="OT77" s="539" t="str">
        <f t="shared" ca="1" si="756"/>
        <v>-</v>
      </c>
      <c r="OU77" s="539" t="str">
        <f t="shared" ca="1" si="756"/>
        <v>-</v>
      </c>
      <c r="OV77" s="539" t="str">
        <f t="shared" ca="1" si="756"/>
        <v>-</v>
      </c>
      <c r="OW77" s="539" t="str">
        <f t="shared" ca="1" si="756"/>
        <v>-</v>
      </c>
      <c r="OX77" s="539" t="str">
        <f t="shared" ca="1" si="756"/>
        <v>-</v>
      </c>
      <c r="OY77" s="539" t="str">
        <f t="shared" ca="1" si="756"/>
        <v>-</v>
      </c>
      <c r="OZ77" s="539" t="str">
        <f t="shared" ca="1" si="756"/>
        <v>-</v>
      </c>
      <c r="PA77" s="539" t="str">
        <f t="shared" ca="1" si="756"/>
        <v>-</v>
      </c>
      <c r="PB77" s="539" t="str">
        <f t="shared" ca="1" si="756"/>
        <v>-</v>
      </c>
      <c r="PC77" s="539" t="str">
        <f t="shared" ca="1" si="756"/>
        <v>-</v>
      </c>
      <c r="PD77" s="539" t="str">
        <f t="shared" ca="1" si="756"/>
        <v>-</v>
      </c>
      <c r="PE77" s="539" t="str">
        <f t="shared" ca="1" si="756"/>
        <v>-</v>
      </c>
      <c r="PF77" s="539" t="str">
        <f t="shared" ca="1" si="756"/>
        <v>-</v>
      </c>
      <c r="PG77" s="539" t="str">
        <f t="shared" ca="1" si="756"/>
        <v>-</v>
      </c>
      <c r="PH77" s="539" t="str">
        <f t="shared" ca="1" si="756"/>
        <v>-</v>
      </c>
      <c r="PI77" s="549" t="str">
        <f t="shared" si="732"/>
        <v>-</v>
      </c>
      <c r="PJ77" s="549" t="str">
        <f t="shared" si="732"/>
        <v>-</v>
      </c>
      <c r="PK77" s="549" t="str">
        <f t="shared" si="732"/>
        <v>-</v>
      </c>
      <c r="PL77" s="549" t="str">
        <f t="shared" si="732"/>
        <v>-</v>
      </c>
      <c r="PM77" s="549" t="str">
        <f t="shared" si="732"/>
        <v>-</v>
      </c>
      <c r="PN77" s="549" t="str">
        <f t="shared" si="732"/>
        <v>-</v>
      </c>
      <c r="PO77" s="549" t="str">
        <f t="shared" si="732"/>
        <v>-</v>
      </c>
      <c r="PP77" s="549" t="str">
        <f t="shared" si="732"/>
        <v>-</v>
      </c>
      <c r="PQ77" s="549" t="str">
        <f t="shared" si="732"/>
        <v>-</v>
      </c>
      <c r="PR77" s="549" t="str">
        <f t="shared" si="732"/>
        <v>-</v>
      </c>
      <c r="PS77" s="549" t="str">
        <f t="shared" si="732"/>
        <v>-</v>
      </c>
      <c r="PT77" s="549" t="str">
        <f t="shared" si="732"/>
        <v>-</v>
      </c>
      <c r="PU77" s="549" t="str">
        <f t="shared" si="732"/>
        <v>-</v>
      </c>
      <c r="PV77" s="549" t="str">
        <f t="shared" si="732"/>
        <v>-</v>
      </c>
      <c r="PW77" s="549" t="str">
        <f t="shared" si="732"/>
        <v>-</v>
      </c>
      <c r="PX77" s="549" t="str">
        <f t="shared" si="732"/>
        <v>-</v>
      </c>
      <c r="PY77" s="549" t="str">
        <f t="shared" si="732"/>
        <v>-</v>
      </c>
      <c r="PZ77" s="549" t="str">
        <f t="shared" si="732"/>
        <v>-</v>
      </c>
      <c r="QA77" s="549" t="str">
        <f t="shared" si="732"/>
        <v>-</v>
      </c>
      <c r="QB77" s="549" t="str">
        <f t="shared" si="732"/>
        <v>-</v>
      </c>
      <c r="QC77" s="549" t="str">
        <f t="shared" si="732"/>
        <v>-</v>
      </c>
      <c r="QD77" s="549" t="str">
        <f t="shared" si="732"/>
        <v>-</v>
      </c>
      <c r="QE77" s="549" t="str">
        <f t="shared" si="732"/>
        <v>-</v>
      </c>
      <c r="QF77" s="549" t="str">
        <f t="shared" si="732"/>
        <v>-</v>
      </c>
      <c r="QG77" s="549" t="str">
        <f t="shared" si="732"/>
        <v>-</v>
      </c>
      <c r="QH77" s="549" t="str">
        <f t="shared" si="732"/>
        <v>-</v>
      </c>
      <c r="QI77" s="539" t="str">
        <f t="shared" si="733"/>
        <v>-</v>
      </c>
      <c r="QJ77" s="539" t="str">
        <f t="shared" si="733"/>
        <v>-</v>
      </c>
      <c r="QK77" s="539" t="str">
        <f t="shared" si="733"/>
        <v>-</v>
      </c>
      <c r="QL77" s="539" t="str">
        <f t="shared" ref="QL77:RR77" si="757">IF(AND($O77=QL$19, $AP77=QL$21),TRUE,"-")</f>
        <v>-</v>
      </c>
      <c r="QM77" s="539" t="str">
        <f t="shared" si="757"/>
        <v>-</v>
      </c>
      <c r="QN77" s="539" t="str">
        <f t="shared" si="757"/>
        <v>-</v>
      </c>
      <c r="QO77" s="539" t="str">
        <f t="shared" ca="1" si="757"/>
        <v>-</v>
      </c>
      <c r="QP77" s="539" t="str">
        <f t="shared" ca="1" si="757"/>
        <v>-</v>
      </c>
      <c r="QQ77" s="539" t="str">
        <f t="shared" ca="1" si="757"/>
        <v>-</v>
      </c>
      <c r="QR77" s="539" t="str">
        <f t="shared" ca="1" si="757"/>
        <v>-</v>
      </c>
      <c r="QS77" s="539" t="str">
        <f t="shared" ca="1" si="757"/>
        <v>-</v>
      </c>
      <c r="QT77" s="539" t="str">
        <f t="shared" ca="1" si="757"/>
        <v>-</v>
      </c>
      <c r="QU77" s="539" t="str">
        <f t="shared" ca="1" si="757"/>
        <v>-</v>
      </c>
      <c r="QV77" s="539" t="str">
        <f t="shared" ca="1" si="757"/>
        <v>-</v>
      </c>
      <c r="QW77" s="539" t="str">
        <f t="shared" ca="1" si="757"/>
        <v>-</v>
      </c>
      <c r="QX77" s="539" t="str">
        <f t="shared" ca="1" si="757"/>
        <v>-</v>
      </c>
      <c r="QY77" s="539" t="str">
        <f t="shared" ca="1" si="757"/>
        <v>-</v>
      </c>
      <c r="QZ77" s="539" t="str">
        <f t="shared" ca="1" si="757"/>
        <v>-</v>
      </c>
      <c r="RA77" s="539" t="str">
        <f t="shared" ca="1" si="757"/>
        <v>-</v>
      </c>
      <c r="RB77" s="539" t="str">
        <f t="shared" ca="1" si="757"/>
        <v>-</v>
      </c>
      <c r="RC77" s="539" t="str">
        <f t="shared" ca="1" si="757"/>
        <v>-</v>
      </c>
      <c r="RD77" s="539" t="str">
        <f t="shared" ca="1" si="757"/>
        <v>-</v>
      </c>
      <c r="RE77" s="539" t="str">
        <f t="shared" ca="1" si="757"/>
        <v>-</v>
      </c>
      <c r="RF77" s="539" t="str">
        <f t="shared" ca="1" si="757"/>
        <v>-</v>
      </c>
      <c r="RG77" s="539" t="str">
        <f t="shared" ca="1" si="757"/>
        <v>-</v>
      </c>
      <c r="RH77" s="539" t="str">
        <f t="shared" ca="1" si="757"/>
        <v>-</v>
      </c>
      <c r="RI77" s="539" t="str">
        <f t="shared" ca="1" si="757"/>
        <v>-</v>
      </c>
      <c r="RJ77" s="539" t="str">
        <f t="shared" ca="1" si="757"/>
        <v>-</v>
      </c>
      <c r="RK77" s="539" t="str">
        <f t="shared" ca="1" si="757"/>
        <v>-</v>
      </c>
      <c r="RL77" s="539" t="str">
        <f t="shared" ca="1" si="757"/>
        <v>-</v>
      </c>
      <c r="RM77" s="539" t="str">
        <f t="shared" ca="1" si="757"/>
        <v>-</v>
      </c>
      <c r="RN77" s="539" t="str">
        <f t="shared" ca="1" si="757"/>
        <v>-</v>
      </c>
      <c r="RO77" s="539" t="str">
        <f t="shared" ca="1" si="757"/>
        <v>-</v>
      </c>
      <c r="RP77" s="539" t="str">
        <f t="shared" ca="1" si="757"/>
        <v>-</v>
      </c>
      <c r="RQ77" s="539" t="str">
        <f t="shared" ca="1" si="757"/>
        <v>-</v>
      </c>
      <c r="RR77" s="539" t="str">
        <f t="shared" ca="1" si="757"/>
        <v>-</v>
      </c>
      <c r="RS77" s="549" t="str">
        <f t="shared" si="734"/>
        <v>-</v>
      </c>
      <c r="RT77" s="549" t="str">
        <f t="shared" si="734"/>
        <v>-</v>
      </c>
      <c r="RU77" s="549" t="str">
        <f t="shared" si="734"/>
        <v>-</v>
      </c>
      <c r="RV77" s="549" t="str">
        <f t="shared" si="734"/>
        <v>-</v>
      </c>
      <c r="RW77" s="549" t="str">
        <f t="shared" si="734"/>
        <v>-</v>
      </c>
      <c r="RX77" s="549" t="str">
        <f t="shared" si="734"/>
        <v>-</v>
      </c>
      <c r="RY77" s="549" t="str">
        <f t="shared" si="734"/>
        <v>-</v>
      </c>
      <c r="RZ77" s="549" t="str">
        <f t="shared" si="734"/>
        <v>-</v>
      </c>
      <c r="SA77" s="549" t="str">
        <f t="shared" si="734"/>
        <v>-</v>
      </c>
      <c r="SB77" s="549" t="str">
        <f t="shared" si="734"/>
        <v>-</v>
      </c>
      <c r="SC77" s="549" t="str">
        <f t="shared" si="734"/>
        <v>-</v>
      </c>
      <c r="SD77" s="549" t="str">
        <f t="shared" si="734"/>
        <v>-</v>
      </c>
      <c r="SE77" s="549" t="str">
        <f t="shared" si="734"/>
        <v>-</v>
      </c>
      <c r="SF77" s="549" t="str">
        <f t="shared" si="734"/>
        <v>-</v>
      </c>
      <c r="SG77" s="549" t="str">
        <f t="shared" si="734"/>
        <v>-</v>
      </c>
      <c r="SH77" s="549" t="str">
        <f t="shared" si="734"/>
        <v>-</v>
      </c>
      <c r="SI77" s="549" t="str">
        <f t="shared" si="734"/>
        <v>-</v>
      </c>
      <c r="SJ77" s="549" t="str">
        <f t="shared" si="734"/>
        <v>-</v>
      </c>
      <c r="SK77" s="549" t="str">
        <f t="shared" si="734"/>
        <v>-</v>
      </c>
      <c r="SL77" s="549" t="str">
        <f t="shared" si="734"/>
        <v>-</v>
      </c>
      <c r="SM77" s="549" t="str">
        <f t="shared" si="734"/>
        <v>-</v>
      </c>
      <c r="SN77" s="549" t="str">
        <f t="shared" si="734"/>
        <v>-</v>
      </c>
      <c r="SO77" s="549" t="str">
        <f t="shared" si="734"/>
        <v>-</v>
      </c>
      <c r="SP77" s="549" t="str">
        <f t="shared" si="734"/>
        <v>-</v>
      </c>
      <c r="SQ77" s="549" t="str">
        <f t="shared" si="734"/>
        <v>-</v>
      </c>
      <c r="SR77" s="549" t="str">
        <f t="shared" si="734"/>
        <v>-</v>
      </c>
      <c r="SS77" s="539" t="b">
        <f t="shared" si="735"/>
        <v>1</v>
      </c>
      <c r="ST77" s="539" t="b">
        <f t="shared" si="735"/>
        <v>1</v>
      </c>
      <c r="SU77" s="539" t="b">
        <f t="shared" si="735"/>
        <v>1</v>
      </c>
      <c r="SV77" s="539" t="b">
        <f t="shared" ref="SV77:UB77" si="758">IF(AND($O77=SV$19, $AP77=SV$21),TRUE,"-")</f>
        <v>1</v>
      </c>
      <c r="SW77" s="539" t="b">
        <f t="shared" si="758"/>
        <v>1</v>
      </c>
      <c r="SX77" s="539" t="b">
        <f t="shared" si="758"/>
        <v>1</v>
      </c>
      <c r="SY77" s="539" t="str">
        <f t="shared" ca="1" si="758"/>
        <v>-</v>
      </c>
      <c r="SZ77" s="539" t="str">
        <f t="shared" ca="1" si="758"/>
        <v>-</v>
      </c>
      <c r="TA77" s="539" t="str">
        <f t="shared" ca="1" si="758"/>
        <v>-</v>
      </c>
      <c r="TB77" s="539" t="str">
        <f t="shared" ca="1" si="758"/>
        <v>-</v>
      </c>
      <c r="TC77" s="539" t="str">
        <f t="shared" ca="1" si="758"/>
        <v>-</v>
      </c>
      <c r="TD77" s="539" t="str">
        <f t="shared" ca="1" si="758"/>
        <v>-</v>
      </c>
      <c r="TE77" s="539" t="str">
        <f t="shared" ca="1" si="758"/>
        <v>-</v>
      </c>
      <c r="TF77" s="539" t="str">
        <f t="shared" ca="1" si="758"/>
        <v>-</v>
      </c>
      <c r="TG77" s="539" t="str">
        <f t="shared" ca="1" si="758"/>
        <v>-</v>
      </c>
      <c r="TH77" s="539" t="str">
        <f t="shared" ca="1" si="758"/>
        <v>-</v>
      </c>
      <c r="TI77" s="539" t="str">
        <f t="shared" ca="1" si="758"/>
        <v>-</v>
      </c>
      <c r="TJ77" s="539" t="str">
        <f t="shared" ca="1" si="758"/>
        <v>-</v>
      </c>
      <c r="TK77" s="539" t="str">
        <f t="shared" ca="1" si="758"/>
        <v>-</v>
      </c>
      <c r="TL77" s="539" t="str">
        <f t="shared" ca="1" si="758"/>
        <v>-</v>
      </c>
      <c r="TM77" s="539" t="str">
        <f t="shared" ca="1" si="758"/>
        <v>-</v>
      </c>
      <c r="TN77" s="539" t="str">
        <f t="shared" ca="1" si="758"/>
        <v>-</v>
      </c>
      <c r="TO77" s="539" t="str">
        <f t="shared" ca="1" si="758"/>
        <v>-</v>
      </c>
      <c r="TP77" s="539" t="str">
        <f t="shared" ca="1" si="758"/>
        <v>-</v>
      </c>
      <c r="TQ77" s="539" t="str">
        <f t="shared" ca="1" si="758"/>
        <v>-</v>
      </c>
      <c r="TR77" s="539" t="str">
        <f t="shared" ca="1" si="758"/>
        <v>-</v>
      </c>
      <c r="TS77" s="539" t="str">
        <f t="shared" ca="1" si="758"/>
        <v>-</v>
      </c>
      <c r="TT77" s="539" t="str">
        <f t="shared" ca="1" si="758"/>
        <v>-</v>
      </c>
      <c r="TU77" s="539" t="str">
        <f t="shared" ca="1" si="758"/>
        <v>-</v>
      </c>
      <c r="TV77" s="539" t="str">
        <f t="shared" ca="1" si="758"/>
        <v>-</v>
      </c>
      <c r="TW77" s="539" t="str">
        <f t="shared" ca="1" si="758"/>
        <v>-</v>
      </c>
      <c r="TX77" s="539" t="str">
        <f t="shared" ca="1" si="758"/>
        <v>-</v>
      </c>
      <c r="TY77" s="539" t="str">
        <f t="shared" ca="1" si="758"/>
        <v>-</v>
      </c>
      <c r="TZ77" s="539" t="str">
        <f t="shared" ca="1" si="758"/>
        <v>-</v>
      </c>
      <c r="UA77" s="539" t="str">
        <f t="shared" ca="1" si="758"/>
        <v>-</v>
      </c>
      <c r="UB77" s="539" t="str">
        <f t="shared" ca="1" si="758"/>
        <v>-</v>
      </c>
      <c r="UC77" s="549" t="b">
        <f t="shared" si="736"/>
        <v>1</v>
      </c>
      <c r="UD77" s="549" t="b">
        <f t="shared" si="736"/>
        <v>1</v>
      </c>
      <c r="UE77" s="549" t="b">
        <f t="shared" si="736"/>
        <v>1</v>
      </c>
      <c r="UF77" s="549" t="b">
        <f t="shared" si="736"/>
        <v>1</v>
      </c>
      <c r="UG77" s="549" t="b">
        <f t="shared" si="736"/>
        <v>1</v>
      </c>
      <c r="UH77" s="549" t="b">
        <f t="shared" si="736"/>
        <v>1</v>
      </c>
      <c r="UI77" s="549" t="b">
        <f t="shared" si="736"/>
        <v>1</v>
      </c>
      <c r="UJ77" s="549" t="b">
        <f t="shared" si="736"/>
        <v>1</v>
      </c>
      <c r="UK77" s="549" t="b">
        <f t="shared" si="736"/>
        <v>1</v>
      </c>
      <c r="UL77" s="549" t="b">
        <f t="shared" si="736"/>
        <v>1</v>
      </c>
      <c r="UM77" s="549" t="b">
        <f t="shared" si="736"/>
        <v>1</v>
      </c>
      <c r="UN77" s="549" t="b">
        <f t="shared" si="736"/>
        <v>1</v>
      </c>
      <c r="UO77" s="549" t="b">
        <f t="shared" si="736"/>
        <v>1</v>
      </c>
      <c r="UP77" s="549" t="b">
        <f t="shared" si="736"/>
        <v>1</v>
      </c>
      <c r="UQ77" s="549" t="b">
        <f t="shared" si="736"/>
        <v>1</v>
      </c>
      <c r="UR77" s="549" t="b">
        <f t="shared" si="736"/>
        <v>1</v>
      </c>
      <c r="US77" s="549" t="b">
        <f t="shared" si="736"/>
        <v>1</v>
      </c>
      <c r="UT77" s="549" t="b">
        <f t="shared" si="736"/>
        <v>1</v>
      </c>
      <c r="UU77" s="549" t="b">
        <f t="shared" si="736"/>
        <v>1</v>
      </c>
      <c r="UV77" s="549" t="b">
        <f t="shared" si="736"/>
        <v>1</v>
      </c>
      <c r="UW77" s="549" t="b">
        <f t="shared" si="736"/>
        <v>1</v>
      </c>
      <c r="UX77" s="549" t="b">
        <f t="shared" si="736"/>
        <v>1</v>
      </c>
      <c r="UY77" s="549" t="b">
        <f t="shared" si="736"/>
        <v>1</v>
      </c>
      <c r="UZ77" s="549" t="b">
        <f t="shared" si="736"/>
        <v>1</v>
      </c>
      <c r="VA77" s="549" t="b">
        <f t="shared" si="736"/>
        <v>1</v>
      </c>
      <c r="VB77" s="549" t="b">
        <f t="shared" si="736"/>
        <v>1</v>
      </c>
      <c r="VC77" s="19">
        <f t="shared" ca="1" si="671"/>
        <v>0</v>
      </c>
      <c r="VD77" s="23">
        <v>0</v>
      </c>
    </row>
    <row r="78" spans="1:576" outlineLevel="1">
      <c r="A78" s="21">
        <f t="shared" si="93"/>
        <v>73</v>
      </c>
      <c r="B78" s="21">
        <f t="shared" si="674"/>
        <v>18</v>
      </c>
      <c r="C78">
        <v>108</v>
      </c>
      <c r="D78" s="19" t="str">
        <f t="shared" ca="1" si="583"/>
        <v>SNSW</v>
      </c>
      <c r="E78" t="b">
        <v>0</v>
      </c>
      <c r="F78" t="b">
        <v>0</v>
      </c>
      <c r="G78" t="b">
        <v>1</v>
      </c>
      <c r="H78" s="215">
        <f t="shared" ca="1" si="686"/>
        <v>24</v>
      </c>
      <c r="I78" s="26">
        <v>2</v>
      </c>
      <c r="J78" s="26">
        <v>1</v>
      </c>
      <c r="K78" s="26" t="str">
        <f>""</f>
        <v/>
      </c>
      <c r="L78" s="26">
        <v>0</v>
      </c>
      <c r="M78" s="26">
        <f t="shared" si="585"/>
        <v>2</v>
      </c>
      <c r="N78" s="26">
        <v>2</v>
      </c>
      <c r="O78" s="26">
        <v>3</v>
      </c>
      <c r="P78" s="26">
        <v>2</v>
      </c>
      <c r="Q78" s="26">
        <v>0</v>
      </c>
      <c r="R78" s="26">
        <v>0</v>
      </c>
      <c r="S78" s="26">
        <v>0</v>
      </c>
      <c r="T78" s="26">
        <v>0</v>
      </c>
      <c r="U78" s="26">
        <v>1</v>
      </c>
      <c r="V78" s="116">
        <v>1</v>
      </c>
      <c r="W78" s="116">
        <v>1</v>
      </c>
      <c r="X78" s="116">
        <v>1</v>
      </c>
      <c r="Y78" s="211"/>
      <c r="Z78" s="211"/>
      <c r="AA78" s="211"/>
      <c r="AB78" s="211"/>
      <c r="AC78" s="26">
        <v>0</v>
      </c>
      <c r="AD78" s="211"/>
      <c r="AE78" s="211"/>
      <c r="AF78" s="211"/>
      <c r="AG78" s="211"/>
      <c r="AH78" s="211"/>
      <c r="AI78" s="211"/>
      <c r="AJ78" s="211"/>
      <c r="AK78" s="211"/>
      <c r="AL78" s="136">
        <f t="shared" si="586"/>
        <v>2</v>
      </c>
      <c r="AM78" s="136">
        <f>INDEX(CHOOSE($O78,DataAutumn!i.AdultDrys,DataWinter!i.AdultDrys,DataSpring!i.AdultDrys),1,$N78)</f>
        <v>3</v>
      </c>
      <c r="AN78" s="5">
        <f t="shared" si="587"/>
        <v>2</v>
      </c>
      <c r="AO78" s="5">
        <f t="shared" si="587"/>
        <v>0</v>
      </c>
      <c r="AP78" s="5">
        <f t="shared" si="588"/>
        <v>1</v>
      </c>
      <c r="AQ78" s="211"/>
      <c r="AR78" s="211"/>
      <c r="AS78" s="356" t="str">
        <f t="shared" ca="1" si="589"/>
        <v>optimum_carry 00024 SNSW MWM     pasture300 Day204 Scan2-0000 RR000p GP100p WP100p MP100p T_TRUE (F33N11)</v>
      </c>
      <c r="AT78" s="9" t="str">
        <f ca="1">IF(COUNTIF(AS$5:AS78,AS78)=1,"-","Dup")</f>
        <v>-</v>
      </c>
      <c r="AU78" s="9"/>
      <c r="AV78" s="19" t="str">
        <f t="shared" ca="1" si="590"/>
        <v>-</v>
      </c>
      <c r="AW78" s="19" t="str">
        <f t="shared" ca="1" si="590"/>
        <v>-</v>
      </c>
      <c r="AX78" s="19" t="str">
        <f t="shared" ca="1" si="590"/>
        <v>-</v>
      </c>
      <c r="AY78" s="19" t="str">
        <f t="shared" ca="1" si="590"/>
        <v>-</v>
      </c>
      <c r="AZ78" s="19" t="str">
        <f t="shared" ca="1" si="590"/>
        <v>-</v>
      </c>
      <c r="BA78" s="19" t="str">
        <f t="shared" ca="1" si="590"/>
        <v>-</v>
      </c>
      <c r="BB78" s="19" t="str">
        <f t="shared" ca="1" si="590"/>
        <v>-</v>
      </c>
      <c r="BC78" s="19" t="str">
        <f t="shared" ca="1" si="590"/>
        <v>-</v>
      </c>
      <c r="BD78" s="9"/>
      <c r="BE78" s="5" t="b">
        <f t="shared" si="591"/>
        <v>0</v>
      </c>
      <c r="BF78" s="5" t="str">
        <f t="shared" si="591"/>
        <v>-</v>
      </c>
      <c r="BG78" s="5" t="b">
        <f t="shared" si="591"/>
        <v>0</v>
      </c>
      <c r="BH78" s="5" t="b">
        <f t="shared" si="591"/>
        <v>1</v>
      </c>
      <c r="BI78" s="5" t="b">
        <f t="shared" si="591"/>
        <v>1</v>
      </c>
      <c r="BJ78" s="136">
        <f t="shared" si="591"/>
        <v>0</v>
      </c>
      <c r="BK78" s="19" t="b">
        <f t="shared" ca="1" si="592"/>
        <v>0</v>
      </c>
      <c r="BL78" s="9"/>
      <c r="BM78" s="5" t="str">
        <f t="shared" ca="1" si="593"/>
        <v>-</v>
      </c>
      <c r="BN78" s="19" t="str">
        <f t="shared" ca="1" si="594"/>
        <v>-</v>
      </c>
      <c r="BO78" s="19" t="str">
        <f t="shared" ca="1" si="594"/>
        <v>-</v>
      </c>
      <c r="BP78" s="19" t="str">
        <f t="shared" ca="1" si="594"/>
        <v>-</v>
      </c>
      <c r="BQ78" s="5" t="str">
        <f t="shared" ca="1" si="595"/>
        <v>-</v>
      </c>
      <c r="BR78" s="19" t="str">
        <f t="shared" ca="1" si="596"/>
        <v>-</v>
      </c>
      <c r="BS78" s="5" t="str">
        <f t="shared" ca="1" si="597"/>
        <v>-</v>
      </c>
      <c r="BT78" s="19" t="str">
        <f t="shared" ca="1" si="598"/>
        <v>-</v>
      </c>
      <c r="BU78" s="19" t="str">
        <f t="shared" ca="1" si="598"/>
        <v>-</v>
      </c>
      <c r="BV78" s="19" t="str">
        <f t="shared" ca="1" si="598"/>
        <v>-</v>
      </c>
      <c r="BW78" s="5" t="str">
        <f t="shared" ca="1" si="599"/>
        <v>-</v>
      </c>
      <c r="BX78" s="9"/>
      <c r="BY78" s="5" t="b">
        <f t="shared" si="600"/>
        <v>0</v>
      </c>
      <c r="BZ78" s="5" t="str">
        <f t="shared" ca="1" si="601"/>
        <v>-</v>
      </c>
      <c r="CA78" s="5" t="str">
        <f t="shared" ca="1" si="602"/>
        <v>-</v>
      </c>
      <c r="CB78" s="5" t="str">
        <f t="shared" ca="1" si="602"/>
        <v>-</v>
      </c>
      <c r="CC78" s="5" t="str">
        <f t="shared" ca="1" si="602"/>
        <v>-</v>
      </c>
      <c r="CD78" s="5" t="str">
        <f t="shared" ca="1" si="602"/>
        <v>-</v>
      </c>
      <c r="CE78" s="5" t="str">
        <f t="shared" ca="1" si="602"/>
        <v>-</v>
      </c>
      <c r="CF78" s="5" t="str">
        <f t="shared" ca="1" si="602"/>
        <v>-</v>
      </c>
      <c r="CG78" s="5" t="str">
        <f t="shared" ca="1" si="602"/>
        <v>-</v>
      </c>
      <c r="CH78" s="5" t="str">
        <f t="shared" ca="1" si="602"/>
        <v>-</v>
      </c>
      <c r="CI78" s="9"/>
      <c r="CJ78" s="12" t="b">
        <v>1</v>
      </c>
      <c r="CK78" s="12" t="b">
        <v>1</v>
      </c>
      <c r="CL78" s="12" t="b">
        <v>1</v>
      </c>
      <c r="CM78" s="12">
        <v>22312000005</v>
      </c>
      <c r="CN78" s="12" t="b">
        <v>0</v>
      </c>
      <c r="CO78" s="19" t="str">
        <f t="shared" ca="1" si="603"/>
        <v>-</v>
      </c>
      <c r="CP78" s="19" t="str">
        <f t="shared" ca="1" si="603"/>
        <v>-</v>
      </c>
      <c r="CQ78" s="19" t="str">
        <f t="shared" ca="1" si="603"/>
        <v>-</v>
      </c>
      <c r="CR78" s="433">
        <f t="shared" si="604"/>
        <v>652</v>
      </c>
      <c r="CS78" s="433">
        <f t="shared" si="604"/>
        <v>686</v>
      </c>
      <c r="CT78" s="433">
        <f t="shared" si="604"/>
        <v>721</v>
      </c>
      <c r="CU78" s="144">
        <f t="shared" si="605"/>
        <v>378</v>
      </c>
      <c r="CV78" s="144">
        <f t="shared" si="605"/>
        <v>413</v>
      </c>
      <c r="CW78" s="144">
        <f t="shared" si="605"/>
        <v>448</v>
      </c>
      <c r="CX78" s="19" t="str">
        <f t="shared" ca="1" si="724"/>
        <v>-</v>
      </c>
      <c r="CY78" s="19" t="str">
        <f t="shared" ca="1" si="724"/>
        <v>-</v>
      </c>
      <c r="CZ78" s="19" t="str">
        <f t="shared" ca="1" si="724"/>
        <v>-</v>
      </c>
      <c r="DA78" s="19" t="str">
        <f t="shared" ca="1" si="724"/>
        <v>-</v>
      </c>
      <c r="DB78" s="19" t="str">
        <f t="shared" ca="1" si="724"/>
        <v>-</v>
      </c>
      <c r="DC78" s="19" t="str">
        <f t="shared" ca="1" si="724"/>
        <v>-</v>
      </c>
      <c r="DD78" s="19">
        <f t="shared" ca="1" si="724"/>
        <v>1</v>
      </c>
      <c r="DE78" s="19">
        <f t="shared" ca="1" si="724"/>
        <v>1</v>
      </c>
      <c r="DF78" s="19">
        <f t="shared" ca="1" si="724"/>
        <v>0</v>
      </c>
      <c r="DG78" s="19" t="str">
        <f t="shared" ca="1" si="724"/>
        <v>-</v>
      </c>
      <c r="DH78" s="19" t="str">
        <f t="shared" ca="1" si="724"/>
        <v>-</v>
      </c>
      <c r="DI78" s="19" t="str">
        <f t="shared" ca="1" si="724"/>
        <v>-</v>
      </c>
      <c r="DJ78" s="19" t="str">
        <f t="shared" ca="1" si="724"/>
        <v>-</v>
      </c>
      <c r="DK78" s="19" t="str">
        <f t="shared" ca="1" si="724"/>
        <v>-</v>
      </c>
      <c r="DL78" s="19">
        <f t="shared" ca="1" si="724"/>
        <v>0</v>
      </c>
      <c r="DM78" s="19" t="str">
        <f t="shared" ca="1" si="724"/>
        <v>-</v>
      </c>
      <c r="DN78" s="19" t="str">
        <f t="shared" ca="1" si="724"/>
        <v>-</v>
      </c>
      <c r="DO78" s="19" t="str">
        <f t="shared" ca="1" si="603"/>
        <v>-</v>
      </c>
      <c r="DP78" s="19">
        <f t="shared" ca="1" si="603"/>
        <v>0</v>
      </c>
      <c r="DQ78" s="19">
        <f t="shared" ca="1" si="603"/>
        <v>0</v>
      </c>
      <c r="DR78" s="9"/>
      <c r="DS78" s="19">
        <f t="shared" ca="1" si="753"/>
        <v>0</v>
      </c>
      <c r="DT78" s="19">
        <f t="shared" ca="1" si="753"/>
        <v>0</v>
      </c>
      <c r="DU78" s="19">
        <f t="shared" ca="1" si="753"/>
        <v>0</v>
      </c>
      <c r="DV78" s="19">
        <f t="shared" ca="1" si="753"/>
        <v>0</v>
      </c>
      <c r="DW78" s="19">
        <f t="shared" ca="1" si="753"/>
        <v>0</v>
      </c>
      <c r="DX78" s="19">
        <f t="shared" ca="1" si="753"/>
        <v>0</v>
      </c>
      <c r="DY78" s="19">
        <f t="shared" ca="1" si="753"/>
        <v>0</v>
      </c>
      <c r="DZ78" s="19">
        <f t="shared" ca="1" si="753"/>
        <v>0</v>
      </c>
      <c r="EA78" s="19">
        <f t="shared" ca="1" si="753"/>
        <v>0</v>
      </c>
      <c r="EB78" s="19">
        <f t="shared" ca="1" si="753"/>
        <v>0</v>
      </c>
      <c r="EC78" s="19">
        <f t="shared" ca="1" si="753"/>
        <v>0</v>
      </c>
      <c r="ED78" s="19">
        <f t="shared" ca="1" si="753"/>
        <v>0</v>
      </c>
      <c r="EE78" s="19">
        <f t="shared" ca="1" si="753"/>
        <v>0</v>
      </c>
      <c r="EF78" s="433">
        <f t="shared" si="608"/>
        <v>0</v>
      </c>
      <c r="EG78" s="433">
        <f t="shared" si="608"/>
        <v>0</v>
      </c>
      <c r="EH78" s="116">
        <f t="shared" si="609"/>
        <v>0</v>
      </c>
      <c r="EI78" s="116">
        <f t="shared" ca="1" si="609"/>
        <v>0</v>
      </c>
      <c r="EJ78" s="116">
        <f t="shared" ca="1" si="609"/>
        <v>0</v>
      </c>
      <c r="EK78" s="116">
        <f t="shared" ca="1" si="609"/>
        <v>0</v>
      </c>
      <c r="EL78" s="116">
        <f t="shared" ca="1" si="609"/>
        <v>0</v>
      </c>
      <c r="EM78" s="537">
        <f t="shared" ca="1" si="610"/>
        <v>0</v>
      </c>
      <c r="EN78" s="116">
        <f t="shared" ca="1" si="611"/>
        <v>0</v>
      </c>
      <c r="EO78" s="116">
        <f t="shared" ca="1" si="611"/>
        <v>0</v>
      </c>
      <c r="EP78" s="116">
        <f t="shared" ca="1" si="611"/>
        <v>0</v>
      </c>
      <c r="EQ78" s="116">
        <f t="shared" ca="1" si="611"/>
        <v>0</v>
      </c>
      <c r="ER78" s="116">
        <f t="shared" ca="1" si="611"/>
        <v>0</v>
      </c>
      <c r="ES78" s="537">
        <f t="shared" ca="1" si="612"/>
        <v>0</v>
      </c>
      <c r="ET78" s="116">
        <f t="shared" ca="1" si="613"/>
        <v>0</v>
      </c>
      <c r="EU78" s="116">
        <f t="shared" ca="1" si="613"/>
        <v>0</v>
      </c>
      <c r="EV78" s="116">
        <f t="shared" ca="1" si="613"/>
        <v>0</v>
      </c>
      <c r="EW78" s="116">
        <f t="shared" ca="1" si="613"/>
        <v>0</v>
      </c>
      <c r="EX78" s="116">
        <f t="shared" ca="1" si="613"/>
        <v>0</v>
      </c>
      <c r="EY78" s="537">
        <f t="shared" ca="1" si="614"/>
        <v>0</v>
      </c>
      <c r="EZ78" s="116">
        <f t="shared" ca="1" si="615"/>
        <v>0</v>
      </c>
      <c r="FA78" s="116">
        <f t="shared" ca="1" si="615"/>
        <v>0</v>
      </c>
      <c r="FB78" s="116">
        <f t="shared" ca="1" si="615"/>
        <v>0</v>
      </c>
      <c r="FC78" s="116">
        <f t="shared" ca="1" si="615"/>
        <v>0</v>
      </c>
      <c r="FD78" s="116">
        <f t="shared" ca="1" si="615"/>
        <v>0</v>
      </c>
      <c r="FE78" s="537">
        <f t="shared" ca="1" si="616"/>
        <v>0</v>
      </c>
      <c r="FF78" s="116">
        <f t="shared" ca="1" si="617"/>
        <v>0</v>
      </c>
      <c r="FG78" s="116">
        <f t="shared" ca="1" si="617"/>
        <v>0</v>
      </c>
      <c r="FH78" s="116">
        <f t="shared" ca="1" si="617"/>
        <v>0</v>
      </c>
      <c r="FI78" s="116">
        <f t="shared" ca="1" si="617"/>
        <v>0</v>
      </c>
      <c r="FJ78" s="116">
        <f t="shared" ca="1" si="617"/>
        <v>0</v>
      </c>
      <c r="FK78" s="537">
        <f t="shared" ca="1" si="618"/>
        <v>0</v>
      </c>
      <c r="FL78" s="116">
        <f t="shared" ca="1" si="619"/>
        <v>0</v>
      </c>
      <c r="FM78" s="116">
        <f t="shared" ca="1" si="619"/>
        <v>0</v>
      </c>
      <c r="FN78" s="116">
        <f t="shared" ca="1" si="619"/>
        <v>0</v>
      </c>
      <c r="FO78" s="116">
        <f t="shared" ca="1" si="619"/>
        <v>0</v>
      </c>
      <c r="FP78" s="116">
        <f t="shared" ca="1" si="619"/>
        <v>0</v>
      </c>
      <c r="FQ78" s="537">
        <f t="shared" ca="1" si="620"/>
        <v>0</v>
      </c>
      <c r="FR78" s="117">
        <f t="shared" ca="1" si="621"/>
        <v>0</v>
      </c>
      <c r="FS78" s="117">
        <f t="shared" ca="1" si="621"/>
        <v>0</v>
      </c>
      <c r="FT78" s="117">
        <f t="shared" ca="1" si="621"/>
        <v>0</v>
      </c>
      <c r="FU78" s="117">
        <f t="shared" ca="1" si="621"/>
        <v>0</v>
      </c>
      <c r="FV78" s="556">
        <f t="shared" ca="1" si="725"/>
        <v>0</v>
      </c>
      <c r="FW78" s="556">
        <f t="shared" ca="1" si="725"/>
        <v>0</v>
      </c>
      <c r="FX78" s="556">
        <f t="shared" ca="1" si="725"/>
        <v>0</v>
      </c>
      <c r="FY78" s="556">
        <f t="shared" ca="1" si="725"/>
        <v>0</v>
      </c>
      <c r="FZ78" s="556">
        <f t="shared" ca="1" si="725"/>
        <v>0</v>
      </c>
      <c r="GA78" s="556">
        <f t="shared" ca="1" si="725"/>
        <v>0</v>
      </c>
      <c r="GB78" s="556">
        <f t="shared" ca="1" si="725"/>
        <v>0</v>
      </c>
      <c r="GC78" s="556">
        <f t="shared" ca="1" si="725"/>
        <v>0</v>
      </c>
      <c r="GD78" s="556">
        <f t="shared" ca="1" si="725"/>
        <v>0</v>
      </c>
      <c r="GE78" s="556">
        <f t="shared" ca="1" si="725"/>
        <v>0</v>
      </c>
      <c r="GF78" s="556">
        <f t="shared" ca="1" si="725"/>
        <v>0</v>
      </c>
      <c r="GG78" s="556">
        <f t="shared" ca="1" si="725"/>
        <v>0</v>
      </c>
      <c r="GH78" s="556">
        <f t="shared" ca="1" si="725"/>
        <v>0</v>
      </c>
      <c r="GI78" s="556">
        <f t="shared" ca="1" si="725"/>
        <v>0</v>
      </c>
      <c r="GJ78" s="556">
        <f t="shared" ca="1" si="725"/>
        <v>0</v>
      </c>
      <c r="GK78" s="556">
        <f t="shared" ca="1" si="725"/>
        <v>0</v>
      </c>
      <c r="GL78" s="556">
        <f t="shared" ca="1" si="725"/>
        <v>0</v>
      </c>
      <c r="GM78" s="556">
        <f t="shared" ca="1" si="725"/>
        <v>0</v>
      </c>
      <c r="GN78" s="556">
        <f t="shared" ca="1" si="725"/>
        <v>0</v>
      </c>
      <c r="GO78" s="556">
        <f t="shared" ca="1" si="725"/>
        <v>0</v>
      </c>
      <c r="GP78" s="19">
        <f t="shared" ca="1" si="623"/>
        <v>0</v>
      </c>
      <c r="GQ78" s="116">
        <f t="shared" ca="1" si="624"/>
        <v>0</v>
      </c>
      <c r="GR78" s="116">
        <f t="shared" ca="1" si="624"/>
        <v>0</v>
      </c>
      <c r="GS78" s="116">
        <f t="shared" ca="1" si="624"/>
        <v>0</v>
      </c>
      <c r="GT78" s="116">
        <f t="shared" ca="1" si="624"/>
        <v>0</v>
      </c>
      <c r="GU78" s="116">
        <f t="shared" ca="1" si="624"/>
        <v>0</v>
      </c>
      <c r="GV78" s="537">
        <f t="shared" ca="1" si="625"/>
        <v>0</v>
      </c>
      <c r="GW78" s="116">
        <f t="shared" ca="1" si="626"/>
        <v>0</v>
      </c>
      <c r="GX78" s="116">
        <f t="shared" ca="1" si="626"/>
        <v>0</v>
      </c>
      <c r="GY78" s="116">
        <f t="shared" ca="1" si="626"/>
        <v>0</v>
      </c>
      <c r="GZ78" s="116">
        <f t="shared" ca="1" si="626"/>
        <v>0</v>
      </c>
      <c r="HA78" s="116">
        <f t="shared" ca="1" si="626"/>
        <v>0</v>
      </c>
      <c r="HB78" s="537">
        <f t="shared" ca="1" si="627"/>
        <v>0</v>
      </c>
      <c r="HC78" s="116">
        <f t="shared" ca="1" si="628"/>
        <v>0</v>
      </c>
      <c r="HD78" s="116">
        <f t="shared" ca="1" si="628"/>
        <v>0</v>
      </c>
      <c r="HE78" s="116">
        <f t="shared" ca="1" si="628"/>
        <v>0</v>
      </c>
      <c r="HF78" s="116">
        <f t="shared" ca="1" si="628"/>
        <v>0</v>
      </c>
      <c r="HG78" s="116">
        <f t="shared" ca="1" si="628"/>
        <v>0</v>
      </c>
      <c r="HH78" s="537">
        <f t="shared" ca="1" si="629"/>
        <v>0</v>
      </c>
      <c r="HI78" s="116">
        <f t="shared" ca="1" si="630"/>
        <v>0</v>
      </c>
      <c r="HJ78" s="116">
        <f t="shared" ca="1" si="630"/>
        <v>0</v>
      </c>
      <c r="HK78" s="116">
        <f t="shared" ca="1" si="630"/>
        <v>0</v>
      </c>
      <c r="HL78" s="116">
        <f t="shared" ca="1" si="630"/>
        <v>0</v>
      </c>
      <c r="HM78" s="116">
        <f t="shared" ca="1" si="630"/>
        <v>0</v>
      </c>
      <c r="HN78" s="537">
        <f t="shared" ca="1" si="631"/>
        <v>0</v>
      </c>
      <c r="HO78" s="116">
        <f t="shared" ca="1" si="632"/>
        <v>0</v>
      </c>
      <c r="HP78" s="116">
        <f t="shared" ca="1" si="632"/>
        <v>0</v>
      </c>
      <c r="HQ78" s="116">
        <f t="shared" ca="1" si="632"/>
        <v>0</v>
      </c>
      <c r="HR78" s="116">
        <f t="shared" ca="1" si="632"/>
        <v>0</v>
      </c>
      <c r="HS78" s="116">
        <f t="shared" ca="1" si="632"/>
        <v>0</v>
      </c>
      <c r="HT78" s="537">
        <f t="shared" ca="1" si="633"/>
        <v>0</v>
      </c>
      <c r="HU78" s="116">
        <f t="shared" ca="1" si="634"/>
        <v>0</v>
      </c>
      <c r="HV78" s="116">
        <f t="shared" ca="1" si="634"/>
        <v>0</v>
      </c>
      <c r="HW78" s="116">
        <f t="shared" ca="1" si="634"/>
        <v>0</v>
      </c>
      <c r="HX78" s="116">
        <f t="shared" ca="1" si="634"/>
        <v>0</v>
      </c>
      <c r="HY78" s="116">
        <f t="shared" ca="1" si="634"/>
        <v>0</v>
      </c>
      <c r="HZ78" s="537">
        <f t="shared" ca="1" si="635"/>
        <v>0</v>
      </c>
      <c r="IA78" s="117">
        <f t="shared" ca="1" si="636"/>
        <v>0</v>
      </c>
      <c r="IB78" s="117">
        <f t="shared" ca="1" si="636"/>
        <v>0</v>
      </c>
      <c r="IC78" s="117">
        <f t="shared" ca="1" si="636"/>
        <v>0</v>
      </c>
      <c r="ID78" s="117">
        <f t="shared" ca="1" si="636"/>
        <v>0</v>
      </c>
      <c r="IE78" s="556">
        <f t="shared" ca="1" si="726"/>
        <v>0</v>
      </c>
      <c r="IF78" s="556">
        <f t="shared" ca="1" si="726"/>
        <v>0</v>
      </c>
      <c r="IG78" s="556">
        <f t="shared" ca="1" si="726"/>
        <v>0</v>
      </c>
      <c r="IH78" s="556">
        <f t="shared" ca="1" si="726"/>
        <v>0</v>
      </c>
      <c r="II78" s="556">
        <f t="shared" ca="1" si="726"/>
        <v>0</v>
      </c>
      <c r="IJ78" s="556">
        <f t="shared" ca="1" si="726"/>
        <v>0</v>
      </c>
      <c r="IK78" s="556">
        <f t="shared" ca="1" si="726"/>
        <v>0</v>
      </c>
      <c r="IL78" s="556">
        <f t="shared" ca="1" si="726"/>
        <v>0</v>
      </c>
      <c r="IM78" s="556">
        <f t="shared" ca="1" si="726"/>
        <v>0</v>
      </c>
      <c r="IN78" s="556">
        <f t="shared" ca="1" si="726"/>
        <v>0</v>
      </c>
      <c r="IO78" s="556">
        <f t="shared" ca="1" si="726"/>
        <v>0</v>
      </c>
      <c r="IP78" s="556">
        <f t="shared" ca="1" si="726"/>
        <v>0</v>
      </c>
      <c r="IQ78" s="556">
        <f t="shared" ca="1" si="726"/>
        <v>0</v>
      </c>
      <c r="IR78" s="556">
        <f t="shared" ca="1" si="726"/>
        <v>0</v>
      </c>
      <c r="IS78" s="556">
        <f t="shared" ca="1" si="726"/>
        <v>0</v>
      </c>
      <c r="IT78" s="556">
        <f t="shared" ca="1" si="726"/>
        <v>0</v>
      </c>
      <c r="IU78" s="556">
        <f t="shared" ca="1" si="726"/>
        <v>0</v>
      </c>
      <c r="IV78" s="556">
        <f t="shared" ca="1" si="726"/>
        <v>0</v>
      </c>
      <c r="IW78" s="556">
        <f t="shared" ca="1" si="726"/>
        <v>0</v>
      </c>
      <c r="IX78" s="556">
        <f t="shared" ca="1" si="726"/>
        <v>0</v>
      </c>
      <c r="IY78" s="19">
        <f t="shared" ca="1" si="638"/>
        <v>0</v>
      </c>
      <c r="IZ78" s="5">
        <f t="shared" si="639"/>
        <v>67</v>
      </c>
      <c r="JA78" s="9"/>
      <c r="JB78" s="5">
        <f t="shared" si="640"/>
        <v>1</v>
      </c>
      <c r="JC78" s="5" t="b">
        <f t="shared" si="640"/>
        <v>0</v>
      </c>
      <c r="JD78" s="19">
        <f t="shared" ca="1" si="727"/>
        <v>0</v>
      </c>
      <c r="JE78" s="5">
        <f t="shared" si="642"/>
        <v>0</v>
      </c>
      <c r="JF78" s="5">
        <f t="shared" si="643"/>
        <v>1.2500000000000001E-2</v>
      </c>
      <c r="JG78" s="5">
        <f t="shared" si="644"/>
        <v>0</v>
      </c>
      <c r="JH78" s="19">
        <f t="shared" ca="1" si="727"/>
        <v>0</v>
      </c>
      <c r="JI78" s="5">
        <f t="shared" si="645"/>
        <v>60</v>
      </c>
      <c r="JJ78" s="5">
        <f t="shared" si="646"/>
        <v>1</v>
      </c>
      <c r="JK78" s="19">
        <f t="shared" ca="1" si="727"/>
        <v>0</v>
      </c>
      <c r="JL78" s="19">
        <f t="shared" ca="1" si="727"/>
        <v>0</v>
      </c>
      <c r="JM78" s="19">
        <f t="shared" ca="1" si="727"/>
        <v>0</v>
      </c>
      <c r="JN78" s="19">
        <f t="shared" ca="1" si="727"/>
        <v>0</v>
      </c>
      <c r="JO78" s="19">
        <f t="shared" ca="1" si="727"/>
        <v>0</v>
      </c>
      <c r="JP78" s="19">
        <f t="shared" ca="1" si="727"/>
        <v>0</v>
      </c>
      <c r="JQ78" s="19">
        <f t="shared" ca="1" si="727"/>
        <v>0</v>
      </c>
      <c r="JR78" s="19">
        <f t="shared" ca="1" si="727"/>
        <v>0</v>
      </c>
      <c r="JS78" s="19">
        <f t="shared" ca="1" si="727"/>
        <v>0</v>
      </c>
      <c r="JT78" s="19">
        <f t="shared" ca="1" si="727"/>
        <v>0</v>
      </c>
      <c r="JU78" s="19">
        <f t="shared" ca="1" si="727"/>
        <v>0</v>
      </c>
      <c r="JV78" s="19">
        <f t="shared" ca="1" si="727"/>
        <v>0</v>
      </c>
      <c r="JW78" s="19">
        <f t="shared" ca="1" si="727"/>
        <v>0</v>
      </c>
      <c r="JX78" s="19">
        <f t="shared" ref="JX78:KP78" ca="1" si="759">OFFSET(JX$5,$B78,0)</f>
        <v>0</v>
      </c>
      <c r="JY78" s="19">
        <f t="shared" ca="1" si="759"/>
        <v>0</v>
      </c>
      <c r="JZ78" s="19">
        <f t="shared" ca="1" si="759"/>
        <v>0</v>
      </c>
      <c r="KA78" s="19">
        <f t="shared" ca="1" si="759"/>
        <v>0</v>
      </c>
      <c r="KB78" s="19">
        <f t="shared" ca="1" si="759"/>
        <v>0</v>
      </c>
      <c r="KC78" s="19">
        <f t="shared" ca="1" si="759"/>
        <v>0</v>
      </c>
      <c r="KD78" s="19">
        <f t="shared" ca="1" si="759"/>
        <v>0</v>
      </c>
      <c r="KE78" s="19">
        <f t="shared" ca="1" si="759"/>
        <v>0</v>
      </c>
      <c r="KF78" s="5">
        <f t="shared" si="647"/>
        <v>0</v>
      </c>
      <c r="KG78" s="5">
        <f t="shared" si="647"/>
        <v>6.25E-2</v>
      </c>
      <c r="KH78" s="5">
        <f t="shared" si="647"/>
        <v>6.25E-2</v>
      </c>
      <c r="KI78" s="5">
        <f t="shared" si="647"/>
        <v>6.25E-2</v>
      </c>
      <c r="KJ78" s="19">
        <f t="shared" ca="1" si="759"/>
        <v>0</v>
      </c>
      <c r="KK78" s="19">
        <f t="shared" ca="1" si="759"/>
        <v>0</v>
      </c>
      <c r="KL78" s="19">
        <f t="shared" ca="1" si="759"/>
        <v>0</v>
      </c>
      <c r="KM78" s="19">
        <f t="shared" ca="1" si="759"/>
        <v>0</v>
      </c>
      <c r="KN78" s="19">
        <f t="shared" ca="1" si="759"/>
        <v>1</v>
      </c>
      <c r="KO78" s="19">
        <f t="shared" ca="1" si="759"/>
        <v>0</v>
      </c>
      <c r="KP78" s="19">
        <f t="shared" ca="1" si="759"/>
        <v>1</v>
      </c>
      <c r="KQ78" s="9"/>
      <c r="KR78" s="5" t="b">
        <f t="shared" ca="1" si="648"/>
        <v>1</v>
      </c>
      <c r="KS78" s="5" t="b">
        <f t="shared" si="649"/>
        <v>0</v>
      </c>
      <c r="KT78" s="5" t="b">
        <f t="shared" si="649"/>
        <v>0</v>
      </c>
      <c r="KU78" s="5" t="b">
        <f t="shared" si="649"/>
        <v>1</v>
      </c>
      <c r="KV78" s="136">
        <f t="shared" si="650"/>
        <v>2</v>
      </c>
      <c r="KW78" s="136">
        <f t="shared" si="650"/>
        <v>2</v>
      </c>
      <c r="KX78" s="5" t="b">
        <f t="shared" si="651"/>
        <v>0</v>
      </c>
      <c r="KY78" s="5" t="b">
        <f t="shared" si="651"/>
        <v>1</v>
      </c>
      <c r="KZ78" s="5" t="b">
        <f t="shared" si="651"/>
        <v>1</v>
      </c>
      <c r="LA78" s="5" t="b">
        <f t="shared" si="651"/>
        <v>0</v>
      </c>
      <c r="LB78" s="5">
        <f t="shared" si="652"/>
        <v>1</v>
      </c>
      <c r="LC78" s="5">
        <f t="shared" si="652"/>
        <v>0</v>
      </c>
      <c r="LD78" s="5" t="b">
        <f t="shared" si="653"/>
        <v>0</v>
      </c>
      <c r="LE78" s="5" t="str" cm="1">
        <f t="array" aca="1" ref="LE78" ca="1">IF(OR(LF78:LM78&lt;&gt;"-"),TRUE,"-")</f>
        <v>-</v>
      </c>
      <c r="LF78" s="19" t="str">
        <f t="shared" ref="LF78:LN89" ca="1" si="760">OFFSET(LF$5,$B78,0)</f>
        <v>-</v>
      </c>
      <c r="LG78" s="19" t="str">
        <f t="shared" ca="1" si="760"/>
        <v>-</v>
      </c>
      <c r="LH78" s="19" t="str">
        <f t="shared" ca="1" si="760"/>
        <v>-</v>
      </c>
      <c r="LI78" s="19" t="str">
        <f t="shared" ca="1" si="760"/>
        <v>-</v>
      </c>
      <c r="LJ78" s="19" t="str">
        <f t="shared" ca="1" si="760"/>
        <v>-</v>
      </c>
      <c r="LK78" s="19" t="str">
        <f t="shared" ca="1" si="760"/>
        <v>-</v>
      </c>
      <c r="LL78" s="19" t="str">
        <f t="shared" ca="1" si="760"/>
        <v>-</v>
      </c>
      <c r="LM78" s="19" t="str">
        <f t="shared" ca="1" si="760"/>
        <v>-</v>
      </c>
      <c r="LN78" s="466" t="str">
        <f t="shared" ca="1" si="760"/>
        <v>-</v>
      </c>
      <c r="LO78" s="5" t="b">
        <f t="array" aca="1" ref="LO78" ca="1">IF(OR(LP78:LV78&lt;&gt;"-"),TRUE,"-")</f>
        <v>1</v>
      </c>
      <c r="LP78" s="19">
        <f t="shared" ca="1" si="728"/>
        <v>0</v>
      </c>
      <c r="LQ78" s="19" t="str">
        <f t="shared" ca="1" si="728"/>
        <v>-</v>
      </c>
      <c r="LR78" s="19">
        <f t="shared" ca="1" si="728"/>
        <v>999999</v>
      </c>
      <c r="LS78" s="19">
        <f t="shared" ca="1" si="728"/>
        <v>999999</v>
      </c>
      <c r="LT78" s="19">
        <f t="shared" ca="1" si="728"/>
        <v>999999</v>
      </c>
      <c r="LU78" s="19">
        <f t="shared" ca="1" si="728"/>
        <v>999999</v>
      </c>
      <c r="LV78" s="19">
        <f t="shared" ca="1" si="728"/>
        <v>999999</v>
      </c>
      <c r="LW78" s="19" t="str">
        <f t="shared" ca="1" si="728"/>
        <v>-</v>
      </c>
      <c r="LX78" s="19" t="str">
        <f t="shared" ca="1" si="728"/>
        <v>-</v>
      </c>
      <c r="LY78" s="19" t="str">
        <f t="shared" ca="1" si="728"/>
        <v>-</v>
      </c>
      <c r="LZ78" s="19" t="b">
        <f t="shared" ca="1" si="656"/>
        <v>1</v>
      </c>
      <c r="MA78" s="19">
        <f t="shared" ca="1" si="656"/>
        <v>0</v>
      </c>
      <c r="MB78" s="5" t="str">
        <f t="shared" si="657"/>
        <v>-</v>
      </c>
      <c r="MC78" s="5" t="str">
        <f t="shared" si="657"/>
        <v>-</v>
      </c>
      <c r="MD78" s="5" t="str">
        <f t="shared" si="657"/>
        <v>-</v>
      </c>
      <c r="ME78" s="5" t="str">
        <f t="shared" si="657"/>
        <v>-</v>
      </c>
      <c r="MF78" s="19" t="str">
        <f t="shared" ca="1" si="730"/>
        <v>-</v>
      </c>
      <c r="MG78" s="19" t="str">
        <f t="shared" ca="1" si="730"/>
        <v>-</v>
      </c>
      <c r="MH78" s="19" t="str">
        <f t="shared" ca="1" si="730"/>
        <v>-</v>
      </c>
      <c r="MI78" s="19" t="str">
        <f t="shared" ca="1" si="730"/>
        <v>-</v>
      </c>
      <c r="MJ78" s="19">
        <f t="shared" ca="1" si="730"/>
        <v>0.5</v>
      </c>
      <c r="MK78" s="19">
        <f t="shared" ca="1" si="730"/>
        <v>0.5</v>
      </c>
      <c r="ML78" s="19" t="str">
        <f t="shared" ca="1" si="730"/>
        <v>-</v>
      </c>
      <c r="MM78" s="5">
        <f t="shared" si="659"/>
        <v>0</v>
      </c>
      <c r="MN78" s="5">
        <f t="shared" si="659"/>
        <v>500</v>
      </c>
      <c r="MO78" s="5">
        <f t="shared" si="659"/>
        <v>500</v>
      </c>
      <c r="MP78" s="5">
        <f t="shared" si="659"/>
        <v>575</v>
      </c>
      <c r="MQ78" s="5">
        <f t="shared" si="659"/>
        <v>240</v>
      </c>
      <c r="MR78" s="5">
        <f t="shared" si="659"/>
        <v>364</v>
      </c>
      <c r="MS78" s="5">
        <f t="shared" si="660"/>
        <v>1</v>
      </c>
      <c r="MT78" s="9"/>
      <c r="MU78" s="19">
        <f t="shared" ca="1" si="730"/>
        <v>70</v>
      </c>
      <c r="MV78" s="19">
        <f t="shared" ca="1" si="730"/>
        <v>50</v>
      </c>
      <c r="MW78" s="19">
        <f t="shared" ca="1" si="730"/>
        <v>75</v>
      </c>
      <c r="MX78" s="19">
        <f t="shared" ca="1" si="730"/>
        <v>50</v>
      </c>
      <c r="MY78" s="5">
        <f t="shared" si="661"/>
        <v>1</v>
      </c>
      <c r="MZ78" s="5">
        <f t="shared" si="662"/>
        <v>1</v>
      </c>
      <c r="NA78" s="5">
        <f t="shared" si="663"/>
        <v>1</v>
      </c>
      <c r="NB78" s="9"/>
      <c r="NC78" s="19" t="b">
        <f t="shared" ref="NC78:NN89" ca="1" si="761">OFFSET(NC$5,$B78,0)</f>
        <v>0</v>
      </c>
      <c r="ND78" s="19" t="b">
        <f t="shared" ca="1" si="761"/>
        <v>0</v>
      </c>
      <c r="NE78" s="19">
        <f t="shared" ca="1" si="761"/>
        <v>2</v>
      </c>
      <c r="NF78" s="19">
        <f t="shared" ca="1" si="761"/>
        <v>1</v>
      </c>
      <c r="NG78" s="19">
        <f t="shared" ca="1" si="761"/>
        <v>2</v>
      </c>
      <c r="NH78" s="19">
        <f t="shared" ca="1" si="761"/>
        <v>0</v>
      </c>
      <c r="NI78" s="19" t="str">
        <f t="shared" ca="1" si="761"/>
        <v>-</v>
      </c>
      <c r="NJ78" s="466" t="b">
        <v>0</v>
      </c>
      <c r="NK78" s="466" t="s">
        <v>34</v>
      </c>
      <c r="NL78" s="466" t="b">
        <v>1</v>
      </c>
      <c r="NM78" s="466">
        <f>$NM$53*0.3</f>
        <v>300</v>
      </c>
      <c r="NN78" s="19" t="str">
        <f t="shared" ca="1" si="761"/>
        <v>-</v>
      </c>
      <c r="NO78" s="19">
        <f t="shared" ca="1" si="730"/>
        <v>1</v>
      </c>
      <c r="NP78" s="19">
        <f t="shared" ca="1" si="730"/>
        <v>1</v>
      </c>
      <c r="NQ78" s="19">
        <f t="shared" ca="1" si="730"/>
        <v>1</v>
      </c>
      <c r="NR78" s="19">
        <f t="shared" ca="1" si="730"/>
        <v>1</v>
      </c>
      <c r="NS78" s="19">
        <f t="shared" ca="1" si="730"/>
        <v>1</v>
      </c>
      <c r="NT78" s="19">
        <f t="shared" ca="1" si="730"/>
        <v>1</v>
      </c>
      <c r="NU78" s="19">
        <f t="shared" ca="1" si="730"/>
        <v>1</v>
      </c>
      <c r="NV78" s="19">
        <f t="shared" ca="1" si="730"/>
        <v>1</v>
      </c>
      <c r="NW78" s="19">
        <f t="shared" ca="1" si="730"/>
        <v>1</v>
      </c>
      <c r="NX78" s="9"/>
      <c r="NY78" s="539" t="str">
        <f t="shared" ref="NY78:PH86" si="762">IF(AND($O78=NY$19, $AP78=NY$21),TRUE,"-")</f>
        <v>-</v>
      </c>
      <c r="NZ78" s="539" t="str">
        <f t="shared" si="762"/>
        <v>-</v>
      </c>
      <c r="OA78" s="539" t="str">
        <f t="shared" si="762"/>
        <v>-</v>
      </c>
      <c r="OB78" s="539" t="str">
        <f t="shared" si="762"/>
        <v>-</v>
      </c>
      <c r="OC78" s="539" t="str">
        <f t="shared" si="762"/>
        <v>-</v>
      </c>
      <c r="OD78" s="539" t="str">
        <f t="shared" si="762"/>
        <v>-</v>
      </c>
      <c r="OE78" s="539" t="str">
        <f t="shared" ca="1" si="762"/>
        <v>-</v>
      </c>
      <c r="OF78" s="539" t="str">
        <f t="shared" ca="1" si="762"/>
        <v>-</v>
      </c>
      <c r="OG78" s="539" t="str">
        <f t="shared" ca="1" si="762"/>
        <v>-</v>
      </c>
      <c r="OH78" s="539" t="str">
        <f t="shared" ca="1" si="762"/>
        <v>-</v>
      </c>
      <c r="OI78" s="539" t="str">
        <f t="shared" ca="1" si="762"/>
        <v>-</v>
      </c>
      <c r="OJ78" s="539" t="str">
        <f t="shared" ca="1" si="762"/>
        <v>-</v>
      </c>
      <c r="OK78" s="539" t="str">
        <f t="shared" ca="1" si="762"/>
        <v>-</v>
      </c>
      <c r="OL78" s="539" t="str">
        <f t="shared" ca="1" si="762"/>
        <v>-</v>
      </c>
      <c r="OM78" s="539" t="str">
        <f t="shared" ca="1" si="762"/>
        <v>-</v>
      </c>
      <c r="ON78" s="539" t="str">
        <f t="shared" ca="1" si="762"/>
        <v>-</v>
      </c>
      <c r="OO78" s="539" t="str">
        <f t="shared" ca="1" si="762"/>
        <v>-</v>
      </c>
      <c r="OP78" s="539" t="str">
        <f t="shared" ca="1" si="762"/>
        <v>-</v>
      </c>
      <c r="OQ78" s="539" t="str">
        <f t="shared" ca="1" si="762"/>
        <v>-</v>
      </c>
      <c r="OR78" s="539" t="str">
        <f t="shared" ca="1" si="762"/>
        <v>-</v>
      </c>
      <c r="OS78" s="539" t="str">
        <f t="shared" ca="1" si="762"/>
        <v>-</v>
      </c>
      <c r="OT78" s="539" t="str">
        <f t="shared" ca="1" si="762"/>
        <v>-</v>
      </c>
      <c r="OU78" s="539" t="str">
        <f t="shared" ca="1" si="762"/>
        <v>-</v>
      </c>
      <c r="OV78" s="539" t="str">
        <f t="shared" ca="1" si="762"/>
        <v>-</v>
      </c>
      <c r="OW78" s="539" t="str">
        <f t="shared" ca="1" si="762"/>
        <v>-</v>
      </c>
      <c r="OX78" s="539" t="str">
        <f t="shared" ca="1" si="762"/>
        <v>-</v>
      </c>
      <c r="OY78" s="539" t="str">
        <f t="shared" ca="1" si="762"/>
        <v>-</v>
      </c>
      <c r="OZ78" s="539" t="str">
        <f t="shared" ca="1" si="762"/>
        <v>-</v>
      </c>
      <c r="PA78" s="539" t="str">
        <f t="shared" ca="1" si="762"/>
        <v>-</v>
      </c>
      <c r="PB78" s="539" t="str">
        <f t="shared" ca="1" si="762"/>
        <v>-</v>
      </c>
      <c r="PC78" s="539" t="str">
        <f t="shared" ca="1" si="762"/>
        <v>-</v>
      </c>
      <c r="PD78" s="539" t="str">
        <f t="shared" ca="1" si="762"/>
        <v>-</v>
      </c>
      <c r="PE78" s="539" t="str">
        <f t="shared" ca="1" si="762"/>
        <v>-</v>
      </c>
      <c r="PF78" s="539" t="str">
        <f t="shared" ca="1" si="762"/>
        <v>-</v>
      </c>
      <c r="PG78" s="539" t="str">
        <f t="shared" ca="1" si="762"/>
        <v>-</v>
      </c>
      <c r="PH78" s="539" t="str">
        <f t="shared" ca="1" si="762"/>
        <v>-</v>
      </c>
      <c r="PI78" s="549" t="str">
        <f t="shared" si="732"/>
        <v>-</v>
      </c>
      <c r="PJ78" s="549" t="str">
        <f t="shared" si="732"/>
        <v>-</v>
      </c>
      <c r="PK78" s="549" t="str">
        <f t="shared" si="732"/>
        <v>-</v>
      </c>
      <c r="PL78" s="549" t="str">
        <f t="shared" si="732"/>
        <v>-</v>
      </c>
      <c r="PM78" s="549" t="str">
        <f t="shared" si="732"/>
        <v>-</v>
      </c>
      <c r="PN78" s="549" t="str">
        <f t="shared" si="732"/>
        <v>-</v>
      </c>
      <c r="PO78" s="549" t="str">
        <f t="shared" si="732"/>
        <v>-</v>
      </c>
      <c r="PP78" s="549" t="str">
        <f t="shared" si="732"/>
        <v>-</v>
      </c>
      <c r="PQ78" s="549" t="str">
        <f t="shared" si="732"/>
        <v>-</v>
      </c>
      <c r="PR78" s="549" t="str">
        <f t="shared" si="732"/>
        <v>-</v>
      </c>
      <c r="PS78" s="549" t="str">
        <f t="shared" si="732"/>
        <v>-</v>
      </c>
      <c r="PT78" s="549" t="str">
        <f t="shared" si="732"/>
        <v>-</v>
      </c>
      <c r="PU78" s="549" t="str">
        <f t="shared" si="732"/>
        <v>-</v>
      </c>
      <c r="PV78" s="549" t="str">
        <f t="shared" si="732"/>
        <v>-</v>
      </c>
      <c r="PW78" s="549" t="str">
        <f t="shared" si="732"/>
        <v>-</v>
      </c>
      <c r="PX78" s="549" t="str">
        <f t="shared" si="732"/>
        <v>-</v>
      </c>
      <c r="PY78" s="549" t="str">
        <f t="shared" si="732"/>
        <v>-</v>
      </c>
      <c r="PZ78" s="549" t="str">
        <f t="shared" si="732"/>
        <v>-</v>
      </c>
      <c r="QA78" s="549" t="str">
        <f t="shared" si="732"/>
        <v>-</v>
      </c>
      <c r="QB78" s="549" t="str">
        <f t="shared" si="732"/>
        <v>-</v>
      </c>
      <c r="QC78" s="549" t="str">
        <f t="shared" si="732"/>
        <v>-</v>
      </c>
      <c r="QD78" s="549" t="str">
        <f t="shared" si="732"/>
        <v>-</v>
      </c>
      <c r="QE78" s="549" t="str">
        <f t="shared" si="732"/>
        <v>-</v>
      </c>
      <c r="QF78" s="549" t="str">
        <f t="shared" si="732"/>
        <v>-</v>
      </c>
      <c r="QG78" s="549" t="str">
        <f t="shared" si="732"/>
        <v>-</v>
      </c>
      <c r="QH78" s="549" t="str">
        <f t="shared" si="732"/>
        <v>-</v>
      </c>
      <c r="QI78" s="539" t="str">
        <f t="shared" ref="QI78:RR86" si="763">IF(AND($O78=QI$19, $AP78=QI$21),TRUE,"-")</f>
        <v>-</v>
      </c>
      <c r="QJ78" s="539" t="str">
        <f t="shared" si="763"/>
        <v>-</v>
      </c>
      <c r="QK78" s="539" t="str">
        <f t="shared" si="763"/>
        <v>-</v>
      </c>
      <c r="QL78" s="539" t="str">
        <f t="shared" si="763"/>
        <v>-</v>
      </c>
      <c r="QM78" s="539" t="str">
        <f t="shared" si="763"/>
        <v>-</v>
      </c>
      <c r="QN78" s="539" t="str">
        <f t="shared" si="763"/>
        <v>-</v>
      </c>
      <c r="QO78" s="539" t="str">
        <f t="shared" ca="1" si="763"/>
        <v>-</v>
      </c>
      <c r="QP78" s="539" t="str">
        <f t="shared" ca="1" si="763"/>
        <v>-</v>
      </c>
      <c r="QQ78" s="539" t="str">
        <f t="shared" ca="1" si="763"/>
        <v>-</v>
      </c>
      <c r="QR78" s="539" t="str">
        <f t="shared" ca="1" si="763"/>
        <v>-</v>
      </c>
      <c r="QS78" s="539" t="str">
        <f t="shared" ca="1" si="763"/>
        <v>-</v>
      </c>
      <c r="QT78" s="539" t="str">
        <f t="shared" ca="1" si="763"/>
        <v>-</v>
      </c>
      <c r="QU78" s="539" t="str">
        <f t="shared" ca="1" si="763"/>
        <v>-</v>
      </c>
      <c r="QV78" s="539" t="str">
        <f t="shared" ca="1" si="763"/>
        <v>-</v>
      </c>
      <c r="QW78" s="539" t="str">
        <f t="shared" ca="1" si="763"/>
        <v>-</v>
      </c>
      <c r="QX78" s="539" t="str">
        <f t="shared" ca="1" si="763"/>
        <v>-</v>
      </c>
      <c r="QY78" s="539" t="str">
        <f t="shared" ca="1" si="763"/>
        <v>-</v>
      </c>
      <c r="QZ78" s="539" t="str">
        <f t="shared" ca="1" si="763"/>
        <v>-</v>
      </c>
      <c r="RA78" s="539" t="str">
        <f t="shared" ca="1" si="763"/>
        <v>-</v>
      </c>
      <c r="RB78" s="539" t="str">
        <f t="shared" ca="1" si="763"/>
        <v>-</v>
      </c>
      <c r="RC78" s="539" t="str">
        <f t="shared" ca="1" si="763"/>
        <v>-</v>
      </c>
      <c r="RD78" s="539" t="str">
        <f t="shared" ca="1" si="763"/>
        <v>-</v>
      </c>
      <c r="RE78" s="539" t="str">
        <f t="shared" ca="1" si="763"/>
        <v>-</v>
      </c>
      <c r="RF78" s="539" t="str">
        <f t="shared" ca="1" si="763"/>
        <v>-</v>
      </c>
      <c r="RG78" s="539" t="str">
        <f t="shared" ca="1" si="763"/>
        <v>-</v>
      </c>
      <c r="RH78" s="539" t="str">
        <f t="shared" ca="1" si="763"/>
        <v>-</v>
      </c>
      <c r="RI78" s="539" t="str">
        <f t="shared" ca="1" si="763"/>
        <v>-</v>
      </c>
      <c r="RJ78" s="539" t="str">
        <f t="shared" ca="1" si="763"/>
        <v>-</v>
      </c>
      <c r="RK78" s="539" t="str">
        <f t="shared" ca="1" si="763"/>
        <v>-</v>
      </c>
      <c r="RL78" s="539" t="str">
        <f t="shared" ca="1" si="763"/>
        <v>-</v>
      </c>
      <c r="RM78" s="539" t="str">
        <f t="shared" ca="1" si="763"/>
        <v>-</v>
      </c>
      <c r="RN78" s="539" t="str">
        <f t="shared" ca="1" si="763"/>
        <v>-</v>
      </c>
      <c r="RO78" s="539" t="str">
        <f t="shared" ca="1" si="763"/>
        <v>-</v>
      </c>
      <c r="RP78" s="539" t="str">
        <f t="shared" ca="1" si="763"/>
        <v>-</v>
      </c>
      <c r="RQ78" s="539" t="str">
        <f t="shared" ca="1" si="763"/>
        <v>-</v>
      </c>
      <c r="RR78" s="539" t="str">
        <f t="shared" ca="1" si="763"/>
        <v>-</v>
      </c>
      <c r="RS78" s="549" t="str">
        <f t="shared" si="734"/>
        <v>-</v>
      </c>
      <c r="RT78" s="549" t="str">
        <f t="shared" si="734"/>
        <v>-</v>
      </c>
      <c r="RU78" s="549" t="str">
        <f t="shared" si="734"/>
        <v>-</v>
      </c>
      <c r="RV78" s="549" t="str">
        <f t="shared" si="734"/>
        <v>-</v>
      </c>
      <c r="RW78" s="549" t="str">
        <f t="shared" si="734"/>
        <v>-</v>
      </c>
      <c r="RX78" s="549" t="str">
        <f t="shared" si="734"/>
        <v>-</v>
      </c>
      <c r="RY78" s="549" t="str">
        <f t="shared" si="734"/>
        <v>-</v>
      </c>
      <c r="RZ78" s="549" t="str">
        <f t="shared" si="734"/>
        <v>-</v>
      </c>
      <c r="SA78" s="549" t="str">
        <f t="shared" si="734"/>
        <v>-</v>
      </c>
      <c r="SB78" s="549" t="str">
        <f t="shared" si="734"/>
        <v>-</v>
      </c>
      <c r="SC78" s="549" t="str">
        <f t="shared" si="734"/>
        <v>-</v>
      </c>
      <c r="SD78" s="549" t="str">
        <f t="shared" si="734"/>
        <v>-</v>
      </c>
      <c r="SE78" s="549" t="str">
        <f t="shared" si="734"/>
        <v>-</v>
      </c>
      <c r="SF78" s="549" t="str">
        <f t="shared" si="734"/>
        <v>-</v>
      </c>
      <c r="SG78" s="549" t="str">
        <f t="shared" si="734"/>
        <v>-</v>
      </c>
      <c r="SH78" s="549" t="str">
        <f t="shared" si="734"/>
        <v>-</v>
      </c>
      <c r="SI78" s="549" t="str">
        <f t="shared" si="734"/>
        <v>-</v>
      </c>
      <c r="SJ78" s="549" t="str">
        <f t="shared" si="734"/>
        <v>-</v>
      </c>
      <c r="SK78" s="549" t="str">
        <f t="shared" si="734"/>
        <v>-</v>
      </c>
      <c r="SL78" s="549" t="str">
        <f t="shared" si="734"/>
        <v>-</v>
      </c>
      <c r="SM78" s="549" t="str">
        <f t="shared" si="734"/>
        <v>-</v>
      </c>
      <c r="SN78" s="549" t="str">
        <f t="shared" si="734"/>
        <v>-</v>
      </c>
      <c r="SO78" s="549" t="str">
        <f t="shared" si="734"/>
        <v>-</v>
      </c>
      <c r="SP78" s="549" t="str">
        <f t="shared" si="734"/>
        <v>-</v>
      </c>
      <c r="SQ78" s="549" t="str">
        <f t="shared" si="734"/>
        <v>-</v>
      </c>
      <c r="SR78" s="549" t="str">
        <f t="shared" si="734"/>
        <v>-</v>
      </c>
      <c r="SS78" s="539" t="b">
        <f t="shared" ref="SS78:UB86" si="764">IF(AND($O78=SS$19, $AP78=SS$21),TRUE,"-")</f>
        <v>1</v>
      </c>
      <c r="ST78" s="539" t="b">
        <f t="shared" si="764"/>
        <v>1</v>
      </c>
      <c r="SU78" s="539" t="b">
        <f t="shared" si="764"/>
        <v>1</v>
      </c>
      <c r="SV78" s="539" t="b">
        <f t="shared" si="764"/>
        <v>1</v>
      </c>
      <c r="SW78" s="539" t="b">
        <f t="shared" si="764"/>
        <v>1</v>
      </c>
      <c r="SX78" s="539" t="b">
        <f t="shared" si="764"/>
        <v>1</v>
      </c>
      <c r="SY78" s="539" t="str">
        <f t="shared" ca="1" si="764"/>
        <v>-</v>
      </c>
      <c r="SZ78" s="539" t="str">
        <f t="shared" ca="1" si="764"/>
        <v>-</v>
      </c>
      <c r="TA78" s="539" t="str">
        <f t="shared" ca="1" si="764"/>
        <v>-</v>
      </c>
      <c r="TB78" s="539" t="str">
        <f t="shared" ca="1" si="764"/>
        <v>-</v>
      </c>
      <c r="TC78" s="539" t="str">
        <f t="shared" ca="1" si="764"/>
        <v>-</v>
      </c>
      <c r="TD78" s="539" t="str">
        <f t="shared" ca="1" si="764"/>
        <v>-</v>
      </c>
      <c r="TE78" s="539" t="str">
        <f t="shared" ca="1" si="764"/>
        <v>-</v>
      </c>
      <c r="TF78" s="539" t="str">
        <f t="shared" ca="1" si="764"/>
        <v>-</v>
      </c>
      <c r="TG78" s="539" t="str">
        <f t="shared" ca="1" si="764"/>
        <v>-</v>
      </c>
      <c r="TH78" s="539" t="str">
        <f t="shared" ca="1" si="764"/>
        <v>-</v>
      </c>
      <c r="TI78" s="539" t="str">
        <f t="shared" ca="1" si="764"/>
        <v>-</v>
      </c>
      <c r="TJ78" s="539" t="str">
        <f t="shared" ca="1" si="764"/>
        <v>-</v>
      </c>
      <c r="TK78" s="539" t="str">
        <f t="shared" ca="1" si="764"/>
        <v>-</v>
      </c>
      <c r="TL78" s="539" t="str">
        <f t="shared" ca="1" si="764"/>
        <v>-</v>
      </c>
      <c r="TM78" s="539" t="str">
        <f t="shared" ca="1" si="764"/>
        <v>-</v>
      </c>
      <c r="TN78" s="539" t="str">
        <f t="shared" ca="1" si="764"/>
        <v>-</v>
      </c>
      <c r="TO78" s="539" t="str">
        <f t="shared" ca="1" si="764"/>
        <v>-</v>
      </c>
      <c r="TP78" s="539" t="str">
        <f t="shared" ca="1" si="764"/>
        <v>-</v>
      </c>
      <c r="TQ78" s="539" t="str">
        <f t="shared" ca="1" si="764"/>
        <v>-</v>
      </c>
      <c r="TR78" s="539" t="str">
        <f t="shared" ca="1" si="764"/>
        <v>-</v>
      </c>
      <c r="TS78" s="539" t="str">
        <f t="shared" ca="1" si="764"/>
        <v>-</v>
      </c>
      <c r="TT78" s="539" t="str">
        <f t="shared" ca="1" si="764"/>
        <v>-</v>
      </c>
      <c r="TU78" s="539" t="str">
        <f t="shared" ca="1" si="764"/>
        <v>-</v>
      </c>
      <c r="TV78" s="539" t="str">
        <f t="shared" ca="1" si="764"/>
        <v>-</v>
      </c>
      <c r="TW78" s="539" t="str">
        <f t="shared" ca="1" si="764"/>
        <v>-</v>
      </c>
      <c r="TX78" s="539" t="str">
        <f t="shared" ca="1" si="764"/>
        <v>-</v>
      </c>
      <c r="TY78" s="539" t="str">
        <f t="shared" ca="1" si="764"/>
        <v>-</v>
      </c>
      <c r="TZ78" s="539" t="str">
        <f t="shared" ca="1" si="764"/>
        <v>-</v>
      </c>
      <c r="UA78" s="539" t="str">
        <f t="shared" ca="1" si="764"/>
        <v>-</v>
      </c>
      <c r="UB78" s="539" t="str">
        <f t="shared" ca="1" si="764"/>
        <v>-</v>
      </c>
      <c r="UC78" s="549" t="b">
        <f t="shared" si="736"/>
        <v>1</v>
      </c>
      <c r="UD78" s="549" t="b">
        <f t="shared" si="736"/>
        <v>1</v>
      </c>
      <c r="UE78" s="549" t="b">
        <f t="shared" si="736"/>
        <v>1</v>
      </c>
      <c r="UF78" s="549" t="b">
        <f t="shared" si="736"/>
        <v>1</v>
      </c>
      <c r="UG78" s="549" t="b">
        <f t="shared" si="736"/>
        <v>1</v>
      </c>
      <c r="UH78" s="549" t="b">
        <f t="shared" si="736"/>
        <v>1</v>
      </c>
      <c r="UI78" s="549" t="b">
        <f t="shared" si="736"/>
        <v>1</v>
      </c>
      <c r="UJ78" s="549" t="b">
        <f t="shared" si="736"/>
        <v>1</v>
      </c>
      <c r="UK78" s="549" t="b">
        <f t="shared" si="736"/>
        <v>1</v>
      </c>
      <c r="UL78" s="549" t="b">
        <f t="shared" si="736"/>
        <v>1</v>
      </c>
      <c r="UM78" s="549" t="b">
        <f t="shared" si="736"/>
        <v>1</v>
      </c>
      <c r="UN78" s="549" t="b">
        <f t="shared" si="736"/>
        <v>1</v>
      </c>
      <c r="UO78" s="549" t="b">
        <f t="shared" si="736"/>
        <v>1</v>
      </c>
      <c r="UP78" s="549" t="b">
        <f t="shared" si="736"/>
        <v>1</v>
      </c>
      <c r="UQ78" s="549" t="b">
        <f t="shared" si="736"/>
        <v>1</v>
      </c>
      <c r="UR78" s="549" t="b">
        <f t="shared" si="736"/>
        <v>1</v>
      </c>
      <c r="US78" s="549" t="b">
        <f t="shared" si="736"/>
        <v>1</v>
      </c>
      <c r="UT78" s="549" t="b">
        <f t="shared" si="736"/>
        <v>1</v>
      </c>
      <c r="UU78" s="549" t="b">
        <f t="shared" si="736"/>
        <v>1</v>
      </c>
      <c r="UV78" s="549" t="b">
        <f t="shared" si="736"/>
        <v>1</v>
      </c>
      <c r="UW78" s="549" t="b">
        <f t="shared" si="736"/>
        <v>1</v>
      </c>
      <c r="UX78" s="549" t="b">
        <f t="shared" si="736"/>
        <v>1</v>
      </c>
      <c r="UY78" s="549" t="b">
        <f t="shared" si="736"/>
        <v>1</v>
      </c>
      <c r="UZ78" s="549" t="b">
        <f t="shared" si="736"/>
        <v>1</v>
      </c>
      <c r="VA78" s="549" t="b">
        <f t="shared" si="736"/>
        <v>1</v>
      </c>
      <c r="VB78" s="549" t="b">
        <f t="shared" si="736"/>
        <v>1</v>
      </c>
      <c r="VC78" s="19">
        <f t="shared" ca="1" si="671"/>
        <v>0</v>
      </c>
      <c r="VD78" s="23">
        <v>0</v>
      </c>
    </row>
    <row r="79" spans="1:576" outlineLevel="1">
      <c r="A79" s="21">
        <f t="shared" si="93"/>
        <v>74</v>
      </c>
      <c r="B79" s="21">
        <f t="shared" si="674"/>
        <v>18</v>
      </c>
      <c r="C79">
        <v>108</v>
      </c>
      <c r="D79" s="19" t="str">
        <f t="shared" ca="1" si="583"/>
        <v>SNSW</v>
      </c>
      <c r="E79" t="b">
        <v>0</v>
      </c>
      <c r="F79" t="b">
        <v>0</v>
      </c>
      <c r="G79" t="b">
        <v>1</v>
      </c>
      <c r="H79" s="215">
        <f t="shared" ca="1" si="686"/>
        <v>25</v>
      </c>
      <c r="I79" s="26">
        <v>2</v>
      </c>
      <c r="J79" s="26">
        <v>1</v>
      </c>
      <c r="K79" s="26" t="str">
        <f>""</f>
        <v/>
      </c>
      <c r="L79" s="26">
        <v>0</v>
      </c>
      <c r="M79" s="26">
        <f t="shared" si="585"/>
        <v>2</v>
      </c>
      <c r="N79" s="26">
        <v>2</v>
      </c>
      <c r="O79" s="26">
        <v>3</v>
      </c>
      <c r="P79" s="26">
        <v>2</v>
      </c>
      <c r="Q79" s="26">
        <v>0</v>
      </c>
      <c r="R79" s="26">
        <v>0</v>
      </c>
      <c r="S79" s="26">
        <v>0</v>
      </c>
      <c r="T79" s="26">
        <v>0</v>
      </c>
      <c r="U79" s="26">
        <v>1</v>
      </c>
      <c r="V79" s="116">
        <v>1</v>
      </c>
      <c r="W79" s="116">
        <v>1</v>
      </c>
      <c r="X79" s="116">
        <v>1</v>
      </c>
      <c r="Y79" s="211"/>
      <c r="Z79" s="211"/>
      <c r="AA79" s="211"/>
      <c r="AB79" s="211"/>
      <c r="AC79" s="26">
        <v>0</v>
      </c>
      <c r="AD79" s="211"/>
      <c r="AE79" s="211"/>
      <c r="AF79" s="211"/>
      <c r="AG79" s="211"/>
      <c r="AH79" s="211"/>
      <c r="AI79" s="211"/>
      <c r="AJ79" s="211"/>
      <c r="AK79" s="211"/>
      <c r="AL79" s="136">
        <f t="shared" si="586"/>
        <v>2</v>
      </c>
      <c r="AM79" s="136">
        <f>INDEX(CHOOSE($O79,DataAutumn!i.AdultDrys,DataWinter!i.AdultDrys,DataSpring!i.AdultDrys),1,$N79)</f>
        <v>3</v>
      </c>
      <c r="AN79" s="5">
        <f t="shared" si="587"/>
        <v>2</v>
      </c>
      <c r="AO79" s="5">
        <f t="shared" si="587"/>
        <v>0</v>
      </c>
      <c r="AP79" s="5">
        <f t="shared" si="588"/>
        <v>1</v>
      </c>
      <c r="AQ79" s="211"/>
      <c r="AR79" s="211"/>
      <c r="AS79" s="356" t="str">
        <f t="shared" ca="1" si="589"/>
        <v>optimum_carry 00025 SNSW MWM     pasture400 Day204 Scan2-0000 RR000p GP100p WP100p MP100p T_TRUE (F33N11)</v>
      </c>
      <c r="AT79" s="9" t="str">
        <f ca="1">IF(COUNTIF(AS$5:AS79,AS79)=1,"-","Dup")</f>
        <v>-</v>
      </c>
      <c r="AU79" s="9"/>
      <c r="AV79" s="19" t="str">
        <f t="shared" ca="1" si="590"/>
        <v>-</v>
      </c>
      <c r="AW79" s="19" t="str">
        <f t="shared" ca="1" si="590"/>
        <v>-</v>
      </c>
      <c r="AX79" s="19" t="str">
        <f t="shared" ca="1" si="590"/>
        <v>-</v>
      </c>
      <c r="AY79" s="19" t="str">
        <f t="shared" ca="1" si="590"/>
        <v>-</v>
      </c>
      <c r="AZ79" s="19" t="str">
        <f t="shared" ca="1" si="590"/>
        <v>-</v>
      </c>
      <c r="BA79" s="19" t="str">
        <f t="shared" ca="1" si="590"/>
        <v>-</v>
      </c>
      <c r="BB79" s="19" t="str">
        <f t="shared" ca="1" si="590"/>
        <v>-</v>
      </c>
      <c r="BC79" s="19" t="str">
        <f t="shared" ca="1" si="590"/>
        <v>-</v>
      </c>
      <c r="BD79" s="9"/>
      <c r="BE79" s="5" t="b">
        <f t="shared" si="591"/>
        <v>0</v>
      </c>
      <c r="BF79" s="5" t="str">
        <f t="shared" si="591"/>
        <v>-</v>
      </c>
      <c r="BG79" s="5" t="b">
        <f t="shared" si="591"/>
        <v>0</v>
      </c>
      <c r="BH79" s="5" t="b">
        <f t="shared" si="591"/>
        <v>1</v>
      </c>
      <c r="BI79" s="5" t="b">
        <f t="shared" si="591"/>
        <v>1</v>
      </c>
      <c r="BJ79" s="136">
        <f t="shared" si="591"/>
        <v>0</v>
      </c>
      <c r="BK79" s="19" t="b">
        <f t="shared" ca="1" si="592"/>
        <v>0</v>
      </c>
      <c r="BL79" s="9"/>
      <c r="BM79" s="5" t="str">
        <f t="shared" ca="1" si="593"/>
        <v>-</v>
      </c>
      <c r="BN79" s="19" t="str">
        <f t="shared" ca="1" si="594"/>
        <v>-</v>
      </c>
      <c r="BO79" s="19" t="str">
        <f t="shared" ca="1" si="594"/>
        <v>-</v>
      </c>
      <c r="BP79" s="19" t="str">
        <f t="shared" ca="1" si="594"/>
        <v>-</v>
      </c>
      <c r="BQ79" s="5" t="str">
        <f t="shared" ca="1" si="595"/>
        <v>-</v>
      </c>
      <c r="BR79" s="19" t="str">
        <f t="shared" ca="1" si="596"/>
        <v>-</v>
      </c>
      <c r="BS79" s="5" t="str">
        <f t="shared" ca="1" si="597"/>
        <v>-</v>
      </c>
      <c r="BT79" s="19" t="str">
        <f t="shared" ca="1" si="598"/>
        <v>-</v>
      </c>
      <c r="BU79" s="19" t="str">
        <f t="shared" ca="1" si="598"/>
        <v>-</v>
      </c>
      <c r="BV79" s="19" t="str">
        <f t="shared" ca="1" si="598"/>
        <v>-</v>
      </c>
      <c r="BW79" s="5" t="str">
        <f t="shared" ca="1" si="599"/>
        <v>-</v>
      </c>
      <c r="BX79" s="9"/>
      <c r="BY79" s="5" t="b">
        <f t="shared" si="600"/>
        <v>0</v>
      </c>
      <c r="BZ79" s="5" t="str">
        <f t="shared" ca="1" si="601"/>
        <v>-</v>
      </c>
      <c r="CA79" s="5" t="str">
        <f t="shared" ca="1" si="602"/>
        <v>-</v>
      </c>
      <c r="CB79" s="5" t="str">
        <f t="shared" ca="1" si="602"/>
        <v>-</v>
      </c>
      <c r="CC79" s="5" t="str">
        <f t="shared" ca="1" si="602"/>
        <v>-</v>
      </c>
      <c r="CD79" s="5" t="str">
        <f t="shared" ca="1" si="602"/>
        <v>-</v>
      </c>
      <c r="CE79" s="5" t="str">
        <f t="shared" ca="1" si="602"/>
        <v>-</v>
      </c>
      <c r="CF79" s="5" t="str">
        <f t="shared" ca="1" si="602"/>
        <v>-</v>
      </c>
      <c r="CG79" s="5" t="str">
        <f t="shared" ca="1" si="602"/>
        <v>-</v>
      </c>
      <c r="CH79" s="5" t="str">
        <f t="shared" ca="1" si="602"/>
        <v>-</v>
      </c>
      <c r="CI79" s="9"/>
      <c r="CJ79" s="12" t="b">
        <v>1</v>
      </c>
      <c r="CK79" s="12" t="b">
        <v>1</v>
      </c>
      <c r="CL79" s="12" t="b">
        <v>1</v>
      </c>
      <c r="CM79" s="12">
        <v>22312000005</v>
      </c>
      <c r="CN79" s="12" t="b">
        <v>0</v>
      </c>
      <c r="CO79" s="19" t="str">
        <f t="shared" ca="1" si="603"/>
        <v>-</v>
      </c>
      <c r="CP79" s="19" t="str">
        <f t="shared" ca="1" si="603"/>
        <v>-</v>
      </c>
      <c r="CQ79" s="19" t="str">
        <f t="shared" ca="1" si="603"/>
        <v>-</v>
      </c>
      <c r="CR79" s="433">
        <f t="shared" si="604"/>
        <v>652</v>
      </c>
      <c r="CS79" s="433">
        <f t="shared" si="604"/>
        <v>686</v>
      </c>
      <c r="CT79" s="433">
        <f t="shared" si="604"/>
        <v>721</v>
      </c>
      <c r="CU79" s="144">
        <f t="shared" si="605"/>
        <v>378</v>
      </c>
      <c r="CV79" s="144">
        <f t="shared" si="605"/>
        <v>413</v>
      </c>
      <c r="CW79" s="144">
        <f t="shared" si="605"/>
        <v>448</v>
      </c>
      <c r="CX79" s="19" t="str">
        <f t="shared" ca="1" si="724"/>
        <v>-</v>
      </c>
      <c r="CY79" s="19" t="str">
        <f t="shared" ca="1" si="724"/>
        <v>-</v>
      </c>
      <c r="CZ79" s="19" t="str">
        <f t="shared" ca="1" si="724"/>
        <v>-</v>
      </c>
      <c r="DA79" s="19" t="str">
        <f t="shared" ca="1" si="724"/>
        <v>-</v>
      </c>
      <c r="DB79" s="19" t="str">
        <f t="shared" ca="1" si="724"/>
        <v>-</v>
      </c>
      <c r="DC79" s="19" t="str">
        <f t="shared" ca="1" si="724"/>
        <v>-</v>
      </c>
      <c r="DD79" s="19">
        <f t="shared" ca="1" si="724"/>
        <v>1</v>
      </c>
      <c r="DE79" s="19">
        <f t="shared" ca="1" si="724"/>
        <v>1</v>
      </c>
      <c r="DF79" s="19">
        <f t="shared" ca="1" si="724"/>
        <v>0</v>
      </c>
      <c r="DG79" s="19" t="str">
        <f t="shared" ca="1" si="724"/>
        <v>-</v>
      </c>
      <c r="DH79" s="19" t="str">
        <f t="shared" ca="1" si="724"/>
        <v>-</v>
      </c>
      <c r="DI79" s="19" t="str">
        <f t="shared" ca="1" si="724"/>
        <v>-</v>
      </c>
      <c r="DJ79" s="19" t="str">
        <f t="shared" ca="1" si="724"/>
        <v>-</v>
      </c>
      <c r="DK79" s="19" t="str">
        <f t="shared" ca="1" si="724"/>
        <v>-</v>
      </c>
      <c r="DL79" s="19">
        <f t="shared" ca="1" si="724"/>
        <v>0</v>
      </c>
      <c r="DM79" s="19" t="str">
        <f t="shared" ca="1" si="724"/>
        <v>-</v>
      </c>
      <c r="DN79" s="19" t="str">
        <f t="shared" ca="1" si="724"/>
        <v>-</v>
      </c>
      <c r="DO79" s="19" t="str">
        <f t="shared" ca="1" si="603"/>
        <v>-</v>
      </c>
      <c r="DP79" s="19">
        <f t="shared" ca="1" si="603"/>
        <v>0</v>
      </c>
      <c r="DQ79" s="19">
        <f t="shared" ca="1" si="603"/>
        <v>0</v>
      </c>
      <c r="DR79" s="9"/>
      <c r="DS79" s="19">
        <f t="shared" ca="1" si="753"/>
        <v>0</v>
      </c>
      <c r="DT79" s="19">
        <f t="shared" ca="1" si="753"/>
        <v>0</v>
      </c>
      <c r="DU79" s="19">
        <f t="shared" ca="1" si="753"/>
        <v>0</v>
      </c>
      <c r="DV79" s="19">
        <f t="shared" ca="1" si="753"/>
        <v>0</v>
      </c>
      <c r="DW79" s="19">
        <f t="shared" ca="1" si="753"/>
        <v>0</v>
      </c>
      <c r="DX79" s="19">
        <f t="shared" ca="1" si="753"/>
        <v>0</v>
      </c>
      <c r="DY79" s="19">
        <f t="shared" ca="1" si="753"/>
        <v>0</v>
      </c>
      <c r="DZ79" s="19">
        <f t="shared" ca="1" si="753"/>
        <v>0</v>
      </c>
      <c r="EA79" s="19">
        <f t="shared" ca="1" si="753"/>
        <v>0</v>
      </c>
      <c r="EB79" s="19">
        <f t="shared" ca="1" si="753"/>
        <v>0</v>
      </c>
      <c r="EC79" s="19">
        <f t="shared" ca="1" si="753"/>
        <v>0</v>
      </c>
      <c r="ED79" s="19">
        <f t="shared" ca="1" si="753"/>
        <v>0</v>
      </c>
      <c r="EE79" s="19">
        <f t="shared" ca="1" si="753"/>
        <v>0</v>
      </c>
      <c r="EF79" s="433">
        <f t="shared" si="608"/>
        <v>0</v>
      </c>
      <c r="EG79" s="433">
        <f t="shared" si="608"/>
        <v>0</v>
      </c>
      <c r="EH79" s="116">
        <f t="shared" si="609"/>
        <v>0</v>
      </c>
      <c r="EI79" s="116">
        <f t="shared" ca="1" si="609"/>
        <v>0</v>
      </c>
      <c r="EJ79" s="116">
        <f t="shared" ca="1" si="609"/>
        <v>0</v>
      </c>
      <c r="EK79" s="116">
        <f t="shared" ca="1" si="609"/>
        <v>0</v>
      </c>
      <c r="EL79" s="116">
        <f t="shared" ca="1" si="609"/>
        <v>0</v>
      </c>
      <c r="EM79" s="537">
        <f t="shared" ca="1" si="610"/>
        <v>0</v>
      </c>
      <c r="EN79" s="116">
        <f t="shared" ca="1" si="611"/>
        <v>0</v>
      </c>
      <c r="EO79" s="116">
        <f t="shared" ca="1" si="611"/>
        <v>0</v>
      </c>
      <c r="EP79" s="116">
        <f t="shared" ca="1" si="611"/>
        <v>0</v>
      </c>
      <c r="EQ79" s="116">
        <f t="shared" ca="1" si="611"/>
        <v>0</v>
      </c>
      <c r="ER79" s="116">
        <f t="shared" ca="1" si="611"/>
        <v>0</v>
      </c>
      <c r="ES79" s="537">
        <f t="shared" ca="1" si="612"/>
        <v>0</v>
      </c>
      <c r="ET79" s="116">
        <f t="shared" ca="1" si="613"/>
        <v>0</v>
      </c>
      <c r="EU79" s="116">
        <f t="shared" ca="1" si="613"/>
        <v>0</v>
      </c>
      <c r="EV79" s="116">
        <f t="shared" ca="1" si="613"/>
        <v>0</v>
      </c>
      <c r="EW79" s="116">
        <f t="shared" ca="1" si="613"/>
        <v>0</v>
      </c>
      <c r="EX79" s="116">
        <f t="shared" ca="1" si="613"/>
        <v>0</v>
      </c>
      <c r="EY79" s="537">
        <f t="shared" ca="1" si="614"/>
        <v>0</v>
      </c>
      <c r="EZ79" s="116">
        <f t="shared" ca="1" si="615"/>
        <v>0</v>
      </c>
      <c r="FA79" s="116">
        <f t="shared" ca="1" si="615"/>
        <v>0</v>
      </c>
      <c r="FB79" s="116">
        <f t="shared" ca="1" si="615"/>
        <v>0</v>
      </c>
      <c r="FC79" s="116">
        <f t="shared" ca="1" si="615"/>
        <v>0</v>
      </c>
      <c r="FD79" s="116">
        <f t="shared" ca="1" si="615"/>
        <v>0</v>
      </c>
      <c r="FE79" s="537">
        <f t="shared" ca="1" si="616"/>
        <v>0</v>
      </c>
      <c r="FF79" s="116">
        <f t="shared" ca="1" si="617"/>
        <v>0</v>
      </c>
      <c r="FG79" s="116">
        <f t="shared" ca="1" si="617"/>
        <v>0</v>
      </c>
      <c r="FH79" s="116">
        <f t="shared" ca="1" si="617"/>
        <v>0</v>
      </c>
      <c r="FI79" s="116">
        <f t="shared" ca="1" si="617"/>
        <v>0</v>
      </c>
      <c r="FJ79" s="116">
        <f t="shared" ca="1" si="617"/>
        <v>0</v>
      </c>
      <c r="FK79" s="537">
        <f t="shared" ca="1" si="618"/>
        <v>0</v>
      </c>
      <c r="FL79" s="116">
        <f t="shared" ca="1" si="619"/>
        <v>0</v>
      </c>
      <c r="FM79" s="116">
        <f t="shared" ca="1" si="619"/>
        <v>0</v>
      </c>
      <c r="FN79" s="116">
        <f t="shared" ca="1" si="619"/>
        <v>0</v>
      </c>
      <c r="FO79" s="116">
        <f t="shared" ca="1" si="619"/>
        <v>0</v>
      </c>
      <c r="FP79" s="116">
        <f t="shared" ca="1" si="619"/>
        <v>0</v>
      </c>
      <c r="FQ79" s="537">
        <f t="shared" ca="1" si="620"/>
        <v>0</v>
      </c>
      <c r="FR79" s="117">
        <f t="shared" ca="1" si="621"/>
        <v>0</v>
      </c>
      <c r="FS79" s="117">
        <f t="shared" ca="1" si="621"/>
        <v>0</v>
      </c>
      <c r="FT79" s="117">
        <f t="shared" ca="1" si="621"/>
        <v>0</v>
      </c>
      <c r="FU79" s="117">
        <f t="shared" ca="1" si="621"/>
        <v>0</v>
      </c>
      <c r="FV79" s="556">
        <f t="shared" ca="1" si="725"/>
        <v>0</v>
      </c>
      <c r="FW79" s="556">
        <f t="shared" ca="1" si="725"/>
        <v>0</v>
      </c>
      <c r="FX79" s="556">
        <f t="shared" ca="1" si="725"/>
        <v>0</v>
      </c>
      <c r="FY79" s="556">
        <f t="shared" ca="1" si="725"/>
        <v>0</v>
      </c>
      <c r="FZ79" s="556">
        <f t="shared" ca="1" si="725"/>
        <v>0</v>
      </c>
      <c r="GA79" s="556">
        <f t="shared" ca="1" si="725"/>
        <v>0</v>
      </c>
      <c r="GB79" s="556">
        <f t="shared" ca="1" si="725"/>
        <v>0</v>
      </c>
      <c r="GC79" s="556">
        <f t="shared" ca="1" si="725"/>
        <v>0</v>
      </c>
      <c r="GD79" s="556">
        <f t="shared" ca="1" si="725"/>
        <v>0</v>
      </c>
      <c r="GE79" s="556">
        <f t="shared" ca="1" si="725"/>
        <v>0</v>
      </c>
      <c r="GF79" s="556">
        <f t="shared" ca="1" si="725"/>
        <v>0</v>
      </c>
      <c r="GG79" s="556">
        <f t="shared" ca="1" si="725"/>
        <v>0</v>
      </c>
      <c r="GH79" s="556">
        <f t="shared" ca="1" si="725"/>
        <v>0</v>
      </c>
      <c r="GI79" s="556">
        <f t="shared" ca="1" si="725"/>
        <v>0</v>
      </c>
      <c r="GJ79" s="556">
        <f t="shared" ca="1" si="725"/>
        <v>0</v>
      </c>
      <c r="GK79" s="556">
        <f t="shared" ca="1" si="725"/>
        <v>0</v>
      </c>
      <c r="GL79" s="556">
        <f t="shared" ca="1" si="725"/>
        <v>0</v>
      </c>
      <c r="GM79" s="556">
        <f t="shared" ca="1" si="725"/>
        <v>0</v>
      </c>
      <c r="GN79" s="556">
        <f t="shared" ca="1" si="725"/>
        <v>0</v>
      </c>
      <c r="GO79" s="556">
        <f t="shared" ca="1" si="725"/>
        <v>0</v>
      </c>
      <c r="GP79" s="19">
        <f t="shared" ca="1" si="623"/>
        <v>0</v>
      </c>
      <c r="GQ79" s="116">
        <f t="shared" ca="1" si="624"/>
        <v>0</v>
      </c>
      <c r="GR79" s="116">
        <f t="shared" ca="1" si="624"/>
        <v>0</v>
      </c>
      <c r="GS79" s="116">
        <f t="shared" ca="1" si="624"/>
        <v>0</v>
      </c>
      <c r="GT79" s="116">
        <f t="shared" ca="1" si="624"/>
        <v>0</v>
      </c>
      <c r="GU79" s="116">
        <f t="shared" ca="1" si="624"/>
        <v>0</v>
      </c>
      <c r="GV79" s="537">
        <f t="shared" ca="1" si="625"/>
        <v>0</v>
      </c>
      <c r="GW79" s="116">
        <f t="shared" ca="1" si="626"/>
        <v>0</v>
      </c>
      <c r="GX79" s="116">
        <f t="shared" ca="1" si="626"/>
        <v>0</v>
      </c>
      <c r="GY79" s="116">
        <f t="shared" ca="1" si="626"/>
        <v>0</v>
      </c>
      <c r="GZ79" s="116">
        <f t="shared" ca="1" si="626"/>
        <v>0</v>
      </c>
      <c r="HA79" s="116">
        <f t="shared" ca="1" si="626"/>
        <v>0</v>
      </c>
      <c r="HB79" s="537">
        <f t="shared" ca="1" si="627"/>
        <v>0</v>
      </c>
      <c r="HC79" s="116">
        <f t="shared" ca="1" si="628"/>
        <v>0</v>
      </c>
      <c r="HD79" s="116">
        <f t="shared" ca="1" si="628"/>
        <v>0</v>
      </c>
      <c r="HE79" s="116">
        <f t="shared" ca="1" si="628"/>
        <v>0</v>
      </c>
      <c r="HF79" s="116">
        <f t="shared" ca="1" si="628"/>
        <v>0</v>
      </c>
      <c r="HG79" s="116">
        <f t="shared" ca="1" si="628"/>
        <v>0</v>
      </c>
      <c r="HH79" s="537">
        <f t="shared" ca="1" si="629"/>
        <v>0</v>
      </c>
      <c r="HI79" s="116">
        <f t="shared" ca="1" si="630"/>
        <v>0</v>
      </c>
      <c r="HJ79" s="116">
        <f t="shared" ca="1" si="630"/>
        <v>0</v>
      </c>
      <c r="HK79" s="116">
        <f t="shared" ca="1" si="630"/>
        <v>0</v>
      </c>
      <c r="HL79" s="116">
        <f t="shared" ca="1" si="630"/>
        <v>0</v>
      </c>
      <c r="HM79" s="116">
        <f t="shared" ca="1" si="630"/>
        <v>0</v>
      </c>
      <c r="HN79" s="537">
        <f t="shared" ca="1" si="631"/>
        <v>0</v>
      </c>
      <c r="HO79" s="116">
        <f t="shared" ca="1" si="632"/>
        <v>0</v>
      </c>
      <c r="HP79" s="116">
        <f t="shared" ca="1" si="632"/>
        <v>0</v>
      </c>
      <c r="HQ79" s="116">
        <f t="shared" ca="1" si="632"/>
        <v>0</v>
      </c>
      <c r="HR79" s="116">
        <f t="shared" ca="1" si="632"/>
        <v>0</v>
      </c>
      <c r="HS79" s="116">
        <f t="shared" ca="1" si="632"/>
        <v>0</v>
      </c>
      <c r="HT79" s="537">
        <f t="shared" ca="1" si="633"/>
        <v>0</v>
      </c>
      <c r="HU79" s="116">
        <f t="shared" ca="1" si="634"/>
        <v>0</v>
      </c>
      <c r="HV79" s="116">
        <f t="shared" ca="1" si="634"/>
        <v>0</v>
      </c>
      <c r="HW79" s="116">
        <f t="shared" ca="1" si="634"/>
        <v>0</v>
      </c>
      <c r="HX79" s="116">
        <f t="shared" ca="1" si="634"/>
        <v>0</v>
      </c>
      <c r="HY79" s="116">
        <f t="shared" ca="1" si="634"/>
        <v>0</v>
      </c>
      <c r="HZ79" s="537">
        <f t="shared" ca="1" si="635"/>
        <v>0</v>
      </c>
      <c r="IA79" s="117">
        <f t="shared" ca="1" si="636"/>
        <v>0</v>
      </c>
      <c r="IB79" s="117">
        <f t="shared" ca="1" si="636"/>
        <v>0</v>
      </c>
      <c r="IC79" s="117">
        <f t="shared" ca="1" si="636"/>
        <v>0</v>
      </c>
      <c r="ID79" s="117">
        <f t="shared" ca="1" si="636"/>
        <v>0</v>
      </c>
      <c r="IE79" s="556">
        <f t="shared" ca="1" si="726"/>
        <v>0</v>
      </c>
      <c r="IF79" s="556">
        <f t="shared" ca="1" si="726"/>
        <v>0</v>
      </c>
      <c r="IG79" s="556">
        <f t="shared" ca="1" si="726"/>
        <v>0</v>
      </c>
      <c r="IH79" s="556">
        <f t="shared" ca="1" si="726"/>
        <v>0</v>
      </c>
      <c r="II79" s="556">
        <f t="shared" ca="1" si="726"/>
        <v>0</v>
      </c>
      <c r="IJ79" s="556">
        <f t="shared" ca="1" si="726"/>
        <v>0</v>
      </c>
      <c r="IK79" s="556">
        <f t="shared" ca="1" si="726"/>
        <v>0</v>
      </c>
      <c r="IL79" s="556">
        <f t="shared" ca="1" si="726"/>
        <v>0</v>
      </c>
      <c r="IM79" s="556">
        <f t="shared" ca="1" si="726"/>
        <v>0</v>
      </c>
      <c r="IN79" s="556">
        <f t="shared" ca="1" si="726"/>
        <v>0</v>
      </c>
      <c r="IO79" s="556">
        <f t="shared" ca="1" si="726"/>
        <v>0</v>
      </c>
      <c r="IP79" s="556">
        <f t="shared" ca="1" si="726"/>
        <v>0</v>
      </c>
      <c r="IQ79" s="556">
        <f t="shared" ca="1" si="726"/>
        <v>0</v>
      </c>
      <c r="IR79" s="556">
        <f t="shared" ca="1" si="726"/>
        <v>0</v>
      </c>
      <c r="IS79" s="556">
        <f t="shared" ca="1" si="726"/>
        <v>0</v>
      </c>
      <c r="IT79" s="556">
        <f t="shared" ca="1" si="726"/>
        <v>0</v>
      </c>
      <c r="IU79" s="556">
        <f t="shared" ca="1" si="726"/>
        <v>0</v>
      </c>
      <c r="IV79" s="556">
        <f t="shared" ca="1" si="726"/>
        <v>0</v>
      </c>
      <c r="IW79" s="556">
        <f t="shared" ca="1" si="726"/>
        <v>0</v>
      </c>
      <c r="IX79" s="556">
        <f t="shared" ca="1" si="726"/>
        <v>0</v>
      </c>
      <c r="IY79" s="19">
        <f t="shared" ca="1" si="638"/>
        <v>0</v>
      </c>
      <c r="IZ79" s="5">
        <f t="shared" si="639"/>
        <v>67</v>
      </c>
      <c r="JA79" s="9"/>
      <c r="JB79" s="5">
        <f t="shared" si="640"/>
        <v>1</v>
      </c>
      <c r="JC79" s="5" t="b">
        <f t="shared" si="640"/>
        <v>0</v>
      </c>
      <c r="JD79" s="19">
        <f t="shared" ref="JD79:KP89" ca="1" si="765">OFFSET(JD$5,$B79,0)</f>
        <v>0</v>
      </c>
      <c r="JE79" s="5">
        <f t="shared" si="642"/>
        <v>0</v>
      </c>
      <c r="JF79" s="5">
        <f t="shared" si="643"/>
        <v>1.2500000000000001E-2</v>
      </c>
      <c r="JG79" s="5">
        <f t="shared" si="644"/>
        <v>0</v>
      </c>
      <c r="JH79" s="19">
        <f t="shared" ca="1" si="765"/>
        <v>0</v>
      </c>
      <c r="JI79" s="5">
        <f t="shared" si="645"/>
        <v>60</v>
      </c>
      <c r="JJ79" s="5">
        <f t="shared" si="646"/>
        <v>1</v>
      </c>
      <c r="JK79" s="19">
        <f t="shared" ca="1" si="765"/>
        <v>0</v>
      </c>
      <c r="JL79" s="19">
        <f t="shared" ca="1" si="765"/>
        <v>0</v>
      </c>
      <c r="JM79" s="19">
        <f t="shared" ca="1" si="765"/>
        <v>0</v>
      </c>
      <c r="JN79" s="19">
        <f t="shared" ca="1" si="765"/>
        <v>0</v>
      </c>
      <c r="JO79" s="19">
        <f t="shared" ca="1" si="765"/>
        <v>0</v>
      </c>
      <c r="JP79" s="19">
        <f t="shared" ca="1" si="765"/>
        <v>0</v>
      </c>
      <c r="JQ79" s="19">
        <f t="shared" ca="1" si="765"/>
        <v>0</v>
      </c>
      <c r="JR79" s="19">
        <f t="shared" ca="1" si="765"/>
        <v>0</v>
      </c>
      <c r="JS79" s="19">
        <f t="shared" ca="1" si="765"/>
        <v>0</v>
      </c>
      <c r="JT79" s="19">
        <f t="shared" ca="1" si="765"/>
        <v>0</v>
      </c>
      <c r="JU79" s="19">
        <f t="shared" ca="1" si="765"/>
        <v>0</v>
      </c>
      <c r="JV79" s="19">
        <f t="shared" ca="1" si="765"/>
        <v>0</v>
      </c>
      <c r="JW79" s="19">
        <f t="shared" ca="1" si="765"/>
        <v>0</v>
      </c>
      <c r="JX79" s="19">
        <f t="shared" ca="1" si="765"/>
        <v>0</v>
      </c>
      <c r="JY79" s="19">
        <f t="shared" ca="1" si="765"/>
        <v>0</v>
      </c>
      <c r="JZ79" s="19">
        <f t="shared" ca="1" si="765"/>
        <v>0</v>
      </c>
      <c r="KA79" s="19">
        <f t="shared" ca="1" si="765"/>
        <v>0</v>
      </c>
      <c r="KB79" s="19">
        <f t="shared" ca="1" si="765"/>
        <v>0</v>
      </c>
      <c r="KC79" s="19">
        <f t="shared" ca="1" si="765"/>
        <v>0</v>
      </c>
      <c r="KD79" s="19">
        <f t="shared" ca="1" si="765"/>
        <v>0</v>
      </c>
      <c r="KE79" s="19">
        <f t="shared" ca="1" si="765"/>
        <v>0</v>
      </c>
      <c r="KF79" s="5">
        <f t="shared" si="647"/>
        <v>0</v>
      </c>
      <c r="KG79" s="5">
        <f t="shared" si="647"/>
        <v>6.25E-2</v>
      </c>
      <c r="KH79" s="5">
        <f t="shared" si="647"/>
        <v>6.25E-2</v>
      </c>
      <c r="KI79" s="5">
        <f t="shared" si="647"/>
        <v>6.25E-2</v>
      </c>
      <c r="KJ79" s="19">
        <f t="shared" ca="1" si="765"/>
        <v>0</v>
      </c>
      <c r="KK79" s="19">
        <f t="shared" ca="1" si="765"/>
        <v>0</v>
      </c>
      <c r="KL79" s="19">
        <f t="shared" ca="1" si="765"/>
        <v>0</v>
      </c>
      <c r="KM79" s="19">
        <f t="shared" ca="1" si="765"/>
        <v>0</v>
      </c>
      <c r="KN79" s="19">
        <f t="shared" ca="1" si="765"/>
        <v>1</v>
      </c>
      <c r="KO79" s="19">
        <f t="shared" ca="1" si="765"/>
        <v>0</v>
      </c>
      <c r="KP79" s="19">
        <f t="shared" ca="1" si="765"/>
        <v>1</v>
      </c>
      <c r="KQ79" s="9"/>
      <c r="KR79" s="5" t="b">
        <f t="shared" ca="1" si="648"/>
        <v>1</v>
      </c>
      <c r="KS79" s="5" t="b">
        <f t="shared" si="649"/>
        <v>0</v>
      </c>
      <c r="KT79" s="5" t="b">
        <f t="shared" si="649"/>
        <v>0</v>
      </c>
      <c r="KU79" s="5" t="b">
        <f t="shared" si="649"/>
        <v>1</v>
      </c>
      <c r="KV79" s="136">
        <f t="shared" si="650"/>
        <v>2</v>
      </c>
      <c r="KW79" s="136">
        <f t="shared" si="650"/>
        <v>2</v>
      </c>
      <c r="KX79" s="5" t="b">
        <f t="shared" si="651"/>
        <v>0</v>
      </c>
      <c r="KY79" s="5" t="b">
        <f t="shared" si="651"/>
        <v>1</v>
      </c>
      <c r="KZ79" s="5" t="b">
        <f t="shared" si="651"/>
        <v>1</v>
      </c>
      <c r="LA79" s="5" t="b">
        <f t="shared" si="651"/>
        <v>0</v>
      </c>
      <c r="LB79" s="5">
        <f t="shared" si="652"/>
        <v>1</v>
      </c>
      <c r="LC79" s="5">
        <f t="shared" si="652"/>
        <v>0</v>
      </c>
      <c r="LD79" s="5" t="b">
        <f t="shared" si="653"/>
        <v>0</v>
      </c>
      <c r="LE79" s="5" t="str" cm="1">
        <f t="array" aca="1" ref="LE79" ca="1">IF(OR(LF79:LM79&lt;&gt;"-"),TRUE,"-")</f>
        <v>-</v>
      </c>
      <c r="LF79" s="19" t="str">
        <f t="shared" ca="1" si="760"/>
        <v>-</v>
      </c>
      <c r="LG79" s="19" t="str">
        <f t="shared" ca="1" si="760"/>
        <v>-</v>
      </c>
      <c r="LH79" s="19" t="str">
        <f t="shared" ca="1" si="760"/>
        <v>-</v>
      </c>
      <c r="LI79" s="19" t="str">
        <f t="shared" ca="1" si="760"/>
        <v>-</v>
      </c>
      <c r="LJ79" s="19" t="str">
        <f t="shared" ca="1" si="760"/>
        <v>-</v>
      </c>
      <c r="LK79" s="19" t="str">
        <f t="shared" ca="1" si="760"/>
        <v>-</v>
      </c>
      <c r="LL79" s="19" t="str">
        <f t="shared" ca="1" si="760"/>
        <v>-</v>
      </c>
      <c r="LM79" s="19" t="str">
        <f t="shared" ca="1" si="760"/>
        <v>-</v>
      </c>
      <c r="LN79" s="466" t="str">
        <f t="shared" ca="1" si="760"/>
        <v>-</v>
      </c>
      <c r="LO79" s="5" t="b">
        <f t="array" aca="1" ref="LO79" ca="1">IF(OR(LP79:LV79&lt;&gt;"-"),TRUE,"-")</f>
        <v>1</v>
      </c>
      <c r="LP79" s="19">
        <f t="shared" ca="1" si="728"/>
        <v>0</v>
      </c>
      <c r="LQ79" s="19" t="str">
        <f t="shared" ca="1" si="728"/>
        <v>-</v>
      </c>
      <c r="LR79" s="19">
        <f t="shared" ca="1" si="728"/>
        <v>999999</v>
      </c>
      <c r="LS79" s="19">
        <f t="shared" ca="1" si="728"/>
        <v>999999</v>
      </c>
      <c r="LT79" s="19">
        <f t="shared" ca="1" si="728"/>
        <v>999999</v>
      </c>
      <c r="LU79" s="19">
        <f t="shared" ca="1" si="728"/>
        <v>999999</v>
      </c>
      <c r="LV79" s="19">
        <f t="shared" ca="1" si="728"/>
        <v>999999</v>
      </c>
      <c r="LW79" s="19" t="str">
        <f t="shared" ca="1" si="728"/>
        <v>-</v>
      </c>
      <c r="LX79" s="19" t="str">
        <f t="shared" ca="1" si="728"/>
        <v>-</v>
      </c>
      <c r="LY79" s="19" t="str">
        <f t="shared" ca="1" si="728"/>
        <v>-</v>
      </c>
      <c r="LZ79" s="19" t="b">
        <f t="shared" ca="1" si="656"/>
        <v>1</v>
      </c>
      <c r="MA79" s="19">
        <f t="shared" ca="1" si="656"/>
        <v>0</v>
      </c>
      <c r="MB79" s="5" t="str">
        <f t="shared" si="657"/>
        <v>-</v>
      </c>
      <c r="MC79" s="5" t="str">
        <f t="shared" si="657"/>
        <v>-</v>
      </c>
      <c r="MD79" s="5" t="str">
        <f t="shared" si="657"/>
        <v>-</v>
      </c>
      <c r="ME79" s="5" t="str">
        <f t="shared" si="657"/>
        <v>-</v>
      </c>
      <c r="MF79" s="19" t="str">
        <f t="shared" ca="1" si="730"/>
        <v>-</v>
      </c>
      <c r="MG79" s="19" t="str">
        <f t="shared" ca="1" si="730"/>
        <v>-</v>
      </c>
      <c r="MH79" s="19" t="str">
        <f t="shared" ca="1" si="730"/>
        <v>-</v>
      </c>
      <c r="MI79" s="19" t="str">
        <f t="shared" ca="1" si="730"/>
        <v>-</v>
      </c>
      <c r="MJ79" s="19">
        <f t="shared" ca="1" si="730"/>
        <v>0.5</v>
      </c>
      <c r="MK79" s="19">
        <f t="shared" ca="1" si="730"/>
        <v>0.5</v>
      </c>
      <c r="ML79" s="19" t="str">
        <f t="shared" ca="1" si="730"/>
        <v>-</v>
      </c>
      <c r="MM79" s="5">
        <f t="shared" si="659"/>
        <v>0</v>
      </c>
      <c r="MN79" s="5">
        <f t="shared" si="659"/>
        <v>500</v>
      </c>
      <c r="MO79" s="5">
        <f t="shared" si="659"/>
        <v>500</v>
      </c>
      <c r="MP79" s="5">
        <f t="shared" si="659"/>
        <v>575</v>
      </c>
      <c r="MQ79" s="5">
        <f t="shared" si="659"/>
        <v>240</v>
      </c>
      <c r="MR79" s="5">
        <f t="shared" si="659"/>
        <v>364</v>
      </c>
      <c r="MS79" s="5">
        <f t="shared" si="660"/>
        <v>1</v>
      </c>
      <c r="MT79" s="9"/>
      <c r="MU79" s="19">
        <f t="shared" ca="1" si="730"/>
        <v>70</v>
      </c>
      <c r="MV79" s="19">
        <f t="shared" ca="1" si="730"/>
        <v>50</v>
      </c>
      <c r="MW79" s="19">
        <f t="shared" ca="1" si="730"/>
        <v>75</v>
      </c>
      <c r="MX79" s="19">
        <f t="shared" ca="1" si="730"/>
        <v>50</v>
      </c>
      <c r="MY79" s="5">
        <f t="shared" si="661"/>
        <v>1</v>
      </c>
      <c r="MZ79" s="5">
        <f t="shared" si="662"/>
        <v>1</v>
      </c>
      <c r="NA79" s="5">
        <f t="shared" si="663"/>
        <v>1</v>
      </c>
      <c r="NB79" s="9"/>
      <c r="NC79" s="19" t="b">
        <f t="shared" ca="1" si="761"/>
        <v>0</v>
      </c>
      <c r="ND79" s="19" t="b">
        <f t="shared" ca="1" si="761"/>
        <v>0</v>
      </c>
      <c r="NE79" s="19">
        <f t="shared" ca="1" si="761"/>
        <v>2</v>
      </c>
      <c r="NF79" s="19">
        <f t="shared" ca="1" si="761"/>
        <v>1</v>
      </c>
      <c r="NG79" s="19">
        <f t="shared" ca="1" si="761"/>
        <v>2</v>
      </c>
      <c r="NH79" s="19">
        <f t="shared" ca="1" si="761"/>
        <v>0</v>
      </c>
      <c r="NI79" s="19" t="str">
        <f t="shared" ca="1" si="761"/>
        <v>-</v>
      </c>
      <c r="NJ79" s="466" t="b">
        <v>0</v>
      </c>
      <c r="NK79" s="466" t="s">
        <v>34</v>
      </c>
      <c r="NL79" s="466" t="b">
        <v>1</v>
      </c>
      <c r="NM79" s="466">
        <f>$NM$53*0.4</f>
        <v>400</v>
      </c>
      <c r="NN79" s="19" t="str">
        <f t="shared" ca="1" si="761"/>
        <v>-</v>
      </c>
      <c r="NO79" s="19">
        <f t="shared" ca="1" si="730"/>
        <v>1</v>
      </c>
      <c r="NP79" s="19">
        <f t="shared" ca="1" si="730"/>
        <v>1</v>
      </c>
      <c r="NQ79" s="19">
        <f t="shared" ca="1" si="730"/>
        <v>1</v>
      </c>
      <c r="NR79" s="19">
        <f t="shared" ca="1" si="730"/>
        <v>1</v>
      </c>
      <c r="NS79" s="19">
        <f t="shared" ca="1" si="730"/>
        <v>1</v>
      </c>
      <c r="NT79" s="19">
        <f t="shared" ca="1" si="730"/>
        <v>1</v>
      </c>
      <c r="NU79" s="19">
        <f t="shared" ca="1" si="730"/>
        <v>1</v>
      </c>
      <c r="NV79" s="19">
        <f t="shared" ca="1" si="730"/>
        <v>1</v>
      </c>
      <c r="NW79" s="19">
        <f t="shared" ca="1" si="730"/>
        <v>1</v>
      </c>
      <c r="NX79" s="9"/>
      <c r="NY79" s="539" t="str">
        <f t="shared" si="762"/>
        <v>-</v>
      </c>
      <c r="NZ79" s="539" t="str">
        <f t="shared" si="762"/>
        <v>-</v>
      </c>
      <c r="OA79" s="539" t="str">
        <f t="shared" si="762"/>
        <v>-</v>
      </c>
      <c r="OB79" s="539" t="str">
        <f t="shared" si="762"/>
        <v>-</v>
      </c>
      <c r="OC79" s="539" t="str">
        <f t="shared" si="762"/>
        <v>-</v>
      </c>
      <c r="OD79" s="539" t="str">
        <f t="shared" si="762"/>
        <v>-</v>
      </c>
      <c r="OE79" s="539" t="str">
        <f t="shared" ca="1" si="762"/>
        <v>-</v>
      </c>
      <c r="OF79" s="539" t="str">
        <f t="shared" ca="1" si="762"/>
        <v>-</v>
      </c>
      <c r="OG79" s="539" t="str">
        <f t="shared" ca="1" si="762"/>
        <v>-</v>
      </c>
      <c r="OH79" s="539" t="str">
        <f t="shared" ca="1" si="762"/>
        <v>-</v>
      </c>
      <c r="OI79" s="539" t="str">
        <f t="shared" ca="1" si="762"/>
        <v>-</v>
      </c>
      <c r="OJ79" s="539" t="str">
        <f t="shared" ca="1" si="762"/>
        <v>-</v>
      </c>
      <c r="OK79" s="539" t="str">
        <f t="shared" ca="1" si="762"/>
        <v>-</v>
      </c>
      <c r="OL79" s="539" t="str">
        <f t="shared" ca="1" si="762"/>
        <v>-</v>
      </c>
      <c r="OM79" s="539" t="str">
        <f t="shared" ca="1" si="762"/>
        <v>-</v>
      </c>
      <c r="ON79" s="539" t="str">
        <f t="shared" ca="1" si="762"/>
        <v>-</v>
      </c>
      <c r="OO79" s="539" t="str">
        <f t="shared" ca="1" si="762"/>
        <v>-</v>
      </c>
      <c r="OP79" s="539" t="str">
        <f t="shared" ca="1" si="762"/>
        <v>-</v>
      </c>
      <c r="OQ79" s="539" t="str">
        <f t="shared" ca="1" si="762"/>
        <v>-</v>
      </c>
      <c r="OR79" s="539" t="str">
        <f t="shared" ca="1" si="762"/>
        <v>-</v>
      </c>
      <c r="OS79" s="539" t="str">
        <f t="shared" ca="1" si="762"/>
        <v>-</v>
      </c>
      <c r="OT79" s="539" t="str">
        <f t="shared" ca="1" si="762"/>
        <v>-</v>
      </c>
      <c r="OU79" s="539" t="str">
        <f t="shared" ca="1" si="762"/>
        <v>-</v>
      </c>
      <c r="OV79" s="539" t="str">
        <f t="shared" ca="1" si="762"/>
        <v>-</v>
      </c>
      <c r="OW79" s="539" t="str">
        <f t="shared" ca="1" si="762"/>
        <v>-</v>
      </c>
      <c r="OX79" s="539" t="str">
        <f t="shared" ca="1" si="762"/>
        <v>-</v>
      </c>
      <c r="OY79" s="539" t="str">
        <f t="shared" ca="1" si="762"/>
        <v>-</v>
      </c>
      <c r="OZ79" s="539" t="str">
        <f t="shared" ca="1" si="762"/>
        <v>-</v>
      </c>
      <c r="PA79" s="539" t="str">
        <f t="shared" ca="1" si="762"/>
        <v>-</v>
      </c>
      <c r="PB79" s="539" t="str">
        <f t="shared" ca="1" si="762"/>
        <v>-</v>
      </c>
      <c r="PC79" s="539" t="str">
        <f t="shared" ca="1" si="762"/>
        <v>-</v>
      </c>
      <c r="PD79" s="539" t="str">
        <f t="shared" ca="1" si="762"/>
        <v>-</v>
      </c>
      <c r="PE79" s="539" t="str">
        <f t="shared" ca="1" si="762"/>
        <v>-</v>
      </c>
      <c r="PF79" s="539" t="str">
        <f t="shared" ca="1" si="762"/>
        <v>-</v>
      </c>
      <c r="PG79" s="539" t="str">
        <f t="shared" ca="1" si="762"/>
        <v>-</v>
      </c>
      <c r="PH79" s="539" t="str">
        <f t="shared" ca="1" si="762"/>
        <v>-</v>
      </c>
      <c r="PI79" s="549" t="str">
        <f t="shared" si="732"/>
        <v>-</v>
      </c>
      <c r="PJ79" s="549" t="str">
        <f t="shared" si="732"/>
        <v>-</v>
      </c>
      <c r="PK79" s="549" t="str">
        <f t="shared" si="732"/>
        <v>-</v>
      </c>
      <c r="PL79" s="549" t="str">
        <f t="shared" si="732"/>
        <v>-</v>
      </c>
      <c r="PM79" s="549" t="str">
        <f t="shared" si="732"/>
        <v>-</v>
      </c>
      <c r="PN79" s="549" t="str">
        <f t="shared" si="732"/>
        <v>-</v>
      </c>
      <c r="PO79" s="549" t="str">
        <f t="shared" si="732"/>
        <v>-</v>
      </c>
      <c r="PP79" s="549" t="str">
        <f t="shared" si="732"/>
        <v>-</v>
      </c>
      <c r="PQ79" s="549" t="str">
        <f t="shared" si="732"/>
        <v>-</v>
      </c>
      <c r="PR79" s="549" t="str">
        <f t="shared" si="732"/>
        <v>-</v>
      </c>
      <c r="PS79" s="549" t="str">
        <f t="shared" si="732"/>
        <v>-</v>
      </c>
      <c r="PT79" s="549" t="str">
        <f t="shared" si="732"/>
        <v>-</v>
      </c>
      <c r="PU79" s="549" t="str">
        <f t="shared" si="732"/>
        <v>-</v>
      </c>
      <c r="PV79" s="549" t="str">
        <f t="shared" si="732"/>
        <v>-</v>
      </c>
      <c r="PW79" s="549" t="str">
        <f t="shared" si="732"/>
        <v>-</v>
      </c>
      <c r="PX79" s="549" t="str">
        <f t="shared" si="732"/>
        <v>-</v>
      </c>
      <c r="PY79" s="549" t="str">
        <f t="shared" si="732"/>
        <v>-</v>
      </c>
      <c r="PZ79" s="549" t="str">
        <f t="shared" si="732"/>
        <v>-</v>
      </c>
      <c r="QA79" s="549" t="str">
        <f t="shared" si="732"/>
        <v>-</v>
      </c>
      <c r="QB79" s="549" t="str">
        <f t="shared" si="732"/>
        <v>-</v>
      </c>
      <c r="QC79" s="549" t="str">
        <f t="shared" si="732"/>
        <v>-</v>
      </c>
      <c r="QD79" s="549" t="str">
        <f t="shared" ref="QD79:QH79" si="766">IF($O79=QD$19,TRUE,"-")</f>
        <v>-</v>
      </c>
      <c r="QE79" s="549" t="str">
        <f t="shared" si="766"/>
        <v>-</v>
      </c>
      <c r="QF79" s="549" t="str">
        <f t="shared" si="766"/>
        <v>-</v>
      </c>
      <c r="QG79" s="549" t="str">
        <f t="shared" si="766"/>
        <v>-</v>
      </c>
      <c r="QH79" s="549" t="str">
        <f t="shared" si="766"/>
        <v>-</v>
      </c>
      <c r="QI79" s="539" t="str">
        <f t="shared" si="763"/>
        <v>-</v>
      </c>
      <c r="QJ79" s="539" t="str">
        <f t="shared" si="763"/>
        <v>-</v>
      </c>
      <c r="QK79" s="539" t="str">
        <f t="shared" si="763"/>
        <v>-</v>
      </c>
      <c r="QL79" s="539" t="str">
        <f t="shared" si="763"/>
        <v>-</v>
      </c>
      <c r="QM79" s="539" t="str">
        <f t="shared" si="763"/>
        <v>-</v>
      </c>
      <c r="QN79" s="539" t="str">
        <f t="shared" si="763"/>
        <v>-</v>
      </c>
      <c r="QO79" s="539" t="str">
        <f t="shared" ca="1" si="763"/>
        <v>-</v>
      </c>
      <c r="QP79" s="539" t="str">
        <f t="shared" ca="1" si="763"/>
        <v>-</v>
      </c>
      <c r="QQ79" s="539" t="str">
        <f t="shared" ca="1" si="763"/>
        <v>-</v>
      </c>
      <c r="QR79" s="539" t="str">
        <f t="shared" ca="1" si="763"/>
        <v>-</v>
      </c>
      <c r="QS79" s="539" t="str">
        <f t="shared" ca="1" si="763"/>
        <v>-</v>
      </c>
      <c r="QT79" s="539" t="str">
        <f t="shared" ca="1" si="763"/>
        <v>-</v>
      </c>
      <c r="QU79" s="539" t="str">
        <f t="shared" ca="1" si="763"/>
        <v>-</v>
      </c>
      <c r="QV79" s="539" t="str">
        <f t="shared" ca="1" si="763"/>
        <v>-</v>
      </c>
      <c r="QW79" s="539" t="str">
        <f t="shared" ca="1" si="763"/>
        <v>-</v>
      </c>
      <c r="QX79" s="539" t="str">
        <f t="shared" ca="1" si="763"/>
        <v>-</v>
      </c>
      <c r="QY79" s="539" t="str">
        <f t="shared" ca="1" si="763"/>
        <v>-</v>
      </c>
      <c r="QZ79" s="539" t="str">
        <f t="shared" ca="1" si="763"/>
        <v>-</v>
      </c>
      <c r="RA79" s="539" t="str">
        <f t="shared" ca="1" si="763"/>
        <v>-</v>
      </c>
      <c r="RB79" s="539" t="str">
        <f t="shared" ca="1" si="763"/>
        <v>-</v>
      </c>
      <c r="RC79" s="539" t="str">
        <f t="shared" ca="1" si="763"/>
        <v>-</v>
      </c>
      <c r="RD79" s="539" t="str">
        <f t="shared" ca="1" si="763"/>
        <v>-</v>
      </c>
      <c r="RE79" s="539" t="str">
        <f t="shared" ca="1" si="763"/>
        <v>-</v>
      </c>
      <c r="RF79" s="539" t="str">
        <f t="shared" ca="1" si="763"/>
        <v>-</v>
      </c>
      <c r="RG79" s="539" t="str">
        <f t="shared" ca="1" si="763"/>
        <v>-</v>
      </c>
      <c r="RH79" s="539" t="str">
        <f t="shared" ca="1" si="763"/>
        <v>-</v>
      </c>
      <c r="RI79" s="539" t="str">
        <f t="shared" ca="1" si="763"/>
        <v>-</v>
      </c>
      <c r="RJ79" s="539" t="str">
        <f t="shared" ca="1" si="763"/>
        <v>-</v>
      </c>
      <c r="RK79" s="539" t="str">
        <f t="shared" ca="1" si="763"/>
        <v>-</v>
      </c>
      <c r="RL79" s="539" t="str">
        <f t="shared" ca="1" si="763"/>
        <v>-</v>
      </c>
      <c r="RM79" s="539" t="str">
        <f t="shared" ca="1" si="763"/>
        <v>-</v>
      </c>
      <c r="RN79" s="539" t="str">
        <f t="shared" ca="1" si="763"/>
        <v>-</v>
      </c>
      <c r="RO79" s="539" t="str">
        <f t="shared" ca="1" si="763"/>
        <v>-</v>
      </c>
      <c r="RP79" s="539" t="str">
        <f t="shared" ca="1" si="763"/>
        <v>-</v>
      </c>
      <c r="RQ79" s="539" t="str">
        <f t="shared" ca="1" si="763"/>
        <v>-</v>
      </c>
      <c r="RR79" s="539" t="str">
        <f t="shared" ca="1" si="763"/>
        <v>-</v>
      </c>
      <c r="RS79" s="549" t="str">
        <f t="shared" si="734"/>
        <v>-</v>
      </c>
      <c r="RT79" s="549" t="str">
        <f t="shared" si="734"/>
        <v>-</v>
      </c>
      <c r="RU79" s="549" t="str">
        <f t="shared" si="734"/>
        <v>-</v>
      </c>
      <c r="RV79" s="549" t="str">
        <f t="shared" si="734"/>
        <v>-</v>
      </c>
      <c r="RW79" s="549" t="str">
        <f t="shared" si="734"/>
        <v>-</v>
      </c>
      <c r="RX79" s="549" t="str">
        <f t="shared" si="734"/>
        <v>-</v>
      </c>
      <c r="RY79" s="549" t="str">
        <f t="shared" si="734"/>
        <v>-</v>
      </c>
      <c r="RZ79" s="549" t="str">
        <f t="shared" si="734"/>
        <v>-</v>
      </c>
      <c r="SA79" s="549" t="str">
        <f t="shared" si="734"/>
        <v>-</v>
      </c>
      <c r="SB79" s="549" t="str">
        <f t="shared" si="734"/>
        <v>-</v>
      </c>
      <c r="SC79" s="549" t="str">
        <f t="shared" si="734"/>
        <v>-</v>
      </c>
      <c r="SD79" s="549" t="str">
        <f t="shared" si="734"/>
        <v>-</v>
      </c>
      <c r="SE79" s="549" t="str">
        <f t="shared" si="734"/>
        <v>-</v>
      </c>
      <c r="SF79" s="549" t="str">
        <f t="shared" si="734"/>
        <v>-</v>
      </c>
      <c r="SG79" s="549" t="str">
        <f t="shared" si="734"/>
        <v>-</v>
      </c>
      <c r="SH79" s="549" t="str">
        <f t="shared" si="734"/>
        <v>-</v>
      </c>
      <c r="SI79" s="549" t="str">
        <f t="shared" si="734"/>
        <v>-</v>
      </c>
      <c r="SJ79" s="549" t="str">
        <f t="shared" si="734"/>
        <v>-</v>
      </c>
      <c r="SK79" s="549" t="str">
        <f t="shared" si="734"/>
        <v>-</v>
      </c>
      <c r="SL79" s="549" t="str">
        <f t="shared" si="734"/>
        <v>-</v>
      </c>
      <c r="SM79" s="549" t="str">
        <f t="shared" si="734"/>
        <v>-</v>
      </c>
      <c r="SN79" s="549" t="str">
        <f t="shared" ref="SN79:SR79" si="767">IF($O79=SN$19,TRUE,"-")</f>
        <v>-</v>
      </c>
      <c r="SO79" s="549" t="str">
        <f t="shared" si="767"/>
        <v>-</v>
      </c>
      <c r="SP79" s="549" t="str">
        <f t="shared" si="767"/>
        <v>-</v>
      </c>
      <c r="SQ79" s="549" t="str">
        <f t="shared" si="767"/>
        <v>-</v>
      </c>
      <c r="SR79" s="549" t="str">
        <f t="shared" si="767"/>
        <v>-</v>
      </c>
      <c r="SS79" s="539" t="b">
        <f t="shared" si="764"/>
        <v>1</v>
      </c>
      <c r="ST79" s="539" t="b">
        <f t="shared" si="764"/>
        <v>1</v>
      </c>
      <c r="SU79" s="539" t="b">
        <f t="shared" si="764"/>
        <v>1</v>
      </c>
      <c r="SV79" s="539" t="b">
        <f t="shared" si="764"/>
        <v>1</v>
      </c>
      <c r="SW79" s="539" t="b">
        <f t="shared" si="764"/>
        <v>1</v>
      </c>
      <c r="SX79" s="539" t="b">
        <f t="shared" si="764"/>
        <v>1</v>
      </c>
      <c r="SY79" s="539" t="str">
        <f t="shared" ca="1" si="764"/>
        <v>-</v>
      </c>
      <c r="SZ79" s="539" t="str">
        <f t="shared" ca="1" si="764"/>
        <v>-</v>
      </c>
      <c r="TA79" s="539" t="str">
        <f t="shared" ca="1" si="764"/>
        <v>-</v>
      </c>
      <c r="TB79" s="539" t="str">
        <f t="shared" ca="1" si="764"/>
        <v>-</v>
      </c>
      <c r="TC79" s="539" t="str">
        <f t="shared" ca="1" si="764"/>
        <v>-</v>
      </c>
      <c r="TD79" s="539" t="str">
        <f t="shared" ca="1" si="764"/>
        <v>-</v>
      </c>
      <c r="TE79" s="539" t="str">
        <f t="shared" ca="1" si="764"/>
        <v>-</v>
      </c>
      <c r="TF79" s="539" t="str">
        <f t="shared" ca="1" si="764"/>
        <v>-</v>
      </c>
      <c r="TG79" s="539" t="str">
        <f t="shared" ca="1" si="764"/>
        <v>-</v>
      </c>
      <c r="TH79" s="539" t="str">
        <f t="shared" ca="1" si="764"/>
        <v>-</v>
      </c>
      <c r="TI79" s="539" t="str">
        <f t="shared" ca="1" si="764"/>
        <v>-</v>
      </c>
      <c r="TJ79" s="539" t="str">
        <f t="shared" ca="1" si="764"/>
        <v>-</v>
      </c>
      <c r="TK79" s="539" t="str">
        <f t="shared" ca="1" si="764"/>
        <v>-</v>
      </c>
      <c r="TL79" s="539" t="str">
        <f t="shared" ca="1" si="764"/>
        <v>-</v>
      </c>
      <c r="TM79" s="539" t="str">
        <f t="shared" ca="1" si="764"/>
        <v>-</v>
      </c>
      <c r="TN79" s="539" t="str">
        <f t="shared" ca="1" si="764"/>
        <v>-</v>
      </c>
      <c r="TO79" s="539" t="str">
        <f t="shared" ca="1" si="764"/>
        <v>-</v>
      </c>
      <c r="TP79" s="539" t="str">
        <f t="shared" ca="1" si="764"/>
        <v>-</v>
      </c>
      <c r="TQ79" s="539" t="str">
        <f t="shared" ca="1" si="764"/>
        <v>-</v>
      </c>
      <c r="TR79" s="539" t="str">
        <f t="shared" ca="1" si="764"/>
        <v>-</v>
      </c>
      <c r="TS79" s="539" t="str">
        <f t="shared" ca="1" si="764"/>
        <v>-</v>
      </c>
      <c r="TT79" s="539" t="str">
        <f t="shared" ca="1" si="764"/>
        <v>-</v>
      </c>
      <c r="TU79" s="539" t="str">
        <f t="shared" ca="1" si="764"/>
        <v>-</v>
      </c>
      <c r="TV79" s="539" t="str">
        <f t="shared" ca="1" si="764"/>
        <v>-</v>
      </c>
      <c r="TW79" s="539" t="str">
        <f t="shared" ca="1" si="764"/>
        <v>-</v>
      </c>
      <c r="TX79" s="539" t="str">
        <f t="shared" ca="1" si="764"/>
        <v>-</v>
      </c>
      <c r="TY79" s="539" t="str">
        <f t="shared" ca="1" si="764"/>
        <v>-</v>
      </c>
      <c r="TZ79" s="539" t="str">
        <f t="shared" ca="1" si="764"/>
        <v>-</v>
      </c>
      <c r="UA79" s="539" t="str">
        <f t="shared" ca="1" si="764"/>
        <v>-</v>
      </c>
      <c r="UB79" s="539" t="str">
        <f t="shared" ca="1" si="764"/>
        <v>-</v>
      </c>
      <c r="UC79" s="549" t="b">
        <f t="shared" si="736"/>
        <v>1</v>
      </c>
      <c r="UD79" s="549" t="b">
        <f t="shared" si="736"/>
        <v>1</v>
      </c>
      <c r="UE79" s="549" t="b">
        <f t="shared" si="736"/>
        <v>1</v>
      </c>
      <c r="UF79" s="549" t="b">
        <f t="shared" si="736"/>
        <v>1</v>
      </c>
      <c r="UG79" s="549" t="b">
        <f t="shared" si="736"/>
        <v>1</v>
      </c>
      <c r="UH79" s="549" t="b">
        <f t="shared" si="736"/>
        <v>1</v>
      </c>
      <c r="UI79" s="549" t="b">
        <f t="shared" si="736"/>
        <v>1</v>
      </c>
      <c r="UJ79" s="549" t="b">
        <f t="shared" si="736"/>
        <v>1</v>
      </c>
      <c r="UK79" s="549" t="b">
        <f t="shared" si="736"/>
        <v>1</v>
      </c>
      <c r="UL79" s="549" t="b">
        <f t="shared" si="736"/>
        <v>1</v>
      </c>
      <c r="UM79" s="549" t="b">
        <f t="shared" si="736"/>
        <v>1</v>
      </c>
      <c r="UN79" s="549" t="b">
        <f t="shared" si="736"/>
        <v>1</v>
      </c>
      <c r="UO79" s="549" t="b">
        <f t="shared" si="736"/>
        <v>1</v>
      </c>
      <c r="UP79" s="549" t="b">
        <f t="shared" si="736"/>
        <v>1</v>
      </c>
      <c r="UQ79" s="549" t="b">
        <f t="shared" si="736"/>
        <v>1</v>
      </c>
      <c r="UR79" s="549" t="b">
        <f t="shared" si="736"/>
        <v>1</v>
      </c>
      <c r="US79" s="549" t="b">
        <f t="shared" si="736"/>
        <v>1</v>
      </c>
      <c r="UT79" s="549" t="b">
        <f t="shared" si="736"/>
        <v>1</v>
      </c>
      <c r="UU79" s="549" t="b">
        <f t="shared" si="736"/>
        <v>1</v>
      </c>
      <c r="UV79" s="549" t="b">
        <f t="shared" si="736"/>
        <v>1</v>
      </c>
      <c r="UW79" s="549" t="b">
        <f t="shared" si="736"/>
        <v>1</v>
      </c>
      <c r="UX79" s="549" t="b">
        <f t="shared" ref="UX79:VB79" si="768">IF($O79=UX$19,TRUE,"-")</f>
        <v>1</v>
      </c>
      <c r="UY79" s="549" t="b">
        <f t="shared" si="768"/>
        <v>1</v>
      </c>
      <c r="UZ79" s="549" t="b">
        <f t="shared" si="768"/>
        <v>1</v>
      </c>
      <c r="VA79" s="549" t="b">
        <f t="shared" si="768"/>
        <v>1</v>
      </c>
      <c r="VB79" s="549" t="b">
        <f t="shared" si="768"/>
        <v>1</v>
      </c>
      <c r="VC79" s="19">
        <f t="shared" ca="1" si="671"/>
        <v>0</v>
      </c>
      <c r="VD79" s="23">
        <v>0</v>
      </c>
    </row>
    <row r="80" spans="1:576" outlineLevel="1">
      <c r="A80" s="21">
        <f t="shared" si="93"/>
        <v>75</v>
      </c>
      <c r="B80" s="21">
        <f t="shared" si="674"/>
        <v>18</v>
      </c>
      <c r="C80">
        <v>108</v>
      </c>
      <c r="D80" s="19" t="str">
        <f t="shared" ca="1" si="583"/>
        <v>SNSW</v>
      </c>
      <c r="E80" t="b">
        <v>0</v>
      </c>
      <c r="F80" t="b">
        <v>0</v>
      </c>
      <c r="G80" t="b">
        <v>1</v>
      </c>
      <c r="H80" s="215">
        <f t="shared" ca="1" si="686"/>
        <v>26</v>
      </c>
      <c r="I80" s="26">
        <v>2</v>
      </c>
      <c r="J80" s="26">
        <v>1</v>
      </c>
      <c r="K80" s="26" t="str">
        <f>""</f>
        <v/>
      </c>
      <c r="L80" s="26">
        <v>0</v>
      </c>
      <c r="M80" s="26">
        <f t="shared" si="585"/>
        <v>2</v>
      </c>
      <c r="N80" s="26">
        <v>2</v>
      </c>
      <c r="O80" s="26">
        <v>3</v>
      </c>
      <c r="P80" s="26">
        <v>2</v>
      </c>
      <c r="Q80" s="26">
        <v>0</v>
      </c>
      <c r="R80" s="26">
        <v>0</v>
      </c>
      <c r="S80" s="26">
        <v>0</v>
      </c>
      <c r="T80" s="26">
        <v>0</v>
      </c>
      <c r="U80" s="26">
        <v>1</v>
      </c>
      <c r="V80" s="116">
        <v>1</v>
      </c>
      <c r="W80" s="116">
        <v>1</v>
      </c>
      <c r="X80" s="116">
        <v>1</v>
      </c>
      <c r="Y80" s="211"/>
      <c r="Z80" s="211"/>
      <c r="AA80" s="211"/>
      <c r="AB80" s="211"/>
      <c r="AC80" s="26">
        <v>0</v>
      </c>
      <c r="AD80" s="211"/>
      <c r="AE80" s="211"/>
      <c r="AF80" s="211"/>
      <c r="AG80" s="211"/>
      <c r="AH80" s="211"/>
      <c r="AI80" s="211"/>
      <c r="AJ80" s="211"/>
      <c r="AK80" s="211"/>
      <c r="AL80" s="136">
        <f t="shared" si="586"/>
        <v>2</v>
      </c>
      <c r="AM80" s="136">
        <f>INDEX(CHOOSE($O80,DataAutumn!i.AdultDrys,DataWinter!i.AdultDrys,DataSpring!i.AdultDrys),1,$N80)</f>
        <v>3</v>
      </c>
      <c r="AN80" s="5">
        <f t="shared" si="587"/>
        <v>2</v>
      </c>
      <c r="AO80" s="5">
        <f t="shared" si="587"/>
        <v>0</v>
      </c>
      <c r="AP80" s="5">
        <f t="shared" si="588"/>
        <v>1</v>
      </c>
      <c r="AQ80" s="211"/>
      <c r="AR80" s="211"/>
      <c r="AS80" s="356" t="str">
        <f t="shared" ca="1" si="589"/>
        <v>optimum_carry 00026 SNSW MWM     pasture500 Day204 Scan2-0000 RR000p GP100p WP100p MP100p T_TRUE (F33N11)</v>
      </c>
      <c r="AT80" s="9" t="str">
        <f ca="1">IF(COUNTIF(AS$5:AS80,AS80)=1,"-","Dup")</f>
        <v>-</v>
      </c>
      <c r="AU80" s="9"/>
      <c r="AV80" s="19" t="str">
        <f t="shared" ca="1" si="590"/>
        <v>-</v>
      </c>
      <c r="AW80" s="19" t="str">
        <f t="shared" ca="1" si="590"/>
        <v>-</v>
      </c>
      <c r="AX80" s="19" t="str">
        <f t="shared" ca="1" si="590"/>
        <v>-</v>
      </c>
      <c r="AY80" s="19" t="str">
        <f t="shared" ca="1" si="590"/>
        <v>-</v>
      </c>
      <c r="AZ80" s="19" t="str">
        <f t="shared" ca="1" si="590"/>
        <v>-</v>
      </c>
      <c r="BA80" s="19" t="str">
        <f t="shared" ca="1" si="590"/>
        <v>-</v>
      </c>
      <c r="BB80" s="19" t="str">
        <f t="shared" ca="1" si="590"/>
        <v>-</v>
      </c>
      <c r="BC80" s="19" t="str">
        <f t="shared" ca="1" si="590"/>
        <v>-</v>
      </c>
      <c r="BD80" s="9"/>
      <c r="BE80" s="5" t="b">
        <f t="shared" si="591"/>
        <v>0</v>
      </c>
      <c r="BF80" s="5" t="str">
        <f t="shared" si="591"/>
        <v>-</v>
      </c>
      <c r="BG80" s="5" t="b">
        <f t="shared" si="591"/>
        <v>0</v>
      </c>
      <c r="BH80" s="5" t="b">
        <f t="shared" si="591"/>
        <v>1</v>
      </c>
      <c r="BI80" s="5" t="b">
        <f t="shared" si="591"/>
        <v>1</v>
      </c>
      <c r="BJ80" s="136">
        <f t="shared" si="591"/>
        <v>0</v>
      </c>
      <c r="BK80" s="19" t="b">
        <f t="shared" ca="1" si="592"/>
        <v>0</v>
      </c>
      <c r="BL80" s="9"/>
      <c r="BM80" s="5" t="str">
        <f t="shared" ca="1" si="593"/>
        <v>-</v>
      </c>
      <c r="BN80" s="19" t="str">
        <f t="shared" ca="1" si="594"/>
        <v>-</v>
      </c>
      <c r="BO80" s="19" t="str">
        <f t="shared" ca="1" si="594"/>
        <v>-</v>
      </c>
      <c r="BP80" s="19" t="str">
        <f t="shared" ca="1" si="594"/>
        <v>-</v>
      </c>
      <c r="BQ80" s="5" t="str">
        <f t="shared" ca="1" si="595"/>
        <v>-</v>
      </c>
      <c r="BR80" s="19" t="str">
        <f t="shared" ca="1" si="596"/>
        <v>-</v>
      </c>
      <c r="BS80" s="5" t="str">
        <f t="shared" ca="1" si="597"/>
        <v>-</v>
      </c>
      <c r="BT80" s="19" t="str">
        <f t="shared" ca="1" si="598"/>
        <v>-</v>
      </c>
      <c r="BU80" s="19" t="str">
        <f t="shared" ca="1" si="598"/>
        <v>-</v>
      </c>
      <c r="BV80" s="19" t="str">
        <f t="shared" ca="1" si="598"/>
        <v>-</v>
      </c>
      <c r="BW80" s="5" t="str">
        <f t="shared" ca="1" si="599"/>
        <v>-</v>
      </c>
      <c r="BX80" s="9"/>
      <c r="BY80" s="5" t="b">
        <f t="shared" si="600"/>
        <v>0</v>
      </c>
      <c r="BZ80" s="5" t="str">
        <f t="shared" ca="1" si="601"/>
        <v>-</v>
      </c>
      <c r="CA80" s="5" t="str">
        <f t="shared" ca="1" si="602"/>
        <v>-</v>
      </c>
      <c r="CB80" s="5" t="str">
        <f t="shared" ca="1" si="602"/>
        <v>-</v>
      </c>
      <c r="CC80" s="5" t="str">
        <f t="shared" ca="1" si="602"/>
        <v>-</v>
      </c>
      <c r="CD80" s="5" t="str">
        <f t="shared" ca="1" si="602"/>
        <v>-</v>
      </c>
      <c r="CE80" s="5" t="str">
        <f t="shared" ca="1" si="602"/>
        <v>-</v>
      </c>
      <c r="CF80" s="5" t="str">
        <f t="shared" ca="1" si="602"/>
        <v>-</v>
      </c>
      <c r="CG80" s="5" t="str">
        <f t="shared" ca="1" si="602"/>
        <v>-</v>
      </c>
      <c r="CH80" s="5" t="str">
        <f t="shared" ca="1" si="602"/>
        <v>-</v>
      </c>
      <c r="CI80" s="9"/>
      <c r="CJ80" s="12" t="b">
        <v>1</v>
      </c>
      <c r="CK80" s="12" t="b">
        <v>1</v>
      </c>
      <c r="CL80" s="12" t="b">
        <v>1</v>
      </c>
      <c r="CM80" s="12">
        <v>22312000005</v>
      </c>
      <c r="CN80" s="12" t="b">
        <v>0</v>
      </c>
      <c r="CO80" s="19" t="str">
        <f t="shared" ca="1" si="603"/>
        <v>-</v>
      </c>
      <c r="CP80" s="19" t="str">
        <f t="shared" ca="1" si="603"/>
        <v>-</v>
      </c>
      <c r="CQ80" s="19" t="str">
        <f t="shared" ca="1" si="603"/>
        <v>-</v>
      </c>
      <c r="CR80" s="433">
        <f t="shared" si="604"/>
        <v>652</v>
      </c>
      <c r="CS80" s="433">
        <f t="shared" si="604"/>
        <v>686</v>
      </c>
      <c r="CT80" s="433">
        <f t="shared" si="604"/>
        <v>721</v>
      </c>
      <c r="CU80" s="144">
        <f t="shared" si="605"/>
        <v>378</v>
      </c>
      <c r="CV80" s="144">
        <f t="shared" si="605"/>
        <v>413</v>
      </c>
      <c r="CW80" s="144">
        <f t="shared" si="605"/>
        <v>448</v>
      </c>
      <c r="CX80" s="19" t="str">
        <f t="shared" ca="1" si="724"/>
        <v>-</v>
      </c>
      <c r="CY80" s="19" t="str">
        <f t="shared" ca="1" si="724"/>
        <v>-</v>
      </c>
      <c r="CZ80" s="19" t="str">
        <f t="shared" ca="1" si="724"/>
        <v>-</v>
      </c>
      <c r="DA80" s="19" t="str">
        <f t="shared" ca="1" si="724"/>
        <v>-</v>
      </c>
      <c r="DB80" s="19" t="str">
        <f t="shared" ca="1" si="724"/>
        <v>-</v>
      </c>
      <c r="DC80" s="19" t="str">
        <f t="shared" ca="1" si="724"/>
        <v>-</v>
      </c>
      <c r="DD80" s="19">
        <f t="shared" ca="1" si="724"/>
        <v>1</v>
      </c>
      <c r="DE80" s="19">
        <f t="shared" ca="1" si="724"/>
        <v>1</v>
      </c>
      <c r="DF80" s="19">
        <f t="shared" ca="1" si="724"/>
        <v>0</v>
      </c>
      <c r="DG80" s="19" t="str">
        <f t="shared" ca="1" si="724"/>
        <v>-</v>
      </c>
      <c r="DH80" s="19" t="str">
        <f t="shared" ca="1" si="724"/>
        <v>-</v>
      </c>
      <c r="DI80" s="19" t="str">
        <f t="shared" ca="1" si="724"/>
        <v>-</v>
      </c>
      <c r="DJ80" s="19" t="str">
        <f t="shared" ca="1" si="724"/>
        <v>-</v>
      </c>
      <c r="DK80" s="19" t="str">
        <f t="shared" ca="1" si="724"/>
        <v>-</v>
      </c>
      <c r="DL80" s="19">
        <f t="shared" ca="1" si="724"/>
        <v>0</v>
      </c>
      <c r="DM80" s="19" t="str">
        <f t="shared" ca="1" si="724"/>
        <v>-</v>
      </c>
      <c r="DN80" s="19" t="str">
        <f t="shared" ca="1" si="724"/>
        <v>-</v>
      </c>
      <c r="DO80" s="19" t="str">
        <f t="shared" ca="1" si="603"/>
        <v>-</v>
      </c>
      <c r="DP80" s="19">
        <f t="shared" ca="1" si="603"/>
        <v>0</v>
      </c>
      <c r="DQ80" s="19">
        <f t="shared" ca="1" si="603"/>
        <v>0</v>
      </c>
      <c r="DR80" s="9"/>
      <c r="DS80" s="19">
        <f t="shared" ca="1" si="753"/>
        <v>0</v>
      </c>
      <c r="DT80" s="19">
        <f t="shared" ca="1" si="753"/>
        <v>0</v>
      </c>
      <c r="DU80" s="19">
        <f t="shared" ca="1" si="753"/>
        <v>0</v>
      </c>
      <c r="DV80" s="19">
        <f t="shared" ca="1" si="753"/>
        <v>0</v>
      </c>
      <c r="DW80" s="19">
        <f t="shared" ca="1" si="753"/>
        <v>0</v>
      </c>
      <c r="DX80" s="19">
        <f t="shared" ca="1" si="753"/>
        <v>0</v>
      </c>
      <c r="DY80" s="19">
        <f t="shared" ca="1" si="753"/>
        <v>0</v>
      </c>
      <c r="DZ80" s="19">
        <f t="shared" ca="1" si="753"/>
        <v>0</v>
      </c>
      <c r="EA80" s="19">
        <f t="shared" ca="1" si="753"/>
        <v>0</v>
      </c>
      <c r="EB80" s="19">
        <f t="shared" ca="1" si="753"/>
        <v>0</v>
      </c>
      <c r="EC80" s="19">
        <f t="shared" ca="1" si="753"/>
        <v>0</v>
      </c>
      <c r="ED80" s="19">
        <f t="shared" ca="1" si="753"/>
        <v>0</v>
      </c>
      <c r="EE80" s="19">
        <f t="shared" ca="1" si="753"/>
        <v>0</v>
      </c>
      <c r="EF80" s="433">
        <f t="shared" si="608"/>
        <v>0</v>
      </c>
      <c r="EG80" s="433">
        <f t="shared" si="608"/>
        <v>0</v>
      </c>
      <c r="EH80" s="116">
        <f t="shared" si="609"/>
        <v>0</v>
      </c>
      <c r="EI80" s="116">
        <f t="shared" ca="1" si="609"/>
        <v>0</v>
      </c>
      <c r="EJ80" s="116">
        <f t="shared" ca="1" si="609"/>
        <v>0</v>
      </c>
      <c r="EK80" s="116">
        <f t="shared" ca="1" si="609"/>
        <v>0</v>
      </c>
      <c r="EL80" s="116">
        <f t="shared" ca="1" si="609"/>
        <v>0</v>
      </c>
      <c r="EM80" s="537">
        <f t="shared" ca="1" si="610"/>
        <v>0</v>
      </c>
      <c r="EN80" s="116">
        <f t="shared" ca="1" si="611"/>
        <v>0</v>
      </c>
      <c r="EO80" s="116">
        <f t="shared" ca="1" si="611"/>
        <v>0</v>
      </c>
      <c r="EP80" s="116">
        <f t="shared" ca="1" si="611"/>
        <v>0</v>
      </c>
      <c r="EQ80" s="116">
        <f t="shared" ca="1" si="611"/>
        <v>0</v>
      </c>
      <c r="ER80" s="116">
        <f t="shared" ca="1" si="611"/>
        <v>0</v>
      </c>
      <c r="ES80" s="537">
        <f t="shared" ca="1" si="612"/>
        <v>0</v>
      </c>
      <c r="ET80" s="116">
        <f t="shared" ca="1" si="613"/>
        <v>0</v>
      </c>
      <c r="EU80" s="116">
        <f t="shared" ca="1" si="613"/>
        <v>0</v>
      </c>
      <c r="EV80" s="116">
        <f t="shared" ca="1" si="613"/>
        <v>0</v>
      </c>
      <c r="EW80" s="116">
        <f t="shared" ca="1" si="613"/>
        <v>0</v>
      </c>
      <c r="EX80" s="116">
        <f t="shared" ca="1" si="613"/>
        <v>0</v>
      </c>
      <c r="EY80" s="537">
        <f t="shared" ca="1" si="614"/>
        <v>0</v>
      </c>
      <c r="EZ80" s="116">
        <f t="shared" ca="1" si="615"/>
        <v>0</v>
      </c>
      <c r="FA80" s="116">
        <f t="shared" ca="1" si="615"/>
        <v>0</v>
      </c>
      <c r="FB80" s="116">
        <f t="shared" ca="1" si="615"/>
        <v>0</v>
      </c>
      <c r="FC80" s="116">
        <f t="shared" ca="1" si="615"/>
        <v>0</v>
      </c>
      <c r="FD80" s="116">
        <f t="shared" ca="1" si="615"/>
        <v>0</v>
      </c>
      <c r="FE80" s="537">
        <f t="shared" ca="1" si="616"/>
        <v>0</v>
      </c>
      <c r="FF80" s="116">
        <f t="shared" ca="1" si="617"/>
        <v>0</v>
      </c>
      <c r="FG80" s="116">
        <f t="shared" ca="1" si="617"/>
        <v>0</v>
      </c>
      <c r="FH80" s="116">
        <f t="shared" ca="1" si="617"/>
        <v>0</v>
      </c>
      <c r="FI80" s="116">
        <f t="shared" ca="1" si="617"/>
        <v>0</v>
      </c>
      <c r="FJ80" s="116">
        <f t="shared" ca="1" si="617"/>
        <v>0</v>
      </c>
      <c r="FK80" s="537">
        <f t="shared" ca="1" si="618"/>
        <v>0</v>
      </c>
      <c r="FL80" s="116">
        <f t="shared" ca="1" si="619"/>
        <v>0</v>
      </c>
      <c r="FM80" s="116">
        <f t="shared" ca="1" si="619"/>
        <v>0</v>
      </c>
      <c r="FN80" s="116">
        <f t="shared" ca="1" si="619"/>
        <v>0</v>
      </c>
      <c r="FO80" s="116">
        <f t="shared" ca="1" si="619"/>
        <v>0</v>
      </c>
      <c r="FP80" s="116">
        <f t="shared" ca="1" si="619"/>
        <v>0</v>
      </c>
      <c r="FQ80" s="537">
        <f t="shared" ca="1" si="620"/>
        <v>0</v>
      </c>
      <c r="FR80" s="117">
        <f t="shared" ca="1" si="621"/>
        <v>0</v>
      </c>
      <c r="FS80" s="117">
        <f t="shared" ca="1" si="621"/>
        <v>0</v>
      </c>
      <c r="FT80" s="117">
        <f t="shared" ca="1" si="621"/>
        <v>0</v>
      </c>
      <c r="FU80" s="117">
        <f t="shared" ca="1" si="621"/>
        <v>0</v>
      </c>
      <c r="FV80" s="556">
        <f t="shared" ca="1" si="725"/>
        <v>0</v>
      </c>
      <c r="FW80" s="556">
        <f t="shared" ca="1" si="725"/>
        <v>0</v>
      </c>
      <c r="FX80" s="556">
        <f t="shared" ca="1" si="725"/>
        <v>0</v>
      </c>
      <c r="FY80" s="556">
        <f t="shared" ca="1" si="725"/>
        <v>0</v>
      </c>
      <c r="FZ80" s="556">
        <f t="shared" ca="1" si="725"/>
        <v>0</v>
      </c>
      <c r="GA80" s="556">
        <f t="shared" ca="1" si="725"/>
        <v>0</v>
      </c>
      <c r="GB80" s="556">
        <f t="shared" ca="1" si="725"/>
        <v>0</v>
      </c>
      <c r="GC80" s="556">
        <f t="shared" ca="1" si="725"/>
        <v>0</v>
      </c>
      <c r="GD80" s="556">
        <f t="shared" ca="1" si="725"/>
        <v>0</v>
      </c>
      <c r="GE80" s="556">
        <f t="shared" ca="1" si="725"/>
        <v>0</v>
      </c>
      <c r="GF80" s="556">
        <f t="shared" ca="1" si="725"/>
        <v>0</v>
      </c>
      <c r="GG80" s="556">
        <f t="shared" ca="1" si="725"/>
        <v>0</v>
      </c>
      <c r="GH80" s="556">
        <f t="shared" ca="1" si="725"/>
        <v>0</v>
      </c>
      <c r="GI80" s="556">
        <f t="shared" ca="1" si="725"/>
        <v>0</v>
      </c>
      <c r="GJ80" s="556">
        <f t="shared" ca="1" si="725"/>
        <v>0</v>
      </c>
      <c r="GK80" s="556">
        <f t="shared" ca="1" si="725"/>
        <v>0</v>
      </c>
      <c r="GL80" s="556">
        <f t="shared" ca="1" si="725"/>
        <v>0</v>
      </c>
      <c r="GM80" s="556">
        <f t="shared" ca="1" si="725"/>
        <v>0</v>
      </c>
      <c r="GN80" s="556">
        <f t="shared" ca="1" si="725"/>
        <v>0</v>
      </c>
      <c r="GO80" s="556">
        <f t="shared" ca="1" si="725"/>
        <v>0</v>
      </c>
      <c r="GP80" s="19">
        <f t="shared" ca="1" si="623"/>
        <v>0</v>
      </c>
      <c r="GQ80" s="116">
        <f t="shared" ca="1" si="624"/>
        <v>0</v>
      </c>
      <c r="GR80" s="116">
        <f t="shared" ca="1" si="624"/>
        <v>0</v>
      </c>
      <c r="GS80" s="116">
        <f t="shared" ca="1" si="624"/>
        <v>0</v>
      </c>
      <c r="GT80" s="116">
        <f t="shared" ca="1" si="624"/>
        <v>0</v>
      </c>
      <c r="GU80" s="116">
        <f t="shared" ca="1" si="624"/>
        <v>0</v>
      </c>
      <c r="GV80" s="537">
        <f t="shared" ca="1" si="625"/>
        <v>0</v>
      </c>
      <c r="GW80" s="116">
        <f t="shared" ca="1" si="626"/>
        <v>0</v>
      </c>
      <c r="GX80" s="116">
        <f t="shared" ca="1" si="626"/>
        <v>0</v>
      </c>
      <c r="GY80" s="116">
        <f t="shared" ca="1" si="626"/>
        <v>0</v>
      </c>
      <c r="GZ80" s="116">
        <f t="shared" ca="1" si="626"/>
        <v>0</v>
      </c>
      <c r="HA80" s="116">
        <f t="shared" ca="1" si="626"/>
        <v>0</v>
      </c>
      <c r="HB80" s="537">
        <f t="shared" ca="1" si="627"/>
        <v>0</v>
      </c>
      <c r="HC80" s="116">
        <f t="shared" ca="1" si="628"/>
        <v>0</v>
      </c>
      <c r="HD80" s="116">
        <f t="shared" ca="1" si="628"/>
        <v>0</v>
      </c>
      <c r="HE80" s="116">
        <f t="shared" ca="1" si="628"/>
        <v>0</v>
      </c>
      <c r="HF80" s="116">
        <f t="shared" ca="1" si="628"/>
        <v>0</v>
      </c>
      <c r="HG80" s="116">
        <f t="shared" ca="1" si="628"/>
        <v>0</v>
      </c>
      <c r="HH80" s="537">
        <f t="shared" ca="1" si="629"/>
        <v>0</v>
      </c>
      <c r="HI80" s="116">
        <f t="shared" ca="1" si="630"/>
        <v>0</v>
      </c>
      <c r="HJ80" s="116">
        <f t="shared" ca="1" si="630"/>
        <v>0</v>
      </c>
      <c r="HK80" s="116">
        <f t="shared" ca="1" si="630"/>
        <v>0</v>
      </c>
      <c r="HL80" s="116">
        <f t="shared" ca="1" si="630"/>
        <v>0</v>
      </c>
      <c r="HM80" s="116">
        <f t="shared" ca="1" si="630"/>
        <v>0</v>
      </c>
      <c r="HN80" s="537">
        <f t="shared" ca="1" si="631"/>
        <v>0</v>
      </c>
      <c r="HO80" s="116">
        <f t="shared" ca="1" si="632"/>
        <v>0</v>
      </c>
      <c r="HP80" s="116">
        <f t="shared" ca="1" si="632"/>
        <v>0</v>
      </c>
      <c r="HQ80" s="116">
        <f t="shared" ca="1" si="632"/>
        <v>0</v>
      </c>
      <c r="HR80" s="116">
        <f t="shared" ca="1" si="632"/>
        <v>0</v>
      </c>
      <c r="HS80" s="116">
        <f t="shared" ca="1" si="632"/>
        <v>0</v>
      </c>
      <c r="HT80" s="537">
        <f t="shared" ca="1" si="633"/>
        <v>0</v>
      </c>
      <c r="HU80" s="116">
        <f t="shared" ca="1" si="634"/>
        <v>0</v>
      </c>
      <c r="HV80" s="116">
        <f t="shared" ca="1" si="634"/>
        <v>0</v>
      </c>
      <c r="HW80" s="116">
        <f t="shared" ca="1" si="634"/>
        <v>0</v>
      </c>
      <c r="HX80" s="116">
        <f t="shared" ca="1" si="634"/>
        <v>0</v>
      </c>
      <c r="HY80" s="116">
        <f t="shared" ca="1" si="634"/>
        <v>0</v>
      </c>
      <c r="HZ80" s="537">
        <f t="shared" ca="1" si="635"/>
        <v>0</v>
      </c>
      <c r="IA80" s="117">
        <f t="shared" ca="1" si="636"/>
        <v>0</v>
      </c>
      <c r="IB80" s="117">
        <f t="shared" ca="1" si="636"/>
        <v>0</v>
      </c>
      <c r="IC80" s="117">
        <f t="shared" ca="1" si="636"/>
        <v>0</v>
      </c>
      <c r="ID80" s="117">
        <f t="shared" ca="1" si="636"/>
        <v>0</v>
      </c>
      <c r="IE80" s="556">
        <f t="shared" ca="1" si="726"/>
        <v>0</v>
      </c>
      <c r="IF80" s="556">
        <f t="shared" ca="1" si="726"/>
        <v>0</v>
      </c>
      <c r="IG80" s="556">
        <f t="shared" ca="1" si="726"/>
        <v>0</v>
      </c>
      <c r="IH80" s="556">
        <f t="shared" ca="1" si="726"/>
        <v>0</v>
      </c>
      <c r="II80" s="556">
        <f t="shared" ca="1" si="726"/>
        <v>0</v>
      </c>
      <c r="IJ80" s="556">
        <f t="shared" ca="1" si="726"/>
        <v>0</v>
      </c>
      <c r="IK80" s="556">
        <f t="shared" ca="1" si="726"/>
        <v>0</v>
      </c>
      <c r="IL80" s="556">
        <f t="shared" ca="1" si="726"/>
        <v>0</v>
      </c>
      <c r="IM80" s="556">
        <f t="shared" ca="1" si="726"/>
        <v>0</v>
      </c>
      <c r="IN80" s="556">
        <f t="shared" ca="1" si="726"/>
        <v>0</v>
      </c>
      <c r="IO80" s="556">
        <f t="shared" ca="1" si="726"/>
        <v>0</v>
      </c>
      <c r="IP80" s="556">
        <f t="shared" ca="1" si="726"/>
        <v>0</v>
      </c>
      <c r="IQ80" s="556">
        <f t="shared" ca="1" si="726"/>
        <v>0</v>
      </c>
      <c r="IR80" s="556">
        <f t="shared" ca="1" si="726"/>
        <v>0</v>
      </c>
      <c r="IS80" s="556">
        <f t="shared" ca="1" si="726"/>
        <v>0</v>
      </c>
      <c r="IT80" s="556">
        <f t="shared" ca="1" si="726"/>
        <v>0</v>
      </c>
      <c r="IU80" s="556">
        <f t="shared" ca="1" si="726"/>
        <v>0</v>
      </c>
      <c r="IV80" s="556">
        <f t="shared" ca="1" si="726"/>
        <v>0</v>
      </c>
      <c r="IW80" s="556">
        <f t="shared" ca="1" si="726"/>
        <v>0</v>
      </c>
      <c r="IX80" s="556">
        <f t="shared" ca="1" si="726"/>
        <v>0</v>
      </c>
      <c r="IY80" s="19">
        <f t="shared" ca="1" si="638"/>
        <v>0</v>
      </c>
      <c r="IZ80" s="5">
        <f t="shared" si="639"/>
        <v>67</v>
      </c>
      <c r="JA80" s="9"/>
      <c r="JB80" s="5">
        <f t="shared" si="640"/>
        <v>1</v>
      </c>
      <c r="JC80" s="5" t="b">
        <f t="shared" si="640"/>
        <v>0</v>
      </c>
      <c r="JD80" s="19">
        <f t="shared" ca="1" si="765"/>
        <v>0</v>
      </c>
      <c r="JE80" s="5">
        <f t="shared" si="642"/>
        <v>0</v>
      </c>
      <c r="JF80" s="5">
        <f t="shared" si="643"/>
        <v>1.2500000000000001E-2</v>
      </c>
      <c r="JG80" s="5">
        <f t="shared" si="644"/>
        <v>0</v>
      </c>
      <c r="JH80" s="19">
        <f t="shared" ca="1" si="765"/>
        <v>0</v>
      </c>
      <c r="JI80" s="5">
        <f t="shared" si="645"/>
        <v>60</v>
      </c>
      <c r="JJ80" s="5">
        <f t="shared" si="646"/>
        <v>1</v>
      </c>
      <c r="JK80" s="19">
        <f t="shared" ca="1" si="765"/>
        <v>0</v>
      </c>
      <c r="JL80" s="19">
        <f t="shared" ca="1" si="765"/>
        <v>0</v>
      </c>
      <c r="JM80" s="19">
        <f t="shared" ca="1" si="765"/>
        <v>0</v>
      </c>
      <c r="JN80" s="19">
        <f t="shared" ca="1" si="765"/>
        <v>0</v>
      </c>
      <c r="JO80" s="19">
        <f t="shared" ca="1" si="765"/>
        <v>0</v>
      </c>
      <c r="JP80" s="19">
        <f t="shared" ca="1" si="765"/>
        <v>0</v>
      </c>
      <c r="JQ80" s="19">
        <f t="shared" ca="1" si="765"/>
        <v>0</v>
      </c>
      <c r="JR80" s="19">
        <f t="shared" ca="1" si="765"/>
        <v>0</v>
      </c>
      <c r="JS80" s="19">
        <f t="shared" ca="1" si="765"/>
        <v>0</v>
      </c>
      <c r="JT80" s="19">
        <f t="shared" ca="1" si="765"/>
        <v>0</v>
      </c>
      <c r="JU80" s="19">
        <f t="shared" ca="1" si="765"/>
        <v>0</v>
      </c>
      <c r="JV80" s="19">
        <f t="shared" ca="1" si="765"/>
        <v>0</v>
      </c>
      <c r="JW80" s="19">
        <f t="shared" ca="1" si="765"/>
        <v>0</v>
      </c>
      <c r="JX80" s="19">
        <f t="shared" ca="1" si="765"/>
        <v>0</v>
      </c>
      <c r="JY80" s="19">
        <f t="shared" ca="1" si="765"/>
        <v>0</v>
      </c>
      <c r="JZ80" s="19">
        <f t="shared" ca="1" si="765"/>
        <v>0</v>
      </c>
      <c r="KA80" s="19">
        <f t="shared" ca="1" si="765"/>
        <v>0</v>
      </c>
      <c r="KB80" s="19">
        <f t="shared" ca="1" si="765"/>
        <v>0</v>
      </c>
      <c r="KC80" s="19">
        <f t="shared" ca="1" si="765"/>
        <v>0</v>
      </c>
      <c r="KD80" s="19">
        <f t="shared" ca="1" si="765"/>
        <v>0</v>
      </c>
      <c r="KE80" s="19">
        <f t="shared" ca="1" si="765"/>
        <v>0</v>
      </c>
      <c r="KF80" s="5">
        <f t="shared" si="647"/>
        <v>0</v>
      </c>
      <c r="KG80" s="5">
        <f t="shared" si="647"/>
        <v>6.25E-2</v>
      </c>
      <c r="KH80" s="5">
        <f t="shared" si="647"/>
        <v>6.25E-2</v>
      </c>
      <c r="KI80" s="5">
        <f t="shared" si="647"/>
        <v>6.25E-2</v>
      </c>
      <c r="KJ80" s="19">
        <f t="shared" ca="1" si="765"/>
        <v>0</v>
      </c>
      <c r="KK80" s="19">
        <f t="shared" ca="1" si="765"/>
        <v>0</v>
      </c>
      <c r="KL80" s="19">
        <f t="shared" ca="1" si="765"/>
        <v>0</v>
      </c>
      <c r="KM80" s="19">
        <f t="shared" ca="1" si="765"/>
        <v>0</v>
      </c>
      <c r="KN80" s="19">
        <f t="shared" ca="1" si="765"/>
        <v>1</v>
      </c>
      <c r="KO80" s="19">
        <f t="shared" ca="1" si="765"/>
        <v>0</v>
      </c>
      <c r="KP80" s="19">
        <f t="shared" ca="1" si="765"/>
        <v>1</v>
      </c>
      <c r="KQ80" s="9"/>
      <c r="KR80" s="5" t="b">
        <f t="shared" ca="1" si="648"/>
        <v>1</v>
      </c>
      <c r="KS80" s="5" t="b">
        <f t="shared" si="649"/>
        <v>0</v>
      </c>
      <c r="KT80" s="5" t="b">
        <f t="shared" si="649"/>
        <v>0</v>
      </c>
      <c r="KU80" s="5" t="b">
        <f t="shared" si="649"/>
        <v>1</v>
      </c>
      <c r="KV80" s="136">
        <f t="shared" si="650"/>
        <v>2</v>
      </c>
      <c r="KW80" s="136">
        <f t="shared" si="650"/>
        <v>2</v>
      </c>
      <c r="KX80" s="5" t="b">
        <f t="shared" si="651"/>
        <v>0</v>
      </c>
      <c r="KY80" s="5" t="b">
        <f t="shared" si="651"/>
        <v>1</v>
      </c>
      <c r="KZ80" s="5" t="b">
        <f t="shared" si="651"/>
        <v>1</v>
      </c>
      <c r="LA80" s="5" t="b">
        <f t="shared" si="651"/>
        <v>0</v>
      </c>
      <c r="LB80" s="5">
        <f t="shared" si="652"/>
        <v>1</v>
      </c>
      <c r="LC80" s="5">
        <f t="shared" si="652"/>
        <v>0</v>
      </c>
      <c r="LD80" s="5" t="b">
        <f t="shared" si="653"/>
        <v>0</v>
      </c>
      <c r="LE80" s="5" t="str" cm="1">
        <f t="array" aca="1" ref="LE80" ca="1">IF(OR(LF80:LM80&lt;&gt;"-"),TRUE,"-")</f>
        <v>-</v>
      </c>
      <c r="LF80" s="19" t="str">
        <f t="shared" ca="1" si="760"/>
        <v>-</v>
      </c>
      <c r="LG80" s="19" t="str">
        <f t="shared" ca="1" si="760"/>
        <v>-</v>
      </c>
      <c r="LH80" s="19" t="str">
        <f t="shared" ca="1" si="760"/>
        <v>-</v>
      </c>
      <c r="LI80" s="19" t="str">
        <f t="shared" ca="1" si="760"/>
        <v>-</v>
      </c>
      <c r="LJ80" s="19" t="str">
        <f t="shared" ca="1" si="760"/>
        <v>-</v>
      </c>
      <c r="LK80" s="19" t="str">
        <f t="shared" ca="1" si="760"/>
        <v>-</v>
      </c>
      <c r="LL80" s="19" t="str">
        <f t="shared" ca="1" si="760"/>
        <v>-</v>
      </c>
      <c r="LM80" s="19" t="str">
        <f t="shared" ca="1" si="760"/>
        <v>-</v>
      </c>
      <c r="LN80" s="466" t="str">
        <f t="shared" ca="1" si="760"/>
        <v>-</v>
      </c>
      <c r="LO80" s="5" t="b">
        <f t="array" aca="1" ref="LO80" ca="1">IF(OR(LP80:LV80&lt;&gt;"-"),TRUE,"-")</f>
        <v>1</v>
      </c>
      <c r="LP80" s="19">
        <f t="shared" ca="1" si="728"/>
        <v>0</v>
      </c>
      <c r="LQ80" s="19" t="str">
        <f t="shared" ca="1" si="728"/>
        <v>-</v>
      </c>
      <c r="LR80" s="19">
        <f t="shared" ca="1" si="728"/>
        <v>999999</v>
      </c>
      <c r="LS80" s="19">
        <f t="shared" ca="1" si="728"/>
        <v>999999</v>
      </c>
      <c r="LT80" s="19">
        <f t="shared" ca="1" si="728"/>
        <v>999999</v>
      </c>
      <c r="LU80" s="19">
        <f t="shared" ca="1" si="728"/>
        <v>999999</v>
      </c>
      <c r="LV80" s="19">
        <f t="shared" ca="1" si="728"/>
        <v>999999</v>
      </c>
      <c r="LW80" s="19" t="str">
        <f t="shared" ca="1" si="728"/>
        <v>-</v>
      </c>
      <c r="LX80" s="19" t="str">
        <f t="shared" ca="1" si="728"/>
        <v>-</v>
      </c>
      <c r="LY80" s="19" t="str">
        <f t="shared" ca="1" si="728"/>
        <v>-</v>
      </c>
      <c r="LZ80" s="19" t="b">
        <f t="shared" ca="1" si="656"/>
        <v>1</v>
      </c>
      <c r="MA80" s="19">
        <f t="shared" ca="1" si="656"/>
        <v>0</v>
      </c>
      <c r="MB80" s="5" t="str">
        <f t="shared" si="657"/>
        <v>-</v>
      </c>
      <c r="MC80" s="5" t="str">
        <f t="shared" si="657"/>
        <v>-</v>
      </c>
      <c r="MD80" s="5" t="str">
        <f t="shared" si="657"/>
        <v>-</v>
      </c>
      <c r="ME80" s="5" t="str">
        <f t="shared" si="657"/>
        <v>-</v>
      </c>
      <c r="MF80" s="19" t="str">
        <f t="shared" ca="1" si="730"/>
        <v>-</v>
      </c>
      <c r="MG80" s="19" t="str">
        <f t="shared" ca="1" si="730"/>
        <v>-</v>
      </c>
      <c r="MH80" s="19" t="str">
        <f t="shared" ca="1" si="730"/>
        <v>-</v>
      </c>
      <c r="MI80" s="19" t="str">
        <f t="shared" ca="1" si="730"/>
        <v>-</v>
      </c>
      <c r="MJ80" s="19">
        <f t="shared" ca="1" si="730"/>
        <v>0.5</v>
      </c>
      <c r="MK80" s="19">
        <f t="shared" ca="1" si="730"/>
        <v>0.5</v>
      </c>
      <c r="ML80" s="19" t="str">
        <f t="shared" ca="1" si="730"/>
        <v>-</v>
      </c>
      <c r="MM80" s="5">
        <f t="shared" si="659"/>
        <v>0</v>
      </c>
      <c r="MN80" s="5">
        <f t="shared" si="659"/>
        <v>500</v>
      </c>
      <c r="MO80" s="5">
        <f t="shared" si="659"/>
        <v>500</v>
      </c>
      <c r="MP80" s="5">
        <f t="shared" si="659"/>
        <v>575</v>
      </c>
      <c r="MQ80" s="5">
        <f t="shared" si="659"/>
        <v>240</v>
      </c>
      <c r="MR80" s="5">
        <f t="shared" si="659"/>
        <v>364</v>
      </c>
      <c r="MS80" s="5">
        <f t="shared" si="660"/>
        <v>1</v>
      </c>
      <c r="MT80" s="9"/>
      <c r="MU80" s="19">
        <f t="shared" ca="1" si="730"/>
        <v>70</v>
      </c>
      <c r="MV80" s="19">
        <f t="shared" ca="1" si="730"/>
        <v>50</v>
      </c>
      <c r="MW80" s="19">
        <f t="shared" ca="1" si="730"/>
        <v>75</v>
      </c>
      <c r="MX80" s="19">
        <f t="shared" ca="1" si="730"/>
        <v>50</v>
      </c>
      <c r="MY80" s="5">
        <f t="shared" si="661"/>
        <v>1</v>
      </c>
      <c r="MZ80" s="5">
        <f t="shared" si="662"/>
        <v>1</v>
      </c>
      <c r="NA80" s="5">
        <f t="shared" si="663"/>
        <v>1</v>
      </c>
      <c r="NB80" s="9"/>
      <c r="NC80" s="19" t="b">
        <f t="shared" ca="1" si="761"/>
        <v>0</v>
      </c>
      <c r="ND80" s="19" t="b">
        <f t="shared" ca="1" si="761"/>
        <v>0</v>
      </c>
      <c r="NE80" s="19">
        <f t="shared" ca="1" si="761"/>
        <v>2</v>
      </c>
      <c r="NF80" s="19">
        <f t="shared" ca="1" si="761"/>
        <v>1</v>
      </c>
      <c r="NG80" s="19">
        <f t="shared" ca="1" si="761"/>
        <v>2</v>
      </c>
      <c r="NH80" s="19">
        <f t="shared" ca="1" si="761"/>
        <v>0</v>
      </c>
      <c r="NI80" s="19" t="str">
        <f t="shared" ca="1" si="761"/>
        <v>-</v>
      </c>
      <c r="NJ80" s="466" t="b">
        <v>0</v>
      </c>
      <c r="NK80" s="466" t="s">
        <v>34</v>
      </c>
      <c r="NL80" s="466" t="b">
        <v>1</v>
      </c>
      <c r="NM80" s="466">
        <f>$NM$53*0.5</f>
        <v>500</v>
      </c>
      <c r="NN80" s="19" t="str">
        <f t="shared" ca="1" si="761"/>
        <v>-</v>
      </c>
      <c r="NO80" s="19">
        <f t="shared" ca="1" si="730"/>
        <v>1</v>
      </c>
      <c r="NP80" s="19">
        <f t="shared" ca="1" si="730"/>
        <v>1</v>
      </c>
      <c r="NQ80" s="19">
        <f t="shared" ca="1" si="730"/>
        <v>1</v>
      </c>
      <c r="NR80" s="19">
        <f t="shared" ca="1" si="730"/>
        <v>1</v>
      </c>
      <c r="NS80" s="19">
        <f t="shared" ca="1" si="730"/>
        <v>1</v>
      </c>
      <c r="NT80" s="19">
        <f t="shared" ca="1" si="730"/>
        <v>1</v>
      </c>
      <c r="NU80" s="19">
        <f t="shared" ca="1" si="730"/>
        <v>1</v>
      </c>
      <c r="NV80" s="19">
        <f t="shared" ca="1" si="730"/>
        <v>1</v>
      </c>
      <c r="NW80" s="19">
        <f t="shared" ca="1" si="730"/>
        <v>1</v>
      </c>
      <c r="NX80" s="9"/>
      <c r="NY80" s="539" t="str">
        <f t="shared" si="762"/>
        <v>-</v>
      </c>
      <c r="NZ80" s="539" t="str">
        <f t="shared" si="762"/>
        <v>-</v>
      </c>
      <c r="OA80" s="539" t="str">
        <f t="shared" si="762"/>
        <v>-</v>
      </c>
      <c r="OB80" s="539" t="str">
        <f t="shared" si="762"/>
        <v>-</v>
      </c>
      <c r="OC80" s="539" t="str">
        <f t="shared" si="762"/>
        <v>-</v>
      </c>
      <c r="OD80" s="539" t="str">
        <f t="shared" si="762"/>
        <v>-</v>
      </c>
      <c r="OE80" s="539" t="str">
        <f t="shared" ca="1" si="762"/>
        <v>-</v>
      </c>
      <c r="OF80" s="539" t="str">
        <f t="shared" ca="1" si="762"/>
        <v>-</v>
      </c>
      <c r="OG80" s="539" t="str">
        <f t="shared" ca="1" si="762"/>
        <v>-</v>
      </c>
      <c r="OH80" s="539" t="str">
        <f t="shared" ca="1" si="762"/>
        <v>-</v>
      </c>
      <c r="OI80" s="539" t="str">
        <f t="shared" ca="1" si="762"/>
        <v>-</v>
      </c>
      <c r="OJ80" s="539" t="str">
        <f t="shared" ca="1" si="762"/>
        <v>-</v>
      </c>
      <c r="OK80" s="539" t="str">
        <f t="shared" ca="1" si="762"/>
        <v>-</v>
      </c>
      <c r="OL80" s="539" t="str">
        <f t="shared" ca="1" si="762"/>
        <v>-</v>
      </c>
      <c r="OM80" s="539" t="str">
        <f t="shared" ca="1" si="762"/>
        <v>-</v>
      </c>
      <c r="ON80" s="539" t="str">
        <f t="shared" ca="1" si="762"/>
        <v>-</v>
      </c>
      <c r="OO80" s="539" t="str">
        <f t="shared" ca="1" si="762"/>
        <v>-</v>
      </c>
      <c r="OP80" s="539" t="str">
        <f t="shared" ca="1" si="762"/>
        <v>-</v>
      </c>
      <c r="OQ80" s="539" t="str">
        <f t="shared" ca="1" si="762"/>
        <v>-</v>
      </c>
      <c r="OR80" s="539" t="str">
        <f t="shared" ca="1" si="762"/>
        <v>-</v>
      </c>
      <c r="OS80" s="539" t="str">
        <f t="shared" ca="1" si="762"/>
        <v>-</v>
      </c>
      <c r="OT80" s="539" t="str">
        <f t="shared" ca="1" si="762"/>
        <v>-</v>
      </c>
      <c r="OU80" s="539" t="str">
        <f t="shared" ca="1" si="762"/>
        <v>-</v>
      </c>
      <c r="OV80" s="539" t="str">
        <f t="shared" ca="1" si="762"/>
        <v>-</v>
      </c>
      <c r="OW80" s="539" t="str">
        <f t="shared" ca="1" si="762"/>
        <v>-</v>
      </c>
      <c r="OX80" s="539" t="str">
        <f t="shared" ca="1" si="762"/>
        <v>-</v>
      </c>
      <c r="OY80" s="539" t="str">
        <f t="shared" ca="1" si="762"/>
        <v>-</v>
      </c>
      <c r="OZ80" s="539" t="str">
        <f t="shared" ca="1" si="762"/>
        <v>-</v>
      </c>
      <c r="PA80" s="539" t="str">
        <f t="shared" ca="1" si="762"/>
        <v>-</v>
      </c>
      <c r="PB80" s="539" t="str">
        <f t="shared" ca="1" si="762"/>
        <v>-</v>
      </c>
      <c r="PC80" s="539" t="str">
        <f t="shared" ca="1" si="762"/>
        <v>-</v>
      </c>
      <c r="PD80" s="539" t="str">
        <f t="shared" ca="1" si="762"/>
        <v>-</v>
      </c>
      <c r="PE80" s="539" t="str">
        <f t="shared" ca="1" si="762"/>
        <v>-</v>
      </c>
      <c r="PF80" s="539" t="str">
        <f t="shared" ca="1" si="762"/>
        <v>-</v>
      </c>
      <c r="PG80" s="539" t="str">
        <f t="shared" ca="1" si="762"/>
        <v>-</v>
      </c>
      <c r="PH80" s="539" t="str">
        <f t="shared" ca="1" si="762"/>
        <v>-</v>
      </c>
      <c r="PI80" s="549" t="str">
        <f t="shared" ref="PI80:QH89" si="769">IF($O80=PI$19,TRUE,"-")</f>
        <v>-</v>
      </c>
      <c r="PJ80" s="549" t="str">
        <f t="shared" si="769"/>
        <v>-</v>
      </c>
      <c r="PK80" s="549" t="str">
        <f t="shared" si="769"/>
        <v>-</v>
      </c>
      <c r="PL80" s="549" t="str">
        <f t="shared" si="769"/>
        <v>-</v>
      </c>
      <c r="PM80" s="549" t="str">
        <f t="shared" si="769"/>
        <v>-</v>
      </c>
      <c r="PN80" s="549" t="str">
        <f t="shared" si="769"/>
        <v>-</v>
      </c>
      <c r="PO80" s="549" t="str">
        <f t="shared" si="769"/>
        <v>-</v>
      </c>
      <c r="PP80" s="549" t="str">
        <f t="shared" si="769"/>
        <v>-</v>
      </c>
      <c r="PQ80" s="549" t="str">
        <f t="shared" si="769"/>
        <v>-</v>
      </c>
      <c r="PR80" s="549" t="str">
        <f t="shared" si="769"/>
        <v>-</v>
      </c>
      <c r="PS80" s="549" t="str">
        <f t="shared" si="769"/>
        <v>-</v>
      </c>
      <c r="PT80" s="549" t="str">
        <f t="shared" si="769"/>
        <v>-</v>
      </c>
      <c r="PU80" s="549" t="str">
        <f t="shared" si="769"/>
        <v>-</v>
      </c>
      <c r="PV80" s="549" t="str">
        <f t="shared" si="769"/>
        <v>-</v>
      </c>
      <c r="PW80" s="549" t="str">
        <f t="shared" si="769"/>
        <v>-</v>
      </c>
      <c r="PX80" s="549" t="str">
        <f t="shared" si="769"/>
        <v>-</v>
      </c>
      <c r="PY80" s="549" t="str">
        <f t="shared" si="769"/>
        <v>-</v>
      </c>
      <c r="PZ80" s="549" t="str">
        <f t="shared" si="769"/>
        <v>-</v>
      </c>
      <c r="QA80" s="549" t="str">
        <f t="shared" si="769"/>
        <v>-</v>
      </c>
      <c r="QB80" s="549" t="str">
        <f t="shared" si="769"/>
        <v>-</v>
      </c>
      <c r="QC80" s="549" t="str">
        <f t="shared" si="769"/>
        <v>-</v>
      </c>
      <c r="QD80" s="549" t="str">
        <f t="shared" si="769"/>
        <v>-</v>
      </c>
      <c r="QE80" s="549" t="str">
        <f t="shared" si="769"/>
        <v>-</v>
      </c>
      <c r="QF80" s="549" t="str">
        <f t="shared" si="769"/>
        <v>-</v>
      </c>
      <c r="QG80" s="549" t="str">
        <f t="shared" si="769"/>
        <v>-</v>
      </c>
      <c r="QH80" s="549" t="str">
        <f t="shared" si="769"/>
        <v>-</v>
      </c>
      <c r="QI80" s="539" t="str">
        <f t="shared" si="763"/>
        <v>-</v>
      </c>
      <c r="QJ80" s="539" t="str">
        <f t="shared" si="763"/>
        <v>-</v>
      </c>
      <c r="QK80" s="539" t="str">
        <f t="shared" si="763"/>
        <v>-</v>
      </c>
      <c r="QL80" s="539" t="str">
        <f t="shared" si="763"/>
        <v>-</v>
      </c>
      <c r="QM80" s="539" t="str">
        <f t="shared" si="763"/>
        <v>-</v>
      </c>
      <c r="QN80" s="539" t="str">
        <f t="shared" si="763"/>
        <v>-</v>
      </c>
      <c r="QO80" s="539" t="str">
        <f t="shared" ca="1" si="763"/>
        <v>-</v>
      </c>
      <c r="QP80" s="539" t="str">
        <f t="shared" ca="1" si="763"/>
        <v>-</v>
      </c>
      <c r="QQ80" s="539" t="str">
        <f t="shared" ca="1" si="763"/>
        <v>-</v>
      </c>
      <c r="QR80" s="539" t="str">
        <f t="shared" ca="1" si="763"/>
        <v>-</v>
      </c>
      <c r="QS80" s="539" t="str">
        <f t="shared" ca="1" si="763"/>
        <v>-</v>
      </c>
      <c r="QT80" s="539" t="str">
        <f t="shared" ca="1" si="763"/>
        <v>-</v>
      </c>
      <c r="QU80" s="539" t="str">
        <f t="shared" ca="1" si="763"/>
        <v>-</v>
      </c>
      <c r="QV80" s="539" t="str">
        <f t="shared" ca="1" si="763"/>
        <v>-</v>
      </c>
      <c r="QW80" s="539" t="str">
        <f t="shared" ca="1" si="763"/>
        <v>-</v>
      </c>
      <c r="QX80" s="539" t="str">
        <f t="shared" ca="1" si="763"/>
        <v>-</v>
      </c>
      <c r="QY80" s="539" t="str">
        <f t="shared" ca="1" si="763"/>
        <v>-</v>
      </c>
      <c r="QZ80" s="539" t="str">
        <f t="shared" ca="1" si="763"/>
        <v>-</v>
      </c>
      <c r="RA80" s="539" t="str">
        <f t="shared" ca="1" si="763"/>
        <v>-</v>
      </c>
      <c r="RB80" s="539" t="str">
        <f t="shared" ca="1" si="763"/>
        <v>-</v>
      </c>
      <c r="RC80" s="539" t="str">
        <f t="shared" ca="1" si="763"/>
        <v>-</v>
      </c>
      <c r="RD80" s="539" t="str">
        <f t="shared" ca="1" si="763"/>
        <v>-</v>
      </c>
      <c r="RE80" s="539" t="str">
        <f t="shared" ca="1" si="763"/>
        <v>-</v>
      </c>
      <c r="RF80" s="539" t="str">
        <f t="shared" ca="1" si="763"/>
        <v>-</v>
      </c>
      <c r="RG80" s="539" t="str">
        <f t="shared" ca="1" si="763"/>
        <v>-</v>
      </c>
      <c r="RH80" s="539" t="str">
        <f t="shared" ca="1" si="763"/>
        <v>-</v>
      </c>
      <c r="RI80" s="539" t="str">
        <f t="shared" ca="1" si="763"/>
        <v>-</v>
      </c>
      <c r="RJ80" s="539" t="str">
        <f t="shared" ca="1" si="763"/>
        <v>-</v>
      </c>
      <c r="RK80" s="539" t="str">
        <f t="shared" ca="1" si="763"/>
        <v>-</v>
      </c>
      <c r="RL80" s="539" t="str">
        <f t="shared" ca="1" si="763"/>
        <v>-</v>
      </c>
      <c r="RM80" s="539" t="str">
        <f t="shared" ca="1" si="763"/>
        <v>-</v>
      </c>
      <c r="RN80" s="539" t="str">
        <f t="shared" ca="1" si="763"/>
        <v>-</v>
      </c>
      <c r="RO80" s="539" t="str">
        <f t="shared" ca="1" si="763"/>
        <v>-</v>
      </c>
      <c r="RP80" s="539" t="str">
        <f t="shared" ca="1" si="763"/>
        <v>-</v>
      </c>
      <c r="RQ80" s="539" t="str">
        <f t="shared" ca="1" si="763"/>
        <v>-</v>
      </c>
      <c r="RR80" s="539" t="str">
        <f t="shared" ca="1" si="763"/>
        <v>-</v>
      </c>
      <c r="RS80" s="549" t="str">
        <f t="shared" ref="RS80:SR89" si="770">IF($O80=RS$19,TRUE,"-")</f>
        <v>-</v>
      </c>
      <c r="RT80" s="549" t="str">
        <f t="shared" si="770"/>
        <v>-</v>
      </c>
      <c r="RU80" s="549" t="str">
        <f t="shared" si="770"/>
        <v>-</v>
      </c>
      <c r="RV80" s="549" t="str">
        <f t="shared" si="770"/>
        <v>-</v>
      </c>
      <c r="RW80" s="549" t="str">
        <f t="shared" si="770"/>
        <v>-</v>
      </c>
      <c r="RX80" s="549" t="str">
        <f t="shared" si="770"/>
        <v>-</v>
      </c>
      <c r="RY80" s="549" t="str">
        <f t="shared" si="770"/>
        <v>-</v>
      </c>
      <c r="RZ80" s="549" t="str">
        <f t="shared" si="770"/>
        <v>-</v>
      </c>
      <c r="SA80" s="549" t="str">
        <f t="shared" si="770"/>
        <v>-</v>
      </c>
      <c r="SB80" s="549" t="str">
        <f t="shared" si="770"/>
        <v>-</v>
      </c>
      <c r="SC80" s="549" t="str">
        <f t="shared" si="770"/>
        <v>-</v>
      </c>
      <c r="SD80" s="549" t="str">
        <f t="shared" si="770"/>
        <v>-</v>
      </c>
      <c r="SE80" s="549" t="str">
        <f t="shared" si="770"/>
        <v>-</v>
      </c>
      <c r="SF80" s="549" t="str">
        <f t="shared" si="770"/>
        <v>-</v>
      </c>
      <c r="SG80" s="549" t="str">
        <f t="shared" si="770"/>
        <v>-</v>
      </c>
      <c r="SH80" s="549" t="str">
        <f t="shared" si="770"/>
        <v>-</v>
      </c>
      <c r="SI80" s="549" t="str">
        <f t="shared" si="770"/>
        <v>-</v>
      </c>
      <c r="SJ80" s="549" t="str">
        <f t="shared" si="770"/>
        <v>-</v>
      </c>
      <c r="SK80" s="549" t="str">
        <f t="shared" si="770"/>
        <v>-</v>
      </c>
      <c r="SL80" s="549" t="str">
        <f t="shared" si="770"/>
        <v>-</v>
      </c>
      <c r="SM80" s="549" t="str">
        <f t="shared" si="770"/>
        <v>-</v>
      </c>
      <c r="SN80" s="549" t="str">
        <f t="shared" si="770"/>
        <v>-</v>
      </c>
      <c r="SO80" s="549" t="str">
        <f t="shared" si="770"/>
        <v>-</v>
      </c>
      <c r="SP80" s="549" t="str">
        <f t="shared" si="770"/>
        <v>-</v>
      </c>
      <c r="SQ80" s="549" t="str">
        <f t="shared" si="770"/>
        <v>-</v>
      </c>
      <c r="SR80" s="549" t="str">
        <f t="shared" si="770"/>
        <v>-</v>
      </c>
      <c r="SS80" s="539" t="b">
        <f t="shared" si="764"/>
        <v>1</v>
      </c>
      <c r="ST80" s="539" t="b">
        <f t="shared" si="764"/>
        <v>1</v>
      </c>
      <c r="SU80" s="539" t="b">
        <f t="shared" si="764"/>
        <v>1</v>
      </c>
      <c r="SV80" s="539" t="b">
        <f t="shared" si="764"/>
        <v>1</v>
      </c>
      <c r="SW80" s="539" t="b">
        <f t="shared" si="764"/>
        <v>1</v>
      </c>
      <c r="SX80" s="539" t="b">
        <f t="shared" si="764"/>
        <v>1</v>
      </c>
      <c r="SY80" s="539" t="str">
        <f t="shared" ca="1" si="764"/>
        <v>-</v>
      </c>
      <c r="SZ80" s="539" t="str">
        <f t="shared" ca="1" si="764"/>
        <v>-</v>
      </c>
      <c r="TA80" s="539" t="str">
        <f t="shared" ca="1" si="764"/>
        <v>-</v>
      </c>
      <c r="TB80" s="539" t="str">
        <f t="shared" ca="1" si="764"/>
        <v>-</v>
      </c>
      <c r="TC80" s="539" t="str">
        <f t="shared" ca="1" si="764"/>
        <v>-</v>
      </c>
      <c r="TD80" s="539" t="str">
        <f t="shared" ca="1" si="764"/>
        <v>-</v>
      </c>
      <c r="TE80" s="539" t="str">
        <f t="shared" ca="1" si="764"/>
        <v>-</v>
      </c>
      <c r="TF80" s="539" t="str">
        <f t="shared" ca="1" si="764"/>
        <v>-</v>
      </c>
      <c r="TG80" s="539" t="str">
        <f t="shared" ca="1" si="764"/>
        <v>-</v>
      </c>
      <c r="TH80" s="539" t="str">
        <f t="shared" ca="1" si="764"/>
        <v>-</v>
      </c>
      <c r="TI80" s="539" t="str">
        <f t="shared" ca="1" si="764"/>
        <v>-</v>
      </c>
      <c r="TJ80" s="539" t="str">
        <f t="shared" ca="1" si="764"/>
        <v>-</v>
      </c>
      <c r="TK80" s="539" t="str">
        <f t="shared" ca="1" si="764"/>
        <v>-</v>
      </c>
      <c r="TL80" s="539" t="str">
        <f t="shared" ca="1" si="764"/>
        <v>-</v>
      </c>
      <c r="TM80" s="539" t="str">
        <f t="shared" ca="1" si="764"/>
        <v>-</v>
      </c>
      <c r="TN80" s="539" t="str">
        <f t="shared" ca="1" si="764"/>
        <v>-</v>
      </c>
      <c r="TO80" s="539" t="str">
        <f t="shared" ca="1" si="764"/>
        <v>-</v>
      </c>
      <c r="TP80" s="539" t="str">
        <f t="shared" ca="1" si="764"/>
        <v>-</v>
      </c>
      <c r="TQ80" s="539" t="str">
        <f t="shared" ca="1" si="764"/>
        <v>-</v>
      </c>
      <c r="TR80" s="539" t="str">
        <f t="shared" ca="1" si="764"/>
        <v>-</v>
      </c>
      <c r="TS80" s="539" t="str">
        <f t="shared" ca="1" si="764"/>
        <v>-</v>
      </c>
      <c r="TT80" s="539" t="str">
        <f t="shared" ca="1" si="764"/>
        <v>-</v>
      </c>
      <c r="TU80" s="539" t="str">
        <f t="shared" ca="1" si="764"/>
        <v>-</v>
      </c>
      <c r="TV80" s="539" t="str">
        <f t="shared" ca="1" si="764"/>
        <v>-</v>
      </c>
      <c r="TW80" s="539" t="str">
        <f t="shared" ca="1" si="764"/>
        <v>-</v>
      </c>
      <c r="TX80" s="539" t="str">
        <f t="shared" ca="1" si="764"/>
        <v>-</v>
      </c>
      <c r="TY80" s="539" t="str">
        <f t="shared" ca="1" si="764"/>
        <v>-</v>
      </c>
      <c r="TZ80" s="539" t="str">
        <f t="shared" ca="1" si="764"/>
        <v>-</v>
      </c>
      <c r="UA80" s="539" t="str">
        <f t="shared" ca="1" si="764"/>
        <v>-</v>
      </c>
      <c r="UB80" s="539" t="str">
        <f t="shared" ca="1" si="764"/>
        <v>-</v>
      </c>
      <c r="UC80" s="549" t="b">
        <f t="shared" ref="UC80:VB89" si="771">IF($O80=UC$19,TRUE,"-")</f>
        <v>1</v>
      </c>
      <c r="UD80" s="549" t="b">
        <f t="shared" si="771"/>
        <v>1</v>
      </c>
      <c r="UE80" s="549" t="b">
        <f t="shared" si="771"/>
        <v>1</v>
      </c>
      <c r="UF80" s="549" t="b">
        <f t="shared" si="771"/>
        <v>1</v>
      </c>
      <c r="UG80" s="549" t="b">
        <f t="shared" si="771"/>
        <v>1</v>
      </c>
      <c r="UH80" s="549" t="b">
        <f t="shared" si="771"/>
        <v>1</v>
      </c>
      <c r="UI80" s="549" t="b">
        <f t="shared" si="771"/>
        <v>1</v>
      </c>
      <c r="UJ80" s="549" t="b">
        <f t="shared" si="771"/>
        <v>1</v>
      </c>
      <c r="UK80" s="549" t="b">
        <f t="shared" si="771"/>
        <v>1</v>
      </c>
      <c r="UL80" s="549" t="b">
        <f t="shared" si="771"/>
        <v>1</v>
      </c>
      <c r="UM80" s="549" t="b">
        <f t="shared" si="771"/>
        <v>1</v>
      </c>
      <c r="UN80" s="549" t="b">
        <f t="shared" si="771"/>
        <v>1</v>
      </c>
      <c r="UO80" s="549" t="b">
        <f t="shared" si="771"/>
        <v>1</v>
      </c>
      <c r="UP80" s="549" t="b">
        <f t="shared" si="771"/>
        <v>1</v>
      </c>
      <c r="UQ80" s="549" t="b">
        <f t="shared" si="771"/>
        <v>1</v>
      </c>
      <c r="UR80" s="549" t="b">
        <f t="shared" si="771"/>
        <v>1</v>
      </c>
      <c r="US80" s="549" t="b">
        <f t="shared" si="771"/>
        <v>1</v>
      </c>
      <c r="UT80" s="549" t="b">
        <f t="shared" si="771"/>
        <v>1</v>
      </c>
      <c r="UU80" s="549" t="b">
        <f t="shared" si="771"/>
        <v>1</v>
      </c>
      <c r="UV80" s="549" t="b">
        <f t="shared" si="771"/>
        <v>1</v>
      </c>
      <c r="UW80" s="549" t="b">
        <f t="shared" si="771"/>
        <v>1</v>
      </c>
      <c r="UX80" s="549" t="b">
        <f t="shared" si="771"/>
        <v>1</v>
      </c>
      <c r="UY80" s="549" t="b">
        <f t="shared" si="771"/>
        <v>1</v>
      </c>
      <c r="UZ80" s="549" t="b">
        <f t="shared" si="771"/>
        <v>1</v>
      </c>
      <c r="VA80" s="549" t="b">
        <f t="shared" si="771"/>
        <v>1</v>
      </c>
      <c r="VB80" s="549" t="b">
        <f t="shared" si="771"/>
        <v>1</v>
      </c>
      <c r="VC80" s="19">
        <f t="shared" ca="1" si="671"/>
        <v>0</v>
      </c>
      <c r="VD80" s="23">
        <v>0</v>
      </c>
    </row>
    <row r="81" spans="1:576" outlineLevel="1">
      <c r="A81" s="21">
        <f t="shared" si="93"/>
        <v>76</v>
      </c>
      <c r="B81" s="21">
        <f>$A$23</f>
        <v>18</v>
      </c>
      <c r="C81">
        <v>108</v>
      </c>
      <c r="D81" s="19" t="str">
        <f t="shared" ca="1" si="583"/>
        <v>SNSW</v>
      </c>
      <c r="E81" t="b">
        <v>0</v>
      </c>
      <c r="F81" t="b">
        <v>0</v>
      </c>
      <c r="G81" t="b">
        <v>1</v>
      </c>
      <c r="H81" s="215">
        <f t="shared" ca="1" si="686"/>
        <v>27</v>
      </c>
      <c r="I81" s="26">
        <v>2</v>
      </c>
      <c r="J81" s="26">
        <v>1</v>
      </c>
      <c r="K81" s="26" t="str">
        <f>""</f>
        <v/>
      </c>
      <c r="L81" s="26">
        <v>0</v>
      </c>
      <c r="M81" s="26">
        <f t="shared" si="585"/>
        <v>2</v>
      </c>
      <c r="N81" s="26">
        <v>2</v>
      </c>
      <c r="O81" s="26">
        <v>3</v>
      </c>
      <c r="P81" s="26">
        <v>2</v>
      </c>
      <c r="Q81" s="26">
        <v>0</v>
      </c>
      <c r="R81" s="26">
        <v>0</v>
      </c>
      <c r="S81" s="26">
        <v>0</v>
      </c>
      <c r="T81" s="26">
        <v>0</v>
      </c>
      <c r="U81" s="26">
        <v>1</v>
      </c>
      <c r="V81" s="116">
        <v>1</v>
      </c>
      <c r="W81" s="116">
        <v>1</v>
      </c>
      <c r="X81" s="116">
        <v>1</v>
      </c>
      <c r="Y81" s="211"/>
      <c r="Z81" s="211"/>
      <c r="AA81" s="211"/>
      <c r="AB81" s="211"/>
      <c r="AC81" s="26">
        <v>0</v>
      </c>
      <c r="AD81" s="211"/>
      <c r="AE81" s="211"/>
      <c r="AF81" s="211"/>
      <c r="AG81" s="211"/>
      <c r="AH81" s="211"/>
      <c r="AI81" s="211"/>
      <c r="AJ81" s="211"/>
      <c r="AK81" s="211"/>
      <c r="AL81" s="136">
        <f t="shared" si="586"/>
        <v>2</v>
      </c>
      <c r="AM81" s="136">
        <f>INDEX(CHOOSE($O81,DataAutumn!i.AdultDrys,DataWinter!i.AdultDrys,DataSpring!i.AdultDrys),1,$N81)</f>
        <v>3</v>
      </c>
      <c r="AN81" s="5">
        <f t="shared" si="587"/>
        <v>2</v>
      </c>
      <c r="AO81" s="5">
        <f t="shared" si="587"/>
        <v>0</v>
      </c>
      <c r="AP81" s="5">
        <f t="shared" si="588"/>
        <v>1</v>
      </c>
      <c r="AQ81" s="211"/>
      <c r="AR81" s="211"/>
      <c r="AS81" s="356" t="str">
        <f t="shared" ref="AS81" ca="1" si="772">LEFT(OFFSET(AS81,-1,0),FIND(" ",OFFSET(AS81,-1,0)))        &amp; TEXT($H81,"00000 ")
&amp; $D81        &amp; IF($JB81=0," FWM","")&amp;IF($JB81=1," MWM","")&amp;IF($JB81=5," Mat","")&amp;IF($JC81=TRUE,"&amp;BBT","    ")
&amp;IF(NJ81, "EWEDSE"&amp;NK81,"")&amp;IF(NL81," pasture"&amp;ROUND(NM81,0),"") &amp;" Day"&amp;INDEX(i.DOY,$O81,1)
&amp; " Scan"&amp;$P81&amp;"-"&amp;$Q81&amp;$R81&amp;$S81&amp;$T81        &amp; " RR"&amp;TEXT($JV81*100,"000p;-00p;000p;@")
&amp; " GP"&amp;TEXT($NA81*100,"000p")        &amp; " WP"&amp;TEXT($MY81*100,"000p")        &amp; " MP"&amp;TEXT($MZ81*100,"000p")
&amp; " T_" &amp; IF(AND($CJ81,$CL81),"TRUE")        &amp; " (F"&amp;3+COUNTIF($CY81:$DB81,TRUE)&amp;3&amp;"N"&amp;$DD81&amp;$DE81&amp;")"</f>
        <v>optimum_carry 00027 SNSW MWM     pasture600 Day204 Scan2-0000 RR000p GP100p WP100p MP100p T_TRUE (F33N11)</v>
      </c>
      <c r="AT81" s="9" t="str">
        <f ca="1">IF(COUNTIF(AS$5:AS81,AS81)=1,"-","Dup")</f>
        <v>-</v>
      </c>
      <c r="AU81" s="9"/>
      <c r="AV81" s="19" t="str">
        <f t="shared" ref="AV81:BC89" ca="1" si="773">OFFSET(AV$5,$B81,0)</f>
        <v>-</v>
      </c>
      <c r="AW81" s="19" t="str">
        <f t="shared" ca="1" si="773"/>
        <v>-</v>
      </c>
      <c r="AX81" s="19" t="str">
        <f t="shared" ca="1" si="773"/>
        <v>-</v>
      </c>
      <c r="AY81" s="19" t="str">
        <f t="shared" ca="1" si="773"/>
        <v>-</v>
      </c>
      <c r="AZ81" s="19" t="str">
        <f t="shared" ca="1" si="773"/>
        <v>-</v>
      </c>
      <c r="BA81" s="19" t="str">
        <f t="shared" ca="1" si="773"/>
        <v>-</v>
      </c>
      <c r="BB81" s="19" t="str">
        <f t="shared" ca="1" si="773"/>
        <v>-</v>
      </c>
      <c r="BC81" s="19" t="str">
        <f t="shared" ca="1" si="773"/>
        <v>-</v>
      </c>
      <c r="BD81" s="9"/>
      <c r="BE81" s="5" t="b">
        <f t="shared" si="591"/>
        <v>0</v>
      </c>
      <c r="BF81" s="5" t="str">
        <f t="shared" si="591"/>
        <v>-</v>
      </c>
      <c r="BG81" s="5" t="b">
        <f t="shared" si="591"/>
        <v>0</v>
      </c>
      <c r="BH81" s="5" t="b">
        <f t="shared" si="591"/>
        <v>1</v>
      </c>
      <c r="BI81" s="5" t="b">
        <f t="shared" si="591"/>
        <v>1</v>
      </c>
      <c r="BJ81" s="136">
        <f t="shared" si="591"/>
        <v>0</v>
      </c>
      <c r="BK81" s="19" t="b">
        <f t="shared" ca="1" si="592"/>
        <v>0</v>
      </c>
      <c r="BL81" s="9"/>
      <c r="BM81" s="5" t="str">
        <f t="shared" ca="1" si="593"/>
        <v>-</v>
      </c>
      <c r="BN81" s="19" t="str">
        <f t="shared" ca="1" si="594"/>
        <v>-</v>
      </c>
      <c r="BO81" s="19" t="str">
        <f t="shared" ca="1" si="594"/>
        <v>-</v>
      </c>
      <c r="BP81" s="19" t="str">
        <f t="shared" ca="1" si="594"/>
        <v>-</v>
      </c>
      <c r="BQ81" s="5" t="str">
        <f t="shared" ca="1" si="595"/>
        <v>-</v>
      </c>
      <c r="BR81" s="19" t="str">
        <f t="shared" ca="1" si="596"/>
        <v>-</v>
      </c>
      <c r="BS81" s="5" t="str">
        <f t="shared" ca="1" si="597"/>
        <v>-</v>
      </c>
      <c r="BT81" s="19" t="str">
        <f t="shared" ca="1" si="598"/>
        <v>-</v>
      </c>
      <c r="BU81" s="19" t="str">
        <f t="shared" ca="1" si="598"/>
        <v>-</v>
      </c>
      <c r="BV81" s="19" t="str">
        <f t="shared" ca="1" si="598"/>
        <v>-</v>
      </c>
      <c r="BW81" s="5" t="str">
        <f t="shared" ca="1" si="599"/>
        <v>-</v>
      </c>
      <c r="BX81" s="9"/>
      <c r="BY81" s="5" t="b">
        <f t="shared" si="600"/>
        <v>0</v>
      </c>
      <c r="BZ81" s="5" t="str">
        <f t="shared" ca="1" si="601"/>
        <v>-</v>
      </c>
      <c r="CA81" s="5" t="str">
        <f t="shared" ref="CA81:CH89" ca="1" si="774">IF($K81="",CA$23,ABS($K81)=CA$15)</f>
        <v>-</v>
      </c>
      <c r="CB81" s="5" t="str">
        <f t="shared" ca="1" si="774"/>
        <v>-</v>
      </c>
      <c r="CC81" s="5" t="str">
        <f t="shared" ca="1" si="774"/>
        <v>-</v>
      </c>
      <c r="CD81" s="5" t="str">
        <f t="shared" ca="1" si="774"/>
        <v>-</v>
      </c>
      <c r="CE81" s="5" t="str">
        <f t="shared" ca="1" si="774"/>
        <v>-</v>
      </c>
      <c r="CF81" s="5" t="str">
        <f t="shared" ca="1" si="774"/>
        <v>-</v>
      </c>
      <c r="CG81" s="5" t="str">
        <f t="shared" ca="1" si="774"/>
        <v>-</v>
      </c>
      <c r="CH81" s="5" t="str">
        <f t="shared" ca="1" si="774"/>
        <v>-</v>
      </c>
      <c r="CI81" s="9"/>
      <c r="CJ81" s="12" t="b">
        <v>1</v>
      </c>
      <c r="CK81" s="12" t="b">
        <v>1</v>
      </c>
      <c r="CL81" s="12" t="b">
        <v>1</v>
      </c>
      <c r="CM81" s="12">
        <v>22312000005</v>
      </c>
      <c r="CN81" s="12" t="b">
        <v>0</v>
      </c>
      <c r="CO81" s="19" t="str">
        <f t="shared" ca="1" si="603"/>
        <v>-</v>
      </c>
      <c r="CP81" s="19" t="str">
        <f t="shared" ca="1" si="603"/>
        <v>-</v>
      </c>
      <c r="CQ81" s="19" t="str">
        <f t="shared" ca="1" si="603"/>
        <v>-</v>
      </c>
      <c r="CR81" s="433">
        <f t="shared" si="604"/>
        <v>652</v>
      </c>
      <c r="CS81" s="433">
        <f t="shared" si="604"/>
        <v>686</v>
      </c>
      <c r="CT81" s="433">
        <f t="shared" si="604"/>
        <v>721</v>
      </c>
      <c r="CU81" s="144">
        <f t="shared" si="605"/>
        <v>378</v>
      </c>
      <c r="CV81" s="144">
        <f t="shared" si="605"/>
        <v>413</v>
      </c>
      <c r="CW81" s="144">
        <f t="shared" si="605"/>
        <v>448</v>
      </c>
      <c r="CX81" s="19" t="str">
        <f t="shared" ref="CX81:DN81" ca="1" si="775">OFFSET(CX$5,$B81,0)</f>
        <v>-</v>
      </c>
      <c r="CY81" s="19" t="str">
        <f t="shared" ca="1" si="775"/>
        <v>-</v>
      </c>
      <c r="CZ81" s="19" t="str">
        <f t="shared" ca="1" si="775"/>
        <v>-</v>
      </c>
      <c r="DA81" s="19" t="str">
        <f t="shared" ca="1" si="775"/>
        <v>-</v>
      </c>
      <c r="DB81" s="19" t="str">
        <f t="shared" ca="1" si="775"/>
        <v>-</v>
      </c>
      <c r="DC81" s="19" t="str">
        <f t="shared" ca="1" si="775"/>
        <v>-</v>
      </c>
      <c r="DD81" s="19">
        <f t="shared" ca="1" si="775"/>
        <v>1</v>
      </c>
      <c r="DE81" s="19">
        <f t="shared" ca="1" si="775"/>
        <v>1</v>
      </c>
      <c r="DF81" s="19">
        <f t="shared" ca="1" si="775"/>
        <v>0</v>
      </c>
      <c r="DG81" s="19" t="str">
        <f t="shared" ca="1" si="775"/>
        <v>-</v>
      </c>
      <c r="DH81" s="19" t="str">
        <f t="shared" ca="1" si="775"/>
        <v>-</v>
      </c>
      <c r="DI81" s="19" t="str">
        <f t="shared" ca="1" si="775"/>
        <v>-</v>
      </c>
      <c r="DJ81" s="19" t="str">
        <f t="shared" ca="1" si="775"/>
        <v>-</v>
      </c>
      <c r="DK81" s="19" t="str">
        <f t="shared" ca="1" si="775"/>
        <v>-</v>
      </c>
      <c r="DL81" s="19">
        <f t="shared" ca="1" si="775"/>
        <v>0</v>
      </c>
      <c r="DM81" s="19" t="str">
        <f t="shared" ca="1" si="775"/>
        <v>-</v>
      </c>
      <c r="DN81" s="19" t="str">
        <f t="shared" ca="1" si="775"/>
        <v>-</v>
      </c>
      <c r="DO81" s="19" t="str">
        <f t="shared" ca="1" si="603"/>
        <v>-</v>
      </c>
      <c r="DP81" s="19">
        <f t="shared" ca="1" si="603"/>
        <v>0</v>
      </c>
      <c r="DQ81" s="19">
        <f t="shared" ca="1" si="603"/>
        <v>0</v>
      </c>
      <c r="DR81" s="9"/>
      <c r="DS81" s="19">
        <f t="shared" ca="1" si="753"/>
        <v>0</v>
      </c>
      <c r="DT81" s="19">
        <f t="shared" ca="1" si="753"/>
        <v>0</v>
      </c>
      <c r="DU81" s="19">
        <f t="shared" ca="1" si="753"/>
        <v>0</v>
      </c>
      <c r="DV81" s="19">
        <f t="shared" ca="1" si="753"/>
        <v>0</v>
      </c>
      <c r="DW81" s="19">
        <f t="shared" ca="1" si="753"/>
        <v>0</v>
      </c>
      <c r="DX81" s="19">
        <f t="shared" ca="1" si="753"/>
        <v>0</v>
      </c>
      <c r="DY81" s="19">
        <f t="shared" ca="1" si="753"/>
        <v>0</v>
      </c>
      <c r="DZ81" s="19">
        <f t="shared" ca="1" si="753"/>
        <v>0</v>
      </c>
      <c r="EA81" s="19">
        <f t="shared" ca="1" si="753"/>
        <v>0</v>
      </c>
      <c r="EB81" s="19">
        <f t="shared" ca="1" si="753"/>
        <v>0</v>
      </c>
      <c r="EC81" s="19">
        <f t="shared" ca="1" si="753"/>
        <v>0</v>
      </c>
      <c r="ED81" s="19">
        <f t="shared" ca="1" si="753"/>
        <v>0</v>
      </c>
      <c r="EE81" s="19">
        <f t="shared" ca="1" si="753"/>
        <v>0</v>
      </c>
      <c r="EF81" s="433">
        <f t="shared" si="608"/>
        <v>0</v>
      </c>
      <c r="EG81" s="433">
        <f t="shared" si="608"/>
        <v>0</v>
      </c>
      <c r="EH81" s="116">
        <f t="shared" si="609"/>
        <v>0</v>
      </c>
      <c r="EI81" s="116">
        <f t="shared" ca="1" si="609"/>
        <v>0</v>
      </c>
      <c r="EJ81" s="116">
        <f t="shared" ca="1" si="609"/>
        <v>0</v>
      </c>
      <c r="EK81" s="116">
        <f t="shared" ca="1" si="609"/>
        <v>0</v>
      </c>
      <c r="EL81" s="116">
        <f t="shared" ca="1" si="609"/>
        <v>0</v>
      </c>
      <c r="EM81" s="537">
        <f t="shared" ca="1" si="610"/>
        <v>0</v>
      </c>
      <c r="EN81" s="116">
        <f t="shared" ca="1" si="611"/>
        <v>0</v>
      </c>
      <c r="EO81" s="116">
        <f t="shared" ca="1" si="611"/>
        <v>0</v>
      </c>
      <c r="EP81" s="116">
        <f t="shared" ca="1" si="611"/>
        <v>0</v>
      </c>
      <c r="EQ81" s="116">
        <f t="shared" ca="1" si="611"/>
        <v>0</v>
      </c>
      <c r="ER81" s="116">
        <f t="shared" ca="1" si="611"/>
        <v>0</v>
      </c>
      <c r="ES81" s="537">
        <f t="shared" ca="1" si="612"/>
        <v>0</v>
      </c>
      <c r="ET81" s="116">
        <f t="shared" ca="1" si="613"/>
        <v>0</v>
      </c>
      <c r="EU81" s="116">
        <f t="shared" ca="1" si="613"/>
        <v>0</v>
      </c>
      <c r="EV81" s="116">
        <f t="shared" ca="1" si="613"/>
        <v>0</v>
      </c>
      <c r="EW81" s="116">
        <f t="shared" ca="1" si="613"/>
        <v>0</v>
      </c>
      <c r="EX81" s="116">
        <f t="shared" ca="1" si="613"/>
        <v>0</v>
      </c>
      <c r="EY81" s="537">
        <f t="shared" ca="1" si="614"/>
        <v>0</v>
      </c>
      <c r="EZ81" s="116">
        <f t="shared" ca="1" si="615"/>
        <v>0</v>
      </c>
      <c r="FA81" s="116">
        <f t="shared" ca="1" si="615"/>
        <v>0</v>
      </c>
      <c r="FB81" s="116">
        <f t="shared" ca="1" si="615"/>
        <v>0</v>
      </c>
      <c r="FC81" s="116">
        <f t="shared" ca="1" si="615"/>
        <v>0</v>
      </c>
      <c r="FD81" s="116">
        <f t="shared" ca="1" si="615"/>
        <v>0</v>
      </c>
      <c r="FE81" s="537">
        <f t="shared" ca="1" si="616"/>
        <v>0</v>
      </c>
      <c r="FF81" s="116">
        <f t="shared" ca="1" si="617"/>
        <v>0</v>
      </c>
      <c r="FG81" s="116">
        <f t="shared" ca="1" si="617"/>
        <v>0</v>
      </c>
      <c r="FH81" s="116">
        <f t="shared" ca="1" si="617"/>
        <v>0</v>
      </c>
      <c r="FI81" s="116">
        <f t="shared" ca="1" si="617"/>
        <v>0</v>
      </c>
      <c r="FJ81" s="116">
        <f t="shared" ca="1" si="617"/>
        <v>0</v>
      </c>
      <c r="FK81" s="537">
        <f t="shared" ca="1" si="618"/>
        <v>0</v>
      </c>
      <c r="FL81" s="116">
        <f t="shared" ca="1" si="619"/>
        <v>0</v>
      </c>
      <c r="FM81" s="116">
        <f t="shared" ca="1" si="619"/>
        <v>0</v>
      </c>
      <c r="FN81" s="116">
        <f t="shared" ca="1" si="619"/>
        <v>0</v>
      </c>
      <c r="FO81" s="116">
        <f t="shared" ca="1" si="619"/>
        <v>0</v>
      </c>
      <c r="FP81" s="116">
        <f t="shared" ca="1" si="619"/>
        <v>0</v>
      </c>
      <c r="FQ81" s="537">
        <f t="shared" ca="1" si="620"/>
        <v>0</v>
      </c>
      <c r="FR81" s="117">
        <f t="shared" ca="1" si="621"/>
        <v>0</v>
      </c>
      <c r="FS81" s="117">
        <f t="shared" ca="1" si="621"/>
        <v>0</v>
      </c>
      <c r="FT81" s="117">
        <f t="shared" ca="1" si="621"/>
        <v>0</v>
      </c>
      <c r="FU81" s="117">
        <f t="shared" ca="1" si="621"/>
        <v>0</v>
      </c>
      <c r="FV81" s="556">
        <f t="shared" ref="FV81:GO81" ca="1" si="776">IF(AND($M81=FV$17,$O81=FV$19,$AH81=FV$16,OR($P81=FV$20,FV$20=1)),INDEX(i.FS_Strategy,$AK81+1,$AH81),0)</f>
        <v>0</v>
      </c>
      <c r="FW81" s="556">
        <f t="shared" ca="1" si="776"/>
        <v>0</v>
      </c>
      <c r="FX81" s="556">
        <f t="shared" ca="1" si="776"/>
        <v>0</v>
      </c>
      <c r="FY81" s="556">
        <f t="shared" ca="1" si="776"/>
        <v>0</v>
      </c>
      <c r="FZ81" s="556">
        <f t="shared" ca="1" si="776"/>
        <v>0</v>
      </c>
      <c r="GA81" s="556">
        <f t="shared" ca="1" si="776"/>
        <v>0</v>
      </c>
      <c r="GB81" s="556">
        <f t="shared" ca="1" si="776"/>
        <v>0</v>
      </c>
      <c r="GC81" s="556">
        <f t="shared" ca="1" si="776"/>
        <v>0</v>
      </c>
      <c r="GD81" s="556">
        <f t="shared" ca="1" si="776"/>
        <v>0</v>
      </c>
      <c r="GE81" s="556">
        <f t="shared" ca="1" si="776"/>
        <v>0</v>
      </c>
      <c r="GF81" s="556">
        <f t="shared" ca="1" si="776"/>
        <v>0</v>
      </c>
      <c r="GG81" s="556">
        <f t="shared" ca="1" si="776"/>
        <v>0</v>
      </c>
      <c r="GH81" s="556">
        <f t="shared" ca="1" si="776"/>
        <v>0</v>
      </c>
      <c r="GI81" s="556">
        <f t="shared" ca="1" si="776"/>
        <v>0</v>
      </c>
      <c r="GJ81" s="556">
        <f t="shared" ca="1" si="776"/>
        <v>0</v>
      </c>
      <c r="GK81" s="556">
        <f t="shared" ca="1" si="776"/>
        <v>0</v>
      </c>
      <c r="GL81" s="556">
        <f t="shared" ca="1" si="776"/>
        <v>0</v>
      </c>
      <c r="GM81" s="556">
        <f t="shared" ca="1" si="776"/>
        <v>0</v>
      </c>
      <c r="GN81" s="556">
        <f t="shared" ca="1" si="776"/>
        <v>0</v>
      </c>
      <c r="GO81" s="556">
        <f t="shared" ca="1" si="776"/>
        <v>0</v>
      </c>
      <c r="GP81" s="19">
        <f t="shared" ca="1" si="623"/>
        <v>0</v>
      </c>
      <c r="GQ81" s="116">
        <f t="shared" ca="1" si="624"/>
        <v>0</v>
      </c>
      <c r="GR81" s="116">
        <f t="shared" ca="1" si="624"/>
        <v>0</v>
      </c>
      <c r="GS81" s="116">
        <f t="shared" ca="1" si="624"/>
        <v>0</v>
      </c>
      <c r="GT81" s="116">
        <f t="shared" ca="1" si="624"/>
        <v>0</v>
      </c>
      <c r="GU81" s="116">
        <f t="shared" ca="1" si="624"/>
        <v>0</v>
      </c>
      <c r="GV81" s="537">
        <f t="shared" ca="1" si="625"/>
        <v>0</v>
      </c>
      <c r="GW81" s="116">
        <f t="shared" ca="1" si="626"/>
        <v>0</v>
      </c>
      <c r="GX81" s="116">
        <f t="shared" ca="1" si="626"/>
        <v>0</v>
      </c>
      <c r="GY81" s="116">
        <f t="shared" ca="1" si="626"/>
        <v>0</v>
      </c>
      <c r="GZ81" s="116">
        <f t="shared" ca="1" si="626"/>
        <v>0</v>
      </c>
      <c r="HA81" s="116">
        <f t="shared" ca="1" si="626"/>
        <v>0</v>
      </c>
      <c r="HB81" s="537">
        <f t="shared" ca="1" si="627"/>
        <v>0</v>
      </c>
      <c r="HC81" s="116">
        <f t="shared" ca="1" si="628"/>
        <v>0</v>
      </c>
      <c r="HD81" s="116">
        <f t="shared" ca="1" si="628"/>
        <v>0</v>
      </c>
      <c r="HE81" s="116">
        <f t="shared" ca="1" si="628"/>
        <v>0</v>
      </c>
      <c r="HF81" s="116">
        <f t="shared" ca="1" si="628"/>
        <v>0</v>
      </c>
      <c r="HG81" s="116">
        <f t="shared" ca="1" si="628"/>
        <v>0</v>
      </c>
      <c r="HH81" s="537">
        <f t="shared" ca="1" si="629"/>
        <v>0</v>
      </c>
      <c r="HI81" s="116">
        <f t="shared" ca="1" si="630"/>
        <v>0</v>
      </c>
      <c r="HJ81" s="116">
        <f t="shared" ca="1" si="630"/>
        <v>0</v>
      </c>
      <c r="HK81" s="116">
        <f t="shared" ca="1" si="630"/>
        <v>0</v>
      </c>
      <c r="HL81" s="116">
        <f t="shared" ca="1" si="630"/>
        <v>0</v>
      </c>
      <c r="HM81" s="116">
        <f t="shared" ca="1" si="630"/>
        <v>0</v>
      </c>
      <c r="HN81" s="537">
        <f t="shared" ca="1" si="631"/>
        <v>0</v>
      </c>
      <c r="HO81" s="116">
        <f t="shared" ca="1" si="632"/>
        <v>0</v>
      </c>
      <c r="HP81" s="116">
        <f t="shared" ca="1" si="632"/>
        <v>0</v>
      </c>
      <c r="HQ81" s="116">
        <f t="shared" ca="1" si="632"/>
        <v>0</v>
      </c>
      <c r="HR81" s="116">
        <f t="shared" ca="1" si="632"/>
        <v>0</v>
      </c>
      <c r="HS81" s="116">
        <f t="shared" ca="1" si="632"/>
        <v>0</v>
      </c>
      <c r="HT81" s="537">
        <f t="shared" ca="1" si="633"/>
        <v>0</v>
      </c>
      <c r="HU81" s="116">
        <f t="shared" ca="1" si="634"/>
        <v>0</v>
      </c>
      <c r="HV81" s="116">
        <f t="shared" ca="1" si="634"/>
        <v>0</v>
      </c>
      <c r="HW81" s="116">
        <f t="shared" ca="1" si="634"/>
        <v>0</v>
      </c>
      <c r="HX81" s="116">
        <f t="shared" ca="1" si="634"/>
        <v>0</v>
      </c>
      <c r="HY81" s="116">
        <f t="shared" ca="1" si="634"/>
        <v>0</v>
      </c>
      <c r="HZ81" s="537">
        <f t="shared" ca="1" si="635"/>
        <v>0</v>
      </c>
      <c r="IA81" s="117">
        <f t="shared" ca="1" si="636"/>
        <v>0</v>
      </c>
      <c r="IB81" s="117">
        <f t="shared" ca="1" si="636"/>
        <v>0</v>
      </c>
      <c r="IC81" s="117">
        <f t="shared" ca="1" si="636"/>
        <v>0</v>
      </c>
      <c r="ID81" s="117">
        <f t="shared" ca="1" si="636"/>
        <v>0</v>
      </c>
      <c r="IE81" s="556">
        <f t="shared" ref="IE81:IX81" ca="1" si="777">IF(AND($M81=IE$17,$O81=IE$19,$AH81=IE$16,OR($P81=IE$20,IE$20=1)),INDEX(i.FS_Strategy,$AK81+1,$AH81),0)</f>
        <v>0</v>
      </c>
      <c r="IF81" s="556">
        <f t="shared" ca="1" si="777"/>
        <v>0</v>
      </c>
      <c r="IG81" s="556">
        <f t="shared" ca="1" si="777"/>
        <v>0</v>
      </c>
      <c r="IH81" s="556">
        <f t="shared" ca="1" si="777"/>
        <v>0</v>
      </c>
      <c r="II81" s="556">
        <f t="shared" ca="1" si="777"/>
        <v>0</v>
      </c>
      <c r="IJ81" s="556">
        <f t="shared" ca="1" si="777"/>
        <v>0</v>
      </c>
      <c r="IK81" s="556">
        <f t="shared" ca="1" si="777"/>
        <v>0</v>
      </c>
      <c r="IL81" s="556">
        <f t="shared" ca="1" si="777"/>
        <v>0</v>
      </c>
      <c r="IM81" s="556">
        <f t="shared" ca="1" si="777"/>
        <v>0</v>
      </c>
      <c r="IN81" s="556">
        <f t="shared" ca="1" si="777"/>
        <v>0</v>
      </c>
      <c r="IO81" s="556">
        <f t="shared" ca="1" si="777"/>
        <v>0</v>
      </c>
      <c r="IP81" s="556">
        <f t="shared" ca="1" si="777"/>
        <v>0</v>
      </c>
      <c r="IQ81" s="556">
        <f t="shared" ca="1" si="777"/>
        <v>0</v>
      </c>
      <c r="IR81" s="556">
        <f t="shared" ca="1" si="777"/>
        <v>0</v>
      </c>
      <c r="IS81" s="556">
        <f t="shared" ca="1" si="777"/>
        <v>0</v>
      </c>
      <c r="IT81" s="556">
        <f t="shared" ca="1" si="777"/>
        <v>0</v>
      </c>
      <c r="IU81" s="556">
        <f t="shared" ca="1" si="777"/>
        <v>0</v>
      </c>
      <c r="IV81" s="556">
        <f t="shared" ca="1" si="777"/>
        <v>0</v>
      </c>
      <c r="IW81" s="556">
        <f t="shared" ca="1" si="777"/>
        <v>0</v>
      </c>
      <c r="IX81" s="556">
        <f t="shared" ca="1" si="777"/>
        <v>0</v>
      </c>
      <c r="IY81" s="19">
        <f t="shared" ca="1" si="638"/>
        <v>0</v>
      </c>
      <c r="IZ81" s="5">
        <f t="shared" si="639"/>
        <v>67</v>
      </c>
      <c r="JA81" s="9"/>
      <c r="JB81" s="5">
        <f t="shared" si="640"/>
        <v>1</v>
      </c>
      <c r="JC81" s="5" t="b">
        <f t="shared" si="640"/>
        <v>0</v>
      </c>
      <c r="JD81" s="19">
        <f t="shared" ref="JD81:KP81" ca="1" si="778">OFFSET(JD$5,$B81,0)</f>
        <v>0</v>
      </c>
      <c r="JE81" s="5">
        <f t="shared" si="642"/>
        <v>0</v>
      </c>
      <c r="JF81" s="5">
        <f t="shared" si="643"/>
        <v>1.2500000000000001E-2</v>
      </c>
      <c r="JG81" s="5">
        <f t="shared" si="644"/>
        <v>0</v>
      </c>
      <c r="JH81" s="19">
        <f t="shared" ca="1" si="778"/>
        <v>0</v>
      </c>
      <c r="JI81" s="5">
        <f t="shared" si="645"/>
        <v>60</v>
      </c>
      <c r="JJ81" s="5">
        <f t="shared" si="646"/>
        <v>1</v>
      </c>
      <c r="JK81" s="19">
        <f t="shared" ca="1" si="778"/>
        <v>0</v>
      </c>
      <c r="JL81" s="19">
        <f t="shared" ca="1" si="778"/>
        <v>0</v>
      </c>
      <c r="JM81" s="19">
        <f t="shared" ca="1" si="778"/>
        <v>0</v>
      </c>
      <c r="JN81" s="19">
        <f t="shared" ca="1" si="778"/>
        <v>0</v>
      </c>
      <c r="JO81" s="19">
        <f t="shared" ca="1" si="778"/>
        <v>0</v>
      </c>
      <c r="JP81" s="19">
        <f t="shared" ca="1" si="778"/>
        <v>0</v>
      </c>
      <c r="JQ81" s="19">
        <f t="shared" ca="1" si="778"/>
        <v>0</v>
      </c>
      <c r="JR81" s="19">
        <f t="shared" ca="1" si="778"/>
        <v>0</v>
      </c>
      <c r="JS81" s="19">
        <f t="shared" ca="1" si="778"/>
        <v>0</v>
      </c>
      <c r="JT81" s="19">
        <f t="shared" ca="1" si="778"/>
        <v>0</v>
      </c>
      <c r="JU81" s="19">
        <f t="shared" ca="1" si="778"/>
        <v>0</v>
      </c>
      <c r="JV81" s="19">
        <f t="shared" ca="1" si="778"/>
        <v>0</v>
      </c>
      <c r="JW81" s="19">
        <f t="shared" ca="1" si="778"/>
        <v>0</v>
      </c>
      <c r="JX81" s="19">
        <f t="shared" ca="1" si="778"/>
        <v>0</v>
      </c>
      <c r="JY81" s="19">
        <f t="shared" ca="1" si="778"/>
        <v>0</v>
      </c>
      <c r="JZ81" s="19">
        <f t="shared" ca="1" si="778"/>
        <v>0</v>
      </c>
      <c r="KA81" s="19">
        <f t="shared" ca="1" si="778"/>
        <v>0</v>
      </c>
      <c r="KB81" s="19">
        <f t="shared" ca="1" si="778"/>
        <v>0</v>
      </c>
      <c r="KC81" s="19">
        <f t="shared" ca="1" si="778"/>
        <v>0</v>
      </c>
      <c r="KD81" s="19">
        <f t="shared" ca="1" si="778"/>
        <v>0</v>
      </c>
      <c r="KE81" s="19">
        <f t="shared" ca="1" si="778"/>
        <v>0</v>
      </c>
      <c r="KF81" s="5">
        <f t="shared" si="647"/>
        <v>0</v>
      </c>
      <c r="KG81" s="5">
        <f t="shared" si="647"/>
        <v>6.25E-2</v>
      </c>
      <c r="KH81" s="5">
        <f t="shared" si="647"/>
        <v>6.25E-2</v>
      </c>
      <c r="KI81" s="5">
        <f t="shared" si="647"/>
        <v>6.25E-2</v>
      </c>
      <c r="KJ81" s="19">
        <f t="shared" ca="1" si="778"/>
        <v>0</v>
      </c>
      <c r="KK81" s="19">
        <f t="shared" ca="1" si="778"/>
        <v>0</v>
      </c>
      <c r="KL81" s="19">
        <f t="shared" ca="1" si="778"/>
        <v>0</v>
      </c>
      <c r="KM81" s="19">
        <f t="shared" ca="1" si="778"/>
        <v>0</v>
      </c>
      <c r="KN81" s="19">
        <f t="shared" ca="1" si="778"/>
        <v>1</v>
      </c>
      <c r="KO81" s="19">
        <f t="shared" ca="1" si="778"/>
        <v>0</v>
      </c>
      <c r="KP81" s="19">
        <f t="shared" ca="1" si="778"/>
        <v>1</v>
      </c>
      <c r="KQ81" s="9"/>
      <c r="KR81" s="5" t="b">
        <f t="shared" ca="1" si="648"/>
        <v>1</v>
      </c>
      <c r="KS81" s="5" t="b">
        <f t="shared" si="649"/>
        <v>0</v>
      </c>
      <c r="KT81" s="5" t="b">
        <f t="shared" si="649"/>
        <v>0</v>
      </c>
      <c r="KU81" s="5" t="b">
        <f t="shared" si="649"/>
        <v>1</v>
      </c>
      <c r="KV81" s="136">
        <f t="shared" si="650"/>
        <v>2</v>
      </c>
      <c r="KW81" s="136">
        <f t="shared" si="650"/>
        <v>2</v>
      </c>
      <c r="KX81" s="5" t="b">
        <f t="shared" si="651"/>
        <v>0</v>
      </c>
      <c r="KY81" s="5" t="b">
        <f t="shared" si="651"/>
        <v>1</v>
      </c>
      <c r="KZ81" s="5" t="b">
        <f t="shared" si="651"/>
        <v>1</v>
      </c>
      <c r="LA81" s="5" t="b">
        <f t="shared" si="651"/>
        <v>0</v>
      </c>
      <c r="LB81" s="5">
        <f t="shared" si="652"/>
        <v>1</v>
      </c>
      <c r="LC81" s="5">
        <f t="shared" si="652"/>
        <v>0</v>
      </c>
      <c r="LD81" s="5" t="b">
        <f t="shared" si="653"/>
        <v>0</v>
      </c>
      <c r="LE81" s="5" t="str" cm="1">
        <f t="array" aca="1" ref="LE81" ca="1">IF(OR(LF81:LM81&lt;&gt;"-"),TRUE,"-")</f>
        <v>-</v>
      </c>
      <c r="LF81" s="19" t="str">
        <f t="shared" ca="1" si="760"/>
        <v>-</v>
      </c>
      <c r="LG81" s="19" t="str">
        <f t="shared" ca="1" si="760"/>
        <v>-</v>
      </c>
      <c r="LH81" s="19" t="str">
        <f t="shared" ca="1" si="760"/>
        <v>-</v>
      </c>
      <c r="LI81" s="19" t="str">
        <f t="shared" ca="1" si="760"/>
        <v>-</v>
      </c>
      <c r="LJ81" s="19" t="str">
        <f t="shared" ca="1" si="760"/>
        <v>-</v>
      </c>
      <c r="LK81" s="19" t="str">
        <f t="shared" ca="1" si="760"/>
        <v>-</v>
      </c>
      <c r="LL81" s="19" t="str">
        <f t="shared" ca="1" si="760"/>
        <v>-</v>
      </c>
      <c r="LM81" s="19" t="str">
        <f t="shared" ca="1" si="760"/>
        <v>-</v>
      </c>
      <c r="LN81" s="466" t="str">
        <f t="shared" ca="1" si="760"/>
        <v>-</v>
      </c>
      <c r="LO81" s="5" t="b">
        <f t="array" aca="1" ref="LO81" ca="1">IF(OR(LP81:LV81&lt;&gt;"-"),TRUE,"-")</f>
        <v>1</v>
      </c>
      <c r="LP81" s="19">
        <f t="shared" ca="1" si="728"/>
        <v>0</v>
      </c>
      <c r="LQ81" s="19" t="str">
        <f t="shared" ca="1" si="728"/>
        <v>-</v>
      </c>
      <c r="LR81" s="19">
        <f t="shared" ca="1" si="728"/>
        <v>999999</v>
      </c>
      <c r="LS81" s="19">
        <f t="shared" ca="1" si="728"/>
        <v>999999</v>
      </c>
      <c r="LT81" s="19">
        <f t="shared" ca="1" si="728"/>
        <v>999999</v>
      </c>
      <c r="LU81" s="19">
        <f t="shared" ca="1" si="728"/>
        <v>999999</v>
      </c>
      <c r="LV81" s="19">
        <f t="shared" ca="1" si="728"/>
        <v>999999</v>
      </c>
      <c r="LW81" s="19" t="str">
        <f t="shared" ca="1" si="728"/>
        <v>-</v>
      </c>
      <c r="LX81" s="19" t="str">
        <f ca="1">OFFSET(LX$5,$B81,0)</f>
        <v>-</v>
      </c>
      <c r="LY81" s="19" t="str">
        <f ca="1">OFFSET(LY$5,$B81,0)</f>
        <v>-</v>
      </c>
      <c r="LZ81" s="19" t="b">
        <f t="shared" ca="1" si="656"/>
        <v>1</v>
      </c>
      <c r="MA81" s="19">
        <f t="shared" ca="1" si="656"/>
        <v>0</v>
      </c>
      <c r="MB81" s="5" t="str">
        <f t="shared" si="657"/>
        <v>-</v>
      </c>
      <c r="MC81" s="5" t="str">
        <f t="shared" si="657"/>
        <v>-</v>
      </c>
      <c r="MD81" s="5" t="str">
        <f t="shared" si="657"/>
        <v>-</v>
      </c>
      <c r="ME81" s="5" t="str">
        <f t="shared" si="657"/>
        <v>-</v>
      </c>
      <c r="MF81" s="19" t="str">
        <f t="shared" ref="MF81:NW81" ca="1" si="779">OFFSET(MF$5,$B81,0)</f>
        <v>-</v>
      </c>
      <c r="MG81" s="19" t="str">
        <f t="shared" ca="1" si="779"/>
        <v>-</v>
      </c>
      <c r="MH81" s="19" t="str">
        <f t="shared" ca="1" si="779"/>
        <v>-</v>
      </c>
      <c r="MI81" s="19" t="str">
        <f t="shared" ca="1" si="779"/>
        <v>-</v>
      </c>
      <c r="MJ81" s="19">
        <f t="shared" ca="1" si="779"/>
        <v>0.5</v>
      </c>
      <c r="MK81" s="19">
        <f t="shared" ca="1" si="779"/>
        <v>0.5</v>
      </c>
      <c r="ML81" s="19" t="str">
        <f t="shared" ca="1" si="779"/>
        <v>-</v>
      </c>
      <c r="MM81" s="5">
        <f t="shared" si="659"/>
        <v>0</v>
      </c>
      <c r="MN81" s="5">
        <f t="shared" si="659"/>
        <v>500</v>
      </c>
      <c r="MO81" s="5">
        <f t="shared" si="659"/>
        <v>500</v>
      </c>
      <c r="MP81" s="5">
        <f t="shared" si="659"/>
        <v>575</v>
      </c>
      <c r="MQ81" s="5">
        <f t="shared" si="659"/>
        <v>240</v>
      </c>
      <c r="MR81" s="5">
        <f t="shared" si="659"/>
        <v>364</v>
      </c>
      <c r="MS81" s="5">
        <f t="shared" si="660"/>
        <v>1</v>
      </c>
      <c r="MT81" s="9"/>
      <c r="MU81" s="19">
        <f t="shared" ca="1" si="779"/>
        <v>70</v>
      </c>
      <c r="MV81" s="19">
        <f t="shared" ca="1" si="779"/>
        <v>50</v>
      </c>
      <c r="MW81" s="19">
        <f t="shared" ca="1" si="779"/>
        <v>75</v>
      </c>
      <c r="MX81" s="19">
        <f t="shared" ca="1" si="779"/>
        <v>50</v>
      </c>
      <c r="MY81" s="5">
        <f t="shared" si="661"/>
        <v>1</v>
      </c>
      <c r="MZ81" s="5">
        <f t="shared" si="662"/>
        <v>1</v>
      </c>
      <c r="NA81" s="5">
        <f t="shared" si="663"/>
        <v>1</v>
      </c>
      <c r="NB81" s="9"/>
      <c r="NC81" s="19" t="b">
        <f t="shared" ca="1" si="761"/>
        <v>0</v>
      </c>
      <c r="ND81" s="19" t="b">
        <f t="shared" ca="1" si="761"/>
        <v>0</v>
      </c>
      <c r="NE81" s="19">
        <f t="shared" ca="1" si="761"/>
        <v>2</v>
      </c>
      <c r="NF81" s="19">
        <f t="shared" ca="1" si="761"/>
        <v>1</v>
      </c>
      <c r="NG81" s="19">
        <f t="shared" ca="1" si="761"/>
        <v>2</v>
      </c>
      <c r="NH81" s="19">
        <f t="shared" ca="1" si="761"/>
        <v>0</v>
      </c>
      <c r="NI81" s="19" t="str">
        <f t="shared" ca="1" si="761"/>
        <v>-</v>
      </c>
      <c r="NJ81" s="466" t="b">
        <v>0</v>
      </c>
      <c r="NK81" s="466" t="s">
        <v>34</v>
      </c>
      <c r="NL81" s="466" t="b">
        <v>1</v>
      </c>
      <c r="NM81" s="466">
        <f>$NM$53*0.6</f>
        <v>600</v>
      </c>
      <c r="NN81" s="19" t="str">
        <f t="shared" ca="1" si="761"/>
        <v>-</v>
      </c>
      <c r="NO81" s="19">
        <f t="shared" ca="1" si="779"/>
        <v>1</v>
      </c>
      <c r="NP81" s="19">
        <f t="shared" ca="1" si="779"/>
        <v>1</v>
      </c>
      <c r="NQ81" s="19">
        <f t="shared" ca="1" si="779"/>
        <v>1</v>
      </c>
      <c r="NR81" s="19">
        <f t="shared" ca="1" si="779"/>
        <v>1</v>
      </c>
      <c r="NS81" s="19">
        <f t="shared" ca="1" si="779"/>
        <v>1</v>
      </c>
      <c r="NT81" s="19">
        <f t="shared" ca="1" si="779"/>
        <v>1</v>
      </c>
      <c r="NU81" s="19">
        <f t="shared" ca="1" si="779"/>
        <v>1</v>
      </c>
      <c r="NV81" s="19">
        <f t="shared" ca="1" si="779"/>
        <v>1</v>
      </c>
      <c r="NW81" s="19">
        <f t="shared" ca="1" si="779"/>
        <v>1</v>
      </c>
      <c r="NX81" s="9"/>
      <c r="NY81" s="539" t="str">
        <f t="shared" ref="NY81:PH81" si="780">IF(AND($O81=NY$19, $AP81=NY$21),TRUE,"-")</f>
        <v>-</v>
      </c>
      <c r="NZ81" s="539" t="str">
        <f t="shared" si="780"/>
        <v>-</v>
      </c>
      <c r="OA81" s="539" t="str">
        <f t="shared" si="780"/>
        <v>-</v>
      </c>
      <c r="OB81" s="539" t="str">
        <f t="shared" si="780"/>
        <v>-</v>
      </c>
      <c r="OC81" s="539" t="str">
        <f t="shared" si="780"/>
        <v>-</v>
      </c>
      <c r="OD81" s="539" t="str">
        <f t="shared" si="780"/>
        <v>-</v>
      </c>
      <c r="OE81" s="539" t="str">
        <f t="shared" ca="1" si="780"/>
        <v>-</v>
      </c>
      <c r="OF81" s="539" t="str">
        <f t="shared" ca="1" si="780"/>
        <v>-</v>
      </c>
      <c r="OG81" s="539" t="str">
        <f t="shared" ca="1" si="780"/>
        <v>-</v>
      </c>
      <c r="OH81" s="539" t="str">
        <f t="shared" ca="1" si="780"/>
        <v>-</v>
      </c>
      <c r="OI81" s="539" t="str">
        <f t="shared" ca="1" si="780"/>
        <v>-</v>
      </c>
      <c r="OJ81" s="539" t="str">
        <f t="shared" ca="1" si="780"/>
        <v>-</v>
      </c>
      <c r="OK81" s="539" t="str">
        <f t="shared" ca="1" si="780"/>
        <v>-</v>
      </c>
      <c r="OL81" s="539" t="str">
        <f t="shared" ca="1" si="780"/>
        <v>-</v>
      </c>
      <c r="OM81" s="539" t="str">
        <f t="shared" ca="1" si="780"/>
        <v>-</v>
      </c>
      <c r="ON81" s="539" t="str">
        <f t="shared" ca="1" si="780"/>
        <v>-</v>
      </c>
      <c r="OO81" s="539" t="str">
        <f t="shared" ca="1" si="780"/>
        <v>-</v>
      </c>
      <c r="OP81" s="539" t="str">
        <f t="shared" ca="1" si="780"/>
        <v>-</v>
      </c>
      <c r="OQ81" s="539" t="str">
        <f t="shared" ca="1" si="780"/>
        <v>-</v>
      </c>
      <c r="OR81" s="539" t="str">
        <f t="shared" ca="1" si="780"/>
        <v>-</v>
      </c>
      <c r="OS81" s="539" t="str">
        <f t="shared" ca="1" si="780"/>
        <v>-</v>
      </c>
      <c r="OT81" s="539" t="str">
        <f t="shared" ca="1" si="780"/>
        <v>-</v>
      </c>
      <c r="OU81" s="539" t="str">
        <f t="shared" ca="1" si="780"/>
        <v>-</v>
      </c>
      <c r="OV81" s="539" t="str">
        <f t="shared" ca="1" si="780"/>
        <v>-</v>
      </c>
      <c r="OW81" s="539" t="str">
        <f t="shared" ca="1" si="780"/>
        <v>-</v>
      </c>
      <c r="OX81" s="539" t="str">
        <f t="shared" ca="1" si="780"/>
        <v>-</v>
      </c>
      <c r="OY81" s="539" t="str">
        <f t="shared" ca="1" si="780"/>
        <v>-</v>
      </c>
      <c r="OZ81" s="539" t="str">
        <f t="shared" ca="1" si="780"/>
        <v>-</v>
      </c>
      <c r="PA81" s="539" t="str">
        <f t="shared" ca="1" si="780"/>
        <v>-</v>
      </c>
      <c r="PB81" s="539" t="str">
        <f t="shared" ca="1" si="780"/>
        <v>-</v>
      </c>
      <c r="PC81" s="539" t="str">
        <f t="shared" ca="1" si="780"/>
        <v>-</v>
      </c>
      <c r="PD81" s="539" t="str">
        <f t="shared" ca="1" si="780"/>
        <v>-</v>
      </c>
      <c r="PE81" s="539" t="str">
        <f t="shared" ca="1" si="780"/>
        <v>-</v>
      </c>
      <c r="PF81" s="539" t="str">
        <f t="shared" ca="1" si="780"/>
        <v>-</v>
      </c>
      <c r="PG81" s="539" t="str">
        <f t="shared" ca="1" si="780"/>
        <v>-</v>
      </c>
      <c r="PH81" s="539" t="str">
        <f t="shared" ca="1" si="780"/>
        <v>-</v>
      </c>
      <c r="PI81" s="549" t="str">
        <f t="shared" si="769"/>
        <v>-</v>
      </c>
      <c r="PJ81" s="549" t="str">
        <f t="shared" si="769"/>
        <v>-</v>
      </c>
      <c r="PK81" s="549" t="str">
        <f t="shared" si="769"/>
        <v>-</v>
      </c>
      <c r="PL81" s="549" t="str">
        <f t="shared" si="769"/>
        <v>-</v>
      </c>
      <c r="PM81" s="549" t="str">
        <f t="shared" si="769"/>
        <v>-</v>
      </c>
      <c r="PN81" s="549" t="str">
        <f t="shared" si="769"/>
        <v>-</v>
      </c>
      <c r="PO81" s="549" t="str">
        <f t="shared" si="769"/>
        <v>-</v>
      </c>
      <c r="PP81" s="549" t="str">
        <f t="shared" si="769"/>
        <v>-</v>
      </c>
      <c r="PQ81" s="549" t="str">
        <f t="shared" si="769"/>
        <v>-</v>
      </c>
      <c r="PR81" s="549" t="str">
        <f t="shared" si="769"/>
        <v>-</v>
      </c>
      <c r="PS81" s="549" t="str">
        <f t="shared" si="769"/>
        <v>-</v>
      </c>
      <c r="PT81" s="549" t="str">
        <f t="shared" si="769"/>
        <v>-</v>
      </c>
      <c r="PU81" s="549" t="str">
        <f t="shared" si="769"/>
        <v>-</v>
      </c>
      <c r="PV81" s="549" t="str">
        <f t="shared" si="769"/>
        <v>-</v>
      </c>
      <c r="PW81" s="549" t="str">
        <f t="shared" si="769"/>
        <v>-</v>
      </c>
      <c r="PX81" s="549" t="str">
        <f t="shared" si="769"/>
        <v>-</v>
      </c>
      <c r="PY81" s="549" t="str">
        <f t="shared" si="769"/>
        <v>-</v>
      </c>
      <c r="PZ81" s="549" t="str">
        <f t="shared" si="769"/>
        <v>-</v>
      </c>
      <c r="QA81" s="549" t="str">
        <f t="shared" si="769"/>
        <v>-</v>
      </c>
      <c r="QB81" s="549" t="str">
        <f t="shared" si="769"/>
        <v>-</v>
      </c>
      <c r="QC81" s="549" t="str">
        <f t="shared" si="769"/>
        <v>-</v>
      </c>
      <c r="QD81" s="549" t="str">
        <f t="shared" si="769"/>
        <v>-</v>
      </c>
      <c r="QE81" s="549" t="str">
        <f t="shared" si="769"/>
        <v>-</v>
      </c>
      <c r="QF81" s="549" t="str">
        <f t="shared" si="769"/>
        <v>-</v>
      </c>
      <c r="QG81" s="549" t="str">
        <f t="shared" si="769"/>
        <v>-</v>
      </c>
      <c r="QH81" s="549" t="str">
        <f t="shared" si="769"/>
        <v>-</v>
      </c>
      <c r="QI81" s="539" t="str">
        <f t="shared" ref="QI81:RR81" si="781">IF(AND($O81=QI$19, $AP81=QI$21),TRUE,"-")</f>
        <v>-</v>
      </c>
      <c r="QJ81" s="539" t="str">
        <f t="shared" si="781"/>
        <v>-</v>
      </c>
      <c r="QK81" s="539" t="str">
        <f t="shared" si="781"/>
        <v>-</v>
      </c>
      <c r="QL81" s="539" t="str">
        <f t="shared" si="781"/>
        <v>-</v>
      </c>
      <c r="QM81" s="539" t="str">
        <f t="shared" si="781"/>
        <v>-</v>
      </c>
      <c r="QN81" s="539" t="str">
        <f t="shared" si="781"/>
        <v>-</v>
      </c>
      <c r="QO81" s="539" t="str">
        <f t="shared" ca="1" si="781"/>
        <v>-</v>
      </c>
      <c r="QP81" s="539" t="str">
        <f t="shared" ca="1" si="781"/>
        <v>-</v>
      </c>
      <c r="QQ81" s="539" t="str">
        <f t="shared" ca="1" si="781"/>
        <v>-</v>
      </c>
      <c r="QR81" s="539" t="str">
        <f t="shared" ca="1" si="781"/>
        <v>-</v>
      </c>
      <c r="QS81" s="539" t="str">
        <f t="shared" ca="1" si="781"/>
        <v>-</v>
      </c>
      <c r="QT81" s="539" t="str">
        <f t="shared" ca="1" si="781"/>
        <v>-</v>
      </c>
      <c r="QU81" s="539" t="str">
        <f t="shared" ca="1" si="781"/>
        <v>-</v>
      </c>
      <c r="QV81" s="539" t="str">
        <f t="shared" ca="1" si="781"/>
        <v>-</v>
      </c>
      <c r="QW81" s="539" t="str">
        <f t="shared" ca="1" si="781"/>
        <v>-</v>
      </c>
      <c r="QX81" s="539" t="str">
        <f t="shared" ca="1" si="781"/>
        <v>-</v>
      </c>
      <c r="QY81" s="539" t="str">
        <f t="shared" ca="1" si="781"/>
        <v>-</v>
      </c>
      <c r="QZ81" s="539" t="str">
        <f t="shared" ca="1" si="781"/>
        <v>-</v>
      </c>
      <c r="RA81" s="539" t="str">
        <f t="shared" ca="1" si="781"/>
        <v>-</v>
      </c>
      <c r="RB81" s="539" t="str">
        <f t="shared" ca="1" si="781"/>
        <v>-</v>
      </c>
      <c r="RC81" s="539" t="str">
        <f t="shared" ca="1" si="781"/>
        <v>-</v>
      </c>
      <c r="RD81" s="539" t="str">
        <f t="shared" ca="1" si="781"/>
        <v>-</v>
      </c>
      <c r="RE81" s="539" t="str">
        <f t="shared" ca="1" si="781"/>
        <v>-</v>
      </c>
      <c r="RF81" s="539" t="str">
        <f t="shared" ca="1" si="781"/>
        <v>-</v>
      </c>
      <c r="RG81" s="539" t="str">
        <f t="shared" ca="1" si="781"/>
        <v>-</v>
      </c>
      <c r="RH81" s="539" t="str">
        <f t="shared" ca="1" si="781"/>
        <v>-</v>
      </c>
      <c r="RI81" s="539" t="str">
        <f t="shared" ca="1" si="781"/>
        <v>-</v>
      </c>
      <c r="RJ81" s="539" t="str">
        <f t="shared" ca="1" si="781"/>
        <v>-</v>
      </c>
      <c r="RK81" s="539" t="str">
        <f t="shared" ca="1" si="781"/>
        <v>-</v>
      </c>
      <c r="RL81" s="539" t="str">
        <f t="shared" ca="1" si="781"/>
        <v>-</v>
      </c>
      <c r="RM81" s="539" t="str">
        <f t="shared" ca="1" si="781"/>
        <v>-</v>
      </c>
      <c r="RN81" s="539" t="str">
        <f t="shared" ca="1" si="781"/>
        <v>-</v>
      </c>
      <c r="RO81" s="539" t="str">
        <f t="shared" ca="1" si="781"/>
        <v>-</v>
      </c>
      <c r="RP81" s="539" t="str">
        <f t="shared" ca="1" si="781"/>
        <v>-</v>
      </c>
      <c r="RQ81" s="539" t="str">
        <f t="shared" ca="1" si="781"/>
        <v>-</v>
      </c>
      <c r="RR81" s="539" t="str">
        <f t="shared" ca="1" si="781"/>
        <v>-</v>
      </c>
      <c r="RS81" s="549" t="str">
        <f t="shared" si="770"/>
        <v>-</v>
      </c>
      <c r="RT81" s="549" t="str">
        <f t="shared" si="770"/>
        <v>-</v>
      </c>
      <c r="RU81" s="549" t="str">
        <f t="shared" si="770"/>
        <v>-</v>
      </c>
      <c r="RV81" s="549" t="str">
        <f t="shared" si="770"/>
        <v>-</v>
      </c>
      <c r="RW81" s="549" t="str">
        <f t="shared" si="770"/>
        <v>-</v>
      </c>
      <c r="RX81" s="549" t="str">
        <f t="shared" si="770"/>
        <v>-</v>
      </c>
      <c r="RY81" s="549" t="str">
        <f t="shared" si="770"/>
        <v>-</v>
      </c>
      <c r="RZ81" s="549" t="str">
        <f t="shared" si="770"/>
        <v>-</v>
      </c>
      <c r="SA81" s="549" t="str">
        <f t="shared" si="770"/>
        <v>-</v>
      </c>
      <c r="SB81" s="549" t="str">
        <f t="shared" si="770"/>
        <v>-</v>
      </c>
      <c r="SC81" s="549" t="str">
        <f t="shared" si="770"/>
        <v>-</v>
      </c>
      <c r="SD81" s="549" t="str">
        <f t="shared" si="770"/>
        <v>-</v>
      </c>
      <c r="SE81" s="549" t="str">
        <f t="shared" si="770"/>
        <v>-</v>
      </c>
      <c r="SF81" s="549" t="str">
        <f t="shared" si="770"/>
        <v>-</v>
      </c>
      <c r="SG81" s="549" t="str">
        <f t="shared" si="770"/>
        <v>-</v>
      </c>
      <c r="SH81" s="549" t="str">
        <f t="shared" si="770"/>
        <v>-</v>
      </c>
      <c r="SI81" s="549" t="str">
        <f t="shared" si="770"/>
        <v>-</v>
      </c>
      <c r="SJ81" s="549" t="str">
        <f t="shared" si="770"/>
        <v>-</v>
      </c>
      <c r="SK81" s="549" t="str">
        <f t="shared" si="770"/>
        <v>-</v>
      </c>
      <c r="SL81" s="549" t="str">
        <f t="shared" si="770"/>
        <v>-</v>
      </c>
      <c r="SM81" s="549" t="str">
        <f t="shared" si="770"/>
        <v>-</v>
      </c>
      <c r="SN81" s="549" t="str">
        <f t="shared" si="770"/>
        <v>-</v>
      </c>
      <c r="SO81" s="549" t="str">
        <f t="shared" si="770"/>
        <v>-</v>
      </c>
      <c r="SP81" s="549" t="str">
        <f t="shared" si="770"/>
        <v>-</v>
      </c>
      <c r="SQ81" s="549" t="str">
        <f t="shared" si="770"/>
        <v>-</v>
      </c>
      <c r="SR81" s="549" t="str">
        <f t="shared" si="770"/>
        <v>-</v>
      </c>
      <c r="SS81" s="539" t="b">
        <f t="shared" ref="SS81:UB81" si="782">IF(AND($O81=SS$19, $AP81=SS$21),TRUE,"-")</f>
        <v>1</v>
      </c>
      <c r="ST81" s="539" t="b">
        <f t="shared" si="782"/>
        <v>1</v>
      </c>
      <c r="SU81" s="539" t="b">
        <f t="shared" si="782"/>
        <v>1</v>
      </c>
      <c r="SV81" s="539" t="b">
        <f t="shared" si="782"/>
        <v>1</v>
      </c>
      <c r="SW81" s="539" t="b">
        <f t="shared" si="782"/>
        <v>1</v>
      </c>
      <c r="SX81" s="539" t="b">
        <f t="shared" si="782"/>
        <v>1</v>
      </c>
      <c r="SY81" s="539" t="str">
        <f t="shared" ca="1" si="782"/>
        <v>-</v>
      </c>
      <c r="SZ81" s="539" t="str">
        <f t="shared" ca="1" si="782"/>
        <v>-</v>
      </c>
      <c r="TA81" s="539" t="str">
        <f t="shared" ca="1" si="782"/>
        <v>-</v>
      </c>
      <c r="TB81" s="539" t="str">
        <f t="shared" ca="1" si="782"/>
        <v>-</v>
      </c>
      <c r="TC81" s="539" t="str">
        <f t="shared" ca="1" si="782"/>
        <v>-</v>
      </c>
      <c r="TD81" s="539" t="str">
        <f t="shared" ca="1" si="782"/>
        <v>-</v>
      </c>
      <c r="TE81" s="539" t="str">
        <f t="shared" ca="1" si="782"/>
        <v>-</v>
      </c>
      <c r="TF81" s="539" t="str">
        <f t="shared" ca="1" si="782"/>
        <v>-</v>
      </c>
      <c r="TG81" s="539" t="str">
        <f t="shared" ca="1" si="782"/>
        <v>-</v>
      </c>
      <c r="TH81" s="539" t="str">
        <f t="shared" ca="1" si="782"/>
        <v>-</v>
      </c>
      <c r="TI81" s="539" t="str">
        <f t="shared" ca="1" si="782"/>
        <v>-</v>
      </c>
      <c r="TJ81" s="539" t="str">
        <f t="shared" ca="1" si="782"/>
        <v>-</v>
      </c>
      <c r="TK81" s="539" t="str">
        <f t="shared" ca="1" si="782"/>
        <v>-</v>
      </c>
      <c r="TL81" s="539" t="str">
        <f t="shared" ca="1" si="782"/>
        <v>-</v>
      </c>
      <c r="TM81" s="539" t="str">
        <f t="shared" ca="1" si="782"/>
        <v>-</v>
      </c>
      <c r="TN81" s="539" t="str">
        <f t="shared" ca="1" si="782"/>
        <v>-</v>
      </c>
      <c r="TO81" s="539" t="str">
        <f t="shared" ca="1" si="782"/>
        <v>-</v>
      </c>
      <c r="TP81" s="539" t="str">
        <f t="shared" ca="1" si="782"/>
        <v>-</v>
      </c>
      <c r="TQ81" s="539" t="str">
        <f t="shared" ca="1" si="782"/>
        <v>-</v>
      </c>
      <c r="TR81" s="539" t="str">
        <f t="shared" ca="1" si="782"/>
        <v>-</v>
      </c>
      <c r="TS81" s="539" t="str">
        <f t="shared" ca="1" si="782"/>
        <v>-</v>
      </c>
      <c r="TT81" s="539" t="str">
        <f t="shared" ca="1" si="782"/>
        <v>-</v>
      </c>
      <c r="TU81" s="539" t="str">
        <f t="shared" ca="1" si="782"/>
        <v>-</v>
      </c>
      <c r="TV81" s="539" t="str">
        <f t="shared" ca="1" si="782"/>
        <v>-</v>
      </c>
      <c r="TW81" s="539" t="str">
        <f t="shared" ca="1" si="782"/>
        <v>-</v>
      </c>
      <c r="TX81" s="539" t="str">
        <f t="shared" ca="1" si="782"/>
        <v>-</v>
      </c>
      <c r="TY81" s="539" t="str">
        <f t="shared" ca="1" si="782"/>
        <v>-</v>
      </c>
      <c r="TZ81" s="539" t="str">
        <f t="shared" ca="1" si="782"/>
        <v>-</v>
      </c>
      <c r="UA81" s="539" t="str">
        <f t="shared" ca="1" si="782"/>
        <v>-</v>
      </c>
      <c r="UB81" s="539" t="str">
        <f t="shared" ca="1" si="782"/>
        <v>-</v>
      </c>
      <c r="UC81" s="549" t="b">
        <f t="shared" si="771"/>
        <v>1</v>
      </c>
      <c r="UD81" s="549" t="b">
        <f t="shared" si="771"/>
        <v>1</v>
      </c>
      <c r="UE81" s="549" t="b">
        <f t="shared" si="771"/>
        <v>1</v>
      </c>
      <c r="UF81" s="549" t="b">
        <f t="shared" si="771"/>
        <v>1</v>
      </c>
      <c r="UG81" s="549" t="b">
        <f t="shared" si="771"/>
        <v>1</v>
      </c>
      <c r="UH81" s="549" t="b">
        <f t="shared" si="771"/>
        <v>1</v>
      </c>
      <c r="UI81" s="549" t="b">
        <f t="shared" si="771"/>
        <v>1</v>
      </c>
      <c r="UJ81" s="549" t="b">
        <f t="shared" si="771"/>
        <v>1</v>
      </c>
      <c r="UK81" s="549" t="b">
        <f t="shared" si="771"/>
        <v>1</v>
      </c>
      <c r="UL81" s="549" t="b">
        <f t="shared" si="771"/>
        <v>1</v>
      </c>
      <c r="UM81" s="549" t="b">
        <f t="shared" si="771"/>
        <v>1</v>
      </c>
      <c r="UN81" s="549" t="b">
        <f t="shared" si="771"/>
        <v>1</v>
      </c>
      <c r="UO81" s="549" t="b">
        <f t="shared" si="771"/>
        <v>1</v>
      </c>
      <c r="UP81" s="549" t="b">
        <f t="shared" si="771"/>
        <v>1</v>
      </c>
      <c r="UQ81" s="549" t="b">
        <f t="shared" si="771"/>
        <v>1</v>
      </c>
      <c r="UR81" s="549" t="b">
        <f t="shared" si="771"/>
        <v>1</v>
      </c>
      <c r="US81" s="549" t="b">
        <f t="shared" si="771"/>
        <v>1</v>
      </c>
      <c r="UT81" s="549" t="b">
        <f t="shared" si="771"/>
        <v>1</v>
      </c>
      <c r="UU81" s="549" t="b">
        <f t="shared" si="771"/>
        <v>1</v>
      </c>
      <c r="UV81" s="549" t="b">
        <f t="shared" si="771"/>
        <v>1</v>
      </c>
      <c r="UW81" s="549" t="b">
        <f t="shared" si="771"/>
        <v>1</v>
      </c>
      <c r="UX81" s="549" t="b">
        <f t="shared" si="771"/>
        <v>1</v>
      </c>
      <c r="UY81" s="549" t="b">
        <f t="shared" si="771"/>
        <v>1</v>
      </c>
      <c r="UZ81" s="549" t="b">
        <f t="shared" si="771"/>
        <v>1</v>
      </c>
      <c r="VA81" s="549" t="b">
        <f t="shared" si="771"/>
        <v>1</v>
      </c>
      <c r="VB81" s="549" t="b">
        <f t="shared" si="771"/>
        <v>1</v>
      </c>
      <c r="VC81" s="19">
        <f t="shared" ca="1" si="671"/>
        <v>0</v>
      </c>
      <c r="VD81" s="23">
        <v>0</v>
      </c>
    </row>
    <row r="82" spans="1:576" outlineLevel="1">
      <c r="A82" s="21">
        <f t="shared" si="93"/>
        <v>77</v>
      </c>
      <c r="B82" s="21">
        <f>$A$23</f>
        <v>18</v>
      </c>
      <c r="C82">
        <v>108</v>
      </c>
      <c r="D82" s="19" t="str">
        <f t="shared" ca="1" si="583"/>
        <v>SNSW</v>
      </c>
      <c r="E82" t="b">
        <v>0</v>
      </c>
      <c r="F82" t="b">
        <v>0</v>
      </c>
      <c r="G82" t="b">
        <v>1</v>
      </c>
      <c r="H82" s="215">
        <f t="shared" ca="1" si="686"/>
        <v>28</v>
      </c>
      <c r="I82" s="26">
        <v>2</v>
      </c>
      <c r="J82" s="26">
        <v>1</v>
      </c>
      <c r="K82" s="26" t="str">
        <f>""</f>
        <v/>
      </c>
      <c r="L82" s="26">
        <v>0</v>
      </c>
      <c r="M82" s="26">
        <f t="shared" si="585"/>
        <v>2</v>
      </c>
      <c r="N82" s="26">
        <v>2</v>
      </c>
      <c r="O82" s="26">
        <v>3</v>
      </c>
      <c r="P82" s="26">
        <v>2</v>
      </c>
      <c r="Q82" s="26">
        <v>0</v>
      </c>
      <c r="R82" s="26">
        <v>0</v>
      </c>
      <c r="S82" s="26">
        <v>0</v>
      </c>
      <c r="T82" s="26">
        <v>0</v>
      </c>
      <c r="U82" s="26">
        <v>1</v>
      </c>
      <c r="V82" s="116">
        <v>1</v>
      </c>
      <c r="W82" s="116">
        <v>1</v>
      </c>
      <c r="X82" s="116">
        <v>1</v>
      </c>
      <c r="Y82" s="211"/>
      <c r="Z82" s="211"/>
      <c r="AA82" s="211"/>
      <c r="AB82" s="211"/>
      <c r="AC82" s="26">
        <v>0</v>
      </c>
      <c r="AD82" s="211"/>
      <c r="AE82" s="211"/>
      <c r="AF82" s="211"/>
      <c r="AG82" s="211"/>
      <c r="AH82" s="211"/>
      <c r="AI82" s="211"/>
      <c r="AJ82" s="211"/>
      <c r="AK82" s="211"/>
      <c r="AL82" s="136">
        <f t="shared" si="586"/>
        <v>2</v>
      </c>
      <c r="AM82" s="136">
        <f>INDEX(CHOOSE($O82,DataAutumn!i.AdultDrys,DataWinter!i.AdultDrys,DataSpring!i.AdultDrys),1,$N82)</f>
        <v>3</v>
      </c>
      <c r="AN82" s="5">
        <f t="shared" si="587"/>
        <v>2</v>
      </c>
      <c r="AO82" s="5">
        <f t="shared" si="587"/>
        <v>0</v>
      </c>
      <c r="AP82" s="5">
        <f t="shared" si="588"/>
        <v>1</v>
      </c>
      <c r="AQ82" s="211"/>
      <c r="AR82" s="211"/>
      <c r="AS82" s="356" t="str">
        <f t="shared" ca="1" si="589"/>
        <v>optimum_carry 00028 SNSW MWM     pasture700 Day204 Scan2-0000 RR000p GP100p WP100p MP100p T_TRUE (F33N11)</v>
      </c>
      <c r="AT82" s="9" t="str">
        <f ca="1">IF(COUNTIF(AS$5:AS82,AS82)=1,"-","Dup")</f>
        <v>-</v>
      </c>
      <c r="AU82" s="9"/>
      <c r="AV82" s="19" t="str">
        <f t="shared" ca="1" si="773"/>
        <v>-</v>
      </c>
      <c r="AW82" s="19" t="str">
        <f t="shared" ca="1" si="773"/>
        <v>-</v>
      </c>
      <c r="AX82" s="19" t="str">
        <f t="shared" ca="1" si="773"/>
        <v>-</v>
      </c>
      <c r="AY82" s="19" t="str">
        <f t="shared" ca="1" si="773"/>
        <v>-</v>
      </c>
      <c r="AZ82" s="19" t="str">
        <f t="shared" ca="1" si="773"/>
        <v>-</v>
      </c>
      <c r="BA82" s="19" t="str">
        <f t="shared" ca="1" si="773"/>
        <v>-</v>
      </c>
      <c r="BB82" s="19" t="str">
        <f t="shared" ca="1" si="773"/>
        <v>-</v>
      </c>
      <c r="BC82" s="19" t="str">
        <f t="shared" ca="1" si="773"/>
        <v>-</v>
      </c>
      <c r="BD82" s="9"/>
      <c r="BE82" s="5" t="b">
        <f t="shared" si="591"/>
        <v>0</v>
      </c>
      <c r="BF82" s="5" t="str">
        <f t="shared" si="591"/>
        <v>-</v>
      </c>
      <c r="BG82" s="5" t="b">
        <f t="shared" si="591"/>
        <v>0</v>
      </c>
      <c r="BH82" s="5" t="b">
        <f t="shared" si="591"/>
        <v>1</v>
      </c>
      <c r="BI82" s="5" t="b">
        <f t="shared" si="591"/>
        <v>1</v>
      </c>
      <c r="BJ82" s="136">
        <f t="shared" si="591"/>
        <v>0</v>
      </c>
      <c r="BK82" s="19" t="b">
        <f t="shared" ca="1" si="592"/>
        <v>0</v>
      </c>
      <c r="BL82" s="9"/>
      <c r="BM82" s="5" t="str">
        <f t="shared" ca="1" si="593"/>
        <v>-</v>
      </c>
      <c r="BN82" s="19" t="str">
        <f t="shared" ca="1" si="594"/>
        <v>-</v>
      </c>
      <c r="BO82" s="19" t="str">
        <f t="shared" ca="1" si="594"/>
        <v>-</v>
      </c>
      <c r="BP82" s="19" t="str">
        <f t="shared" ca="1" si="594"/>
        <v>-</v>
      </c>
      <c r="BQ82" s="5" t="str">
        <f t="shared" ca="1" si="595"/>
        <v>-</v>
      </c>
      <c r="BR82" s="19" t="str">
        <f t="shared" ca="1" si="596"/>
        <v>-</v>
      </c>
      <c r="BS82" s="5" t="str">
        <f t="shared" ca="1" si="597"/>
        <v>-</v>
      </c>
      <c r="BT82" s="19" t="str">
        <f t="shared" ca="1" si="598"/>
        <v>-</v>
      </c>
      <c r="BU82" s="19" t="str">
        <f t="shared" ca="1" si="598"/>
        <v>-</v>
      </c>
      <c r="BV82" s="19" t="str">
        <f t="shared" ca="1" si="598"/>
        <v>-</v>
      </c>
      <c r="BW82" s="5" t="str">
        <f t="shared" ca="1" si="599"/>
        <v>-</v>
      </c>
      <c r="BX82" s="9"/>
      <c r="BY82" s="5" t="b">
        <f t="shared" si="600"/>
        <v>0</v>
      </c>
      <c r="BZ82" s="5" t="str">
        <f t="shared" ca="1" si="601"/>
        <v>-</v>
      </c>
      <c r="CA82" s="5" t="str">
        <f t="shared" ca="1" si="774"/>
        <v>-</v>
      </c>
      <c r="CB82" s="5" t="str">
        <f t="shared" ca="1" si="774"/>
        <v>-</v>
      </c>
      <c r="CC82" s="5" t="str">
        <f t="shared" ca="1" si="774"/>
        <v>-</v>
      </c>
      <c r="CD82" s="5" t="str">
        <f t="shared" ca="1" si="774"/>
        <v>-</v>
      </c>
      <c r="CE82" s="5" t="str">
        <f t="shared" ca="1" si="774"/>
        <v>-</v>
      </c>
      <c r="CF82" s="5" t="str">
        <f t="shared" ca="1" si="774"/>
        <v>-</v>
      </c>
      <c r="CG82" s="5" t="str">
        <f t="shared" ca="1" si="774"/>
        <v>-</v>
      </c>
      <c r="CH82" s="5" t="str">
        <f t="shared" ca="1" si="774"/>
        <v>-</v>
      </c>
      <c r="CI82" s="9"/>
      <c r="CJ82" s="12" t="b">
        <v>1</v>
      </c>
      <c r="CK82" s="12" t="b">
        <v>1</v>
      </c>
      <c r="CL82" s="12" t="b">
        <v>1</v>
      </c>
      <c r="CM82" s="12">
        <v>22312000005</v>
      </c>
      <c r="CN82" s="12" t="b">
        <v>0</v>
      </c>
      <c r="CO82" s="19" t="str">
        <f t="shared" ca="1" si="603"/>
        <v>-</v>
      </c>
      <c r="CP82" s="19" t="str">
        <f t="shared" ca="1" si="603"/>
        <v>-</v>
      </c>
      <c r="CQ82" s="19" t="str">
        <f t="shared" ca="1" si="603"/>
        <v>-</v>
      </c>
      <c r="CR82" s="433">
        <f t="shared" si="604"/>
        <v>652</v>
      </c>
      <c r="CS82" s="433">
        <f t="shared" si="604"/>
        <v>686</v>
      </c>
      <c r="CT82" s="433">
        <f t="shared" si="604"/>
        <v>721</v>
      </c>
      <c r="CU82" s="144">
        <f t="shared" si="605"/>
        <v>378</v>
      </c>
      <c r="CV82" s="144">
        <f t="shared" si="605"/>
        <v>413</v>
      </c>
      <c r="CW82" s="144">
        <f t="shared" si="605"/>
        <v>448</v>
      </c>
      <c r="CX82" s="19" t="str">
        <f t="shared" ca="1" si="724"/>
        <v>-</v>
      </c>
      <c r="CY82" s="19" t="str">
        <f t="shared" ca="1" si="724"/>
        <v>-</v>
      </c>
      <c r="CZ82" s="19" t="str">
        <f t="shared" ca="1" si="724"/>
        <v>-</v>
      </c>
      <c r="DA82" s="19" t="str">
        <f t="shared" ca="1" si="724"/>
        <v>-</v>
      </c>
      <c r="DB82" s="19" t="str">
        <f t="shared" ca="1" si="724"/>
        <v>-</v>
      </c>
      <c r="DC82" s="19" t="str">
        <f t="shared" ca="1" si="724"/>
        <v>-</v>
      </c>
      <c r="DD82" s="19">
        <f t="shared" ca="1" si="724"/>
        <v>1</v>
      </c>
      <c r="DE82" s="19">
        <f t="shared" ca="1" si="724"/>
        <v>1</v>
      </c>
      <c r="DF82" s="19">
        <f t="shared" ca="1" si="724"/>
        <v>0</v>
      </c>
      <c r="DG82" s="19" t="str">
        <f t="shared" ca="1" si="724"/>
        <v>-</v>
      </c>
      <c r="DH82" s="19" t="str">
        <f t="shared" ca="1" si="724"/>
        <v>-</v>
      </c>
      <c r="DI82" s="19" t="str">
        <f t="shared" ca="1" si="724"/>
        <v>-</v>
      </c>
      <c r="DJ82" s="19" t="str">
        <f t="shared" ca="1" si="724"/>
        <v>-</v>
      </c>
      <c r="DK82" s="19" t="str">
        <f t="shared" ca="1" si="724"/>
        <v>-</v>
      </c>
      <c r="DL82" s="19">
        <f t="shared" ca="1" si="724"/>
        <v>0</v>
      </c>
      <c r="DM82" s="19" t="str">
        <f t="shared" ca="1" si="724"/>
        <v>-</v>
      </c>
      <c r="DN82" s="19" t="str">
        <f t="shared" ca="1" si="724"/>
        <v>-</v>
      </c>
      <c r="DO82" s="19" t="str">
        <f t="shared" ca="1" si="603"/>
        <v>-</v>
      </c>
      <c r="DP82" s="19">
        <f t="shared" ca="1" si="603"/>
        <v>0</v>
      </c>
      <c r="DQ82" s="19">
        <f t="shared" ca="1" si="603"/>
        <v>0</v>
      </c>
      <c r="DR82" s="9"/>
      <c r="DS82" s="19">
        <f t="shared" ca="1" si="753"/>
        <v>0</v>
      </c>
      <c r="DT82" s="19">
        <f t="shared" ca="1" si="753"/>
        <v>0</v>
      </c>
      <c r="DU82" s="19">
        <f t="shared" ca="1" si="753"/>
        <v>0</v>
      </c>
      <c r="DV82" s="19">
        <f t="shared" ca="1" si="753"/>
        <v>0</v>
      </c>
      <c r="DW82" s="19">
        <f t="shared" ca="1" si="753"/>
        <v>0</v>
      </c>
      <c r="DX82" s="19">
        <f t="shared" ca="1" si="753"/>
        <v>0</v>
      </c>
      <c r="DY82" s="19">
        <f t="shared" ca="1" si="753"/>
        <v>0</v>
      </c>
      <c r="DZ82" s="19">
        <f t="shared" ca="1" si="753"/>
        <v>0</v>
      </c>
      <c r="EA82" s="19">
        <f t="shared" ca="1" si="753"/>
        <v>0</v>
      </c>
      <c r="EB82" s="19">
        <f t="shared" ca="1" si="753"/>
        <v>0</v>
      </c>
      <c r="EC82" s="19">
        <f t="shared" ca="1" si="753"/>
        <v>0</v>
      </c>
      <c r="ED82" s="19">
        <f t="shared" ca="1" si="753"/>
        <v>0</v>
      </c>
      <c r="EE82" s="19">
        <f t="shared" ca="1" si="753"/>
        <v>0</v>
      </c>
      <c r="EF82" s="433">
        <f t="shared" si="608"/>
        <v>0</v>
      </c>
      <c r="EG82" s="433">
        <f t="shared" si="608"/>
        <v>0</v>
      </c>
      <c r="EH82" s="116">
        <f t="shared" si="609"/>
        <v>0</v>
      </c>
      <c r="EI82" s="116">
        <f t="shared" ca="1" si="609"/>
        <v>0</v>
      </c>
      <c r="EJ82" s="116">
        <f t="shared" ca="1" si="609"/>
        <v>0</v>
      </c>
      <c r="EK82" s="116">
        <f t="shared" ca="1" si="609"/>
        <v>0</v>
      </c>
      <c r="EL82" s="116">
        <f t="shared" ca="1" si="609"/>
        <v>0</v>
      </c>
      <c r="EM82" s="537">
        <f t="shared" ca="1" si="610"/>
        <v>0</v>
      </c>
      <c r="EN82" s="116">
        <f t="shared" ca="1" si="611"/>
        <v>0</v>
      </c>
      <c r="EO82" s="116">
        <f t="shared" ca="1" si="611"/>
        <v>0</v>
      </c>
      <c r="EP82" s="116">
        <f t="shared" ca="1" si="611"/>
        <v>0</v>
      </c>
      <c r="EQ82" s="116">
        <f t="shared" ca="1" si="611"/>
        <v>0</v>
      </c>
      <c r="ER82" s="116">
        <f t="shared" ca="1" si="611"/>
        <v>0</v>
      </c>
      <c r="ES82" s="537">
        <f t="shared" ca="1" si="612"/>
        <v>0</v>
      </c>
      <c r="ET82" s="116">
        <f t="shared" ca="1" si="613"/>
        <v>0</v>
      </c>
      <c r="EU82" s="116">
        <f t="shared" ca="1" si="613"/>
        <v>0</v>
      </c>
      <c r="EV82" s="116">
        <f t="shared" ca="1" si="613"/>
        <v>0</v>
      </c>
      <c r="EW82" s="116">
        <f t="shared" ca="1" si="613"/>
        <v>0</v>
      </c>
      <c r="EX82" s="116">
        <f t="shared" ca="1" si="613"/>
        <v>0</v>
      </c>
      <c r="EY82" s="537">
        <f t="shared" ca="1" si="614"/>
        <v>0</v>
      </c>
      <c r="EZ82" s="116">
        <f t="shared" ca="1" si="615"/>
        <v>0</v>
      </c>
      <c r="FA82" s="116">
        <f t="shared" ca="1" si="615"/>
        <v>0</v>
      </c>
      <c r="FB82" s="116">
        <f t="shared" ca="1" si="615"/>
        <v>0</v>
      </c>
      <c r="FC82" s="116">
        <f t="shared" ca="1" si="615"/>
        <v>0</v>
      </c>
      <c r="FD82" s="116">
        <f t="shared" ca="1" si="615"/>
        <v>0</v>
      </c>
      <c r="FE82" s="537">
        <f t="shared" ca="1" si="616"/>
        <v>0</v>
      </c>
      <c r="FF82" s="116">
        <f t="shared" ca="1" si="617"/>
        <v>0</v>
      </c>
      <c r="FG82" s="116">
        <f t="shared" ca="1" si="617"/>
        <v>0</v>
      </c>
      <c r="FH82" s="116">
        <f t="shared" ca="1" si="617"/>
        <v>0</v>
      </c>
      <c r="FI82" s="116">
        <f t="shared" ca="1" si="617"/>
        <v>0</v>
      </c>
      <c r="FJ82" s="116">
        <f t="shared" ca="1" si="617"/>
        <v>0</v>
      </c>
      <c r="FK82" s="537">
        <f t="shared" ca="1" si="618"/>
        <v>0</v>
      </c>
      <c r="FL82" s="116">
        <f t="shared" ca="1" si="619"/>
        <v>0</v>
      </c>
      <c r="FM82" s="116">
        <f t="shared" ca="1" si="619"/>
        <v>0</v>
      </c>
      <c r="FN82" s="116">
        <f t="shared" ca="1" si="619"/>
        <v>0</v>
      </c>
      <c r="FO82" s="116">
        <f t="shared" ca="1" si="619"/>
        <v>0</v>
      </c>
      <c r="FP82" s="116">
        <f t="shared" ca="1" si="619"/>
        <v>0</v>
      </c>
      <c r="FQ82" s="537">
        <f t="shared" ca="1" si="620"/>
        <v>0</v>
      </c>
      <c r="FR82" s="117">
        <f t="shared" ca="1" si="621"/>
        <v>0</v>
      </c>
      <c r="FS82" s="117">
        <f t="shared" ca="1" si="621"/>
        <v>0</v>
      </c>
      <c r="FT82" s="117">
        <f t="shared" ca="1" si="621"/>
        <v>0</v>
      </c>
      <c r="FU82" s="117">
        <f t="shared" ca="1" si="621"/>
        <v>0</v>
      </c>
      <c r="FV82" s="556">
        <f t="shared" ca="1" si="725"/>
        <v>0</v>
      </c>
      <c r="FW82" s="556">
        <f t="shared" ca="1" si="725"/>
        <v>0</v>
      </c>
      <c r="FX82" s="556">
        <f t="shared" ca="1" si="725"/>
        <v>0</v>
      </c>
      <c r="FY82" s="556">
        <f t="shared" ca="1" si="725"/>
        <v>0</v>
      </c>
      <c r="FZ82" s="556">
        <f t="shared" ca="1" si="725"/>
        <v>0</v>
      </c>
      <c r="GA82" s="556">
        <f t="shared" ca="1" si="725"/>
        <v>0</v>
      </c>
      <c r="GB82" s="556">
        <f t="shared" ca="1" si="725"/>
        <v>0</v>
      </c>
      <c r="GC82" s="556">
        <f t="shared" ca="1" si="725"/>
        <v>0</v>
      </c>
      <c r="GD82" s="556">
        <f t="shared" ca="1" si="725"/>
        <v>0</v>
      </c>
      <c r="GE82" s="556">
        <f t="shared" ca="1" si="725"/>
        <v>0</v>
      </c>
      <c r="GF82" s="556">
        <f t="shared" ca="1" si="725"/>
        <v>0</v>
      </c>
      <c r="GG82" s="556">
        <f t="shared" ca="1" si="725"/>
        <v>0</v>
      </c>
      <c r="GH82" s="556">
        <f t="shared" ca="1" si="725"/>
        <v>0</v>
      </c>
      <c r="GI82" s="556">
        <f t="shared" ca="1" si="725"/>
        <v>0</v>
      </c>
      <c r="GJ82" s="556">
        <f t="shared" ca="1" si="725"/>
        <v>0</v>
      </c>
      <c r="GK82" s="556">
        <f t="shared" ca="1" si="725"/>
        <v>0</v>
      </c>
      <c r="GL82" s="556">
        <f t="shared" ca="1" si="725"/>
        <v>0</v>
      </c>
      <c r="GM82" s="556">
        <f t="shared" ca="1" si="725"/>
        <v>0</v>
      </c>
      <c r="GN82" s="556">
        <f t="shared" ca="1" si="725"/>
        <v>0</v>
      </c>
      <c r="GO82" s="556">
        <f t="shared" ca="1" si="725"/>
        <v>0</v>
      </c>
      <c r="GP82" s="19">
        <f t="shared" ca="1" si="623"/>
        <v>0</v>
      </c>
      <c r="GQ82" s="116">
        <f t="shared" ca="1" si="624"/>
        <v>0</v>
      </c>
      <c r="GR82" s="116">
        <f t="shared" ca="1" si="624"/>
        <v>0</v>
      </c>
      <c r="GS82" s="116">
        <f t="shared" ca="1" si="624"/>
        <v>0</v>
      </c>
      <c r="GT82" s="116">
        <f t="shared" ca="1" si="624"/>
        <v>0</v>
      </c>
      <c r="GU82" s="116">
        <f t="shared" ca="1" si="624"/>
        <v>0</v>
      </c>
      <c r="GV82" s="537">
        <f t="shared" ca="1" si="625"/>
        <v>0</v>
      </c>
      <c r="GW82" s="116">
        <f t="shared" ca="1" si="626"/>
        <v>0</v>
      </c>
      <c r="GX82" s="116">
        <f t="shared" ca="1" si="626"/>
        <v>0</v>
      </c>
      <c r="GY82" s="116">
        <f t="shared" ca="1" si="626"/>
        <v>0</v>
      </c>
      <c r="GZ82" s="116">
        <f t="shared" ca="1" si="626"/>
        <v>0</v>
      </c>
      <c r="HA82" s="116">
        <f t="shared" ca="1" si="626"/>
        <v>0</v>
      </c>
      <c r="HB82" s="537">
        <f t="shared" ca="1" si="627"/>
        <v>0</v>
      </c>
      <c r="HC82" s="116">
        <f t="shared" ca="1" si="628"/>
        <v>0</v>
      </c>
      <c r="HD82" s="116">
        <f t="shared" ca="1" si="628"/>
        <v>0</v>
      </c>
      <c r="HE82" s="116">
        <f t="shared" ca="1" si="628"/>
        <v>0</v>
      </c>
      <c r="HF82" s="116">
        <f t="shared" ca="1" si="628"/>
        <v>0</v>
      </c>
      <c r="HG82" s="116">
        <f t="shared" ca="1" si="628"/>
        <v>0</v>
      </c>
      <c r="HH82" s="537">
        <f t="shared" ca="1" si="629"/>
        <v>0</v>
      </c>
      <c r="HI82" s="116">
        <f t="shared" ca="1" si="630"/>
        <v>0</v>
      </c>
      <c r="HJ82" s="116">
        <f t="shared" ca="1" si="630"/>
        <v>0</v>
      </c>
      <c r="HK82" s="116">
        <f t="shared" ca="1" si="630"/>
        <v>0</v>
      </c>
      <c r="HL82" s="116">
        <f t="shared" ca="1" si="630"/>
        <v>0</v>
      </c>
      <c r="HM82" s="116">
        <f t="shared" ca="1" si="630"/>
        <v>0</v>
      </c>
      <c r="HN82" s="537">
        <f t="shared" ca="1" si="631"/>
        <v>0</v>
      </c>
      <c r="HO82" s="116">
        <f t="shared" ca="1" si="632"/>
        <v>0</v>
      </c>
      <c r="HP82" s="116">
        <f t="shared" ca="1" si="632"/>
        <v>0</v>
      </c>
      <c r="HQ82" s="116">
        <f t="shared" ca="1" si="632"/>
        <v>0</v>
      </c>
      <c r="HR82" s="116">
        <f t="shared" ca="1" si="632"/>
        <v>0</v>
      </c>
      <c r="HS82" s="116">
        <f t="shared" ca="1" si="632"/>
        <v>0</v>
      </c>
      <c r="HT82" s="537">
        <f t="shared" ca="1" si="633"/>
        <v>0</v>
      </c>
      <c r="HU82" s="116">
        <f t="shared" ca="1" si="634"/>
        <v>0</v>
      </c>
      <c r="HV82" s="116">
        <f t="shared" ca="1" si="634"/>
        <v>0</v>
      </c>
      <c r="HW82" s="116">
        <f t="shared" ca="1" si="634"/>
        <v>0</v>
      </c>
      <c r="HX82" s="116">
        <f t="shared" ca="1" si="634"/>
        <v>0</v>
      </c>
      <c r="HY82" s="116">
        <f t="shared" ca="1" si="634"/>
        <v>0</v>
      </c>
      <c r="HZ82" s="537">
        <f t="shared" ca="1" si="635"/>
        <v>0</v>
      </c>
      <c r="IA82" s="117">
        <f t="shared" ca="1" si="636"/>
        <v>0</v>
      </c>
      <c r="IB82" s="117">
        <f t="shared" ca="1" si="636"/>
        <v>0</v>
      </c>
      <c r="IC82" s="117">
        <f t="shared" ca="1" si="636"/>
        <v>0</v>
      </c>
      <c r="ID82" s="117">
        <f t="shared" ca="1" si="636"/>
        <v>0</v>
      </c>
      <c r="IE82" s="556">
        <f t="shared" ca="1" si="726"/>
        <v>0</v>
      </c>
      <c r="IF82" s="556">
        <f t="shared" ca="1" si="726"/>
        <v>0</v>
      </c>
      <c r="IG82" s="556">
        <f t="shared" ca="1" si="726"/>
        <v>0</v>
      </c>
      <c r="IH82" s="556">
        <f t="shared" ca="1" si="726"/>
        <v>0</v>
      </c>
      <c r="II82" s="556">
        <f t="shared" ca="1" si="726"/>
        <v>0</v>
      </c>
      <c r="IJ82" s="556">
        <f t="shared" ca="1" si="726"/>
        <v>0</v>
      </c>
      <c r="IK82" s="556">
        <f t="shared" ca="1" si="726"/>
        <v>0</v>
      </c>
      <c r="IL82" s="556">
        <f t="shared" ca="1" si="726"/>
        <v>0</v>
      </c>
      <c r="IM82" s="556">
        <f t="shared" ca="1" si="726"/>
        <v>0</v>
      </c>
      <c r="IN82" s="556">
        <f t="shared" ca="1" si="726"/>
        <v>0</v>
      </c>
      <c r="IO82" s="556">
        <f t="shared" ca="1" si="726"/>
        <v>0</v>
      </c>
      <c r="IP82" s="556">
        <f t="shared" ca="1" si="726"/>
        <v>0</v>
      </c>
      <c r="IQ82" s="556">
        <f t="shared" ca="1" si="726"/>
        <v>0</v>
      </c>
      <c r="IR82" s="556">
        <f t="shared" ca="1" si="726"/>
        <v>0</v>
      </c>
      <c r="IS82" s="556">
        <f t="shared" ca="1" si="726"/>
        <v>0</v>
      </c>
      <c r="IT82" s="556">
        <f t="shared" ca="1" si="726"/>
        <v>0</v>
      </c>
      <c r="IU82" s="556">
        <f t="shared" ca="1" si="726"/>
        <v>0</v>
      </c>
      <c r="IV82" s="556">
        <f t="shared" ca="1" si="726"/>
        <v>0</v>
      </c>
      <c r="IW82" s="556">
        <f t="shared" ca="1" si="726"/>
        <v>0</v>
      </c>
      <c r="IX82" s="556">
        <f t="shared" ca="1" si="726"/>
        <v>0</v>
      </c>
      <c r="IY82" s="19">
        <f t="shared" ca="1" si="638"/>
        <v>0</v>
      </c>
      <c r="IZ82" s="5">
        <f t="shared" si="639"/>
        <v>67</v>
      </c>
      <c r="JA82" s="9"/>
      <c r="JB82" s="5">
        <f t="shared" si="640"/>
        <v>1</v>
      </c>
      <c r="JC82" s="5" t="b">
        <f t="shared" si="640"/>
        <v>0</v>
      </c>
      <c r="JD82" s="19">
        <f t="shared" ca="1" si="765"/>
        <v>0</v>
      </c>
      <c r="JE82" s="5">
        <f t="shared" si="642"/>
        <v>0</v>
      </c>
      <c r="JF82" s="5">
        <f t="shared" si="643"/>
        <v>1.2500000000000001E-2</v>
      </c>
      <c r="JG82" s="5">
        <f t="shared" si="644"/>
        <v>0</v>
      </c>
      <c r="JH82" s="19">
        <f t="shared" ca="1" si="765"/>
        <v>0</v>
      </c>
      <c r="JI82" s="5">
        <f t="shared" si="645"/>
        <v>60</v>
      </c>
      <c r="JJ82" s="5">
        <f t="shared" si="646"/>
        <v>1</v>
      </c>
      <c r="JK82" s="19">
        <f t="shared" ca="1" si="765"/>
        <v>0</v>
      </c>
      <c r="JL82" s="19">
        <f t="shared" ca="1" si="765"/>
        <v>0</v>
      </c>
      <c r="JM82" s="19">
        <f t="shared" ca="1" si="765"/>
        <v>0</v>
      </c>
      <c r="JN82" s="19">
        <f t="shared" ca="1" si="765"/>
        <v>0</v>
      </c>
      <c r="JO82" s="19">
        <f t="shared" ca="1" si="765"/>
        <v>0</v>
      </c>
      <c r="JP82" s="19">
        <f t="shared" ca="1" si="765"/>
        <v>0</v>
      </c>
      <c r="JQ82" s="19">
        <f t="shared" ca="1" si="765"/>
        <v>0</v>
      </c>
      <c r="JR82" s="19">
        <f t="shared" ca="1" si="765"/>
        <v>0</v>
      </c>
      <c r="JS82" s="19">
        <f t="shared" ca="1" si="765"/>
        <v>0</v>
      </c>
      <c r="JT82" s="19">
        <f t="shared" ca="1" si="765"/>
        <v>0</v>
      </c>
      <c r="JU82" s="19">
        <f t="shared" ca="1" si="765"/>
        <v>0</v>
      </c>
      <c r="JV82" s="19">
        <f t="shared" ca="1" si="765"/>
        <v>0</v>
      </c>
      <c r="JW82" s="19">
        <f t="shared" ca="1" si="765"/>
        <v>0</v>
      </c>
      <c r="JX82" s="19">
        <f t="shared" ca="1" si="765"/>
        <v>0</v>
      </c>
      <c r="JY82" s="19">
        <f t="shared" ca="1" si="765"/>
        <v>0</v>
      </c>
      <c r="JZ82" s="19">
        <f t="shared" ca="1" si="765"/>
        <v>0</v>
      </c>
      <c r="KA82" s="19">
        <f t="shared" ca="1" si="765"/>
        <v>0</v>
      </c>
      <c r="KB82" s="19">
        <f t="shared" ca="1" si="765"/>
        <v>0</v>
      </c>
      <c r="KC82" s="19">
        <f t="shared" ca="1" si="765"/>
        <v>0</v>
      </c>
      <c r="KD82" s="19">
        <f t="shared" ca="1" si="765"/>
        <v>0</v>
      </c>
      <c r="KE82" s="19">
        <f t="shared" ca="1" si="765"/>
        <v>0</v>
      </c>
      <c r="KF82" s="5">
        <f t="shared" si="647"/>
        <v>0</v>
      </c>
      <c r="KG82" s="5">
        <f t="shared" si="647"/>
        <v>6.25E-2</v>
      </c>
      <c r="KH82" s="5">
        <f t="shared" si="647"/>
        <v>6.25E-2</v>
      </c>
      <c r="KI82" s="5">
        <f t="shared" si="647"/>
        <v>6.25E-2</v>
      </c>
      <c r="KJ82" s="19">
        <f t="shared" ca="1" si="765"/>
        <v>0</v>
      </c>
      <c r="KK82" s="19">
        <f t="shared" ca="1" si="765"/>
        <v>0</v>
      </c>
      <c r="KL82" s="19">
        <f t="shared" ca="1" si="765"/>
        <v>0</v>
      </c>
      <c r="KM82" s="19">
        <f t="shared" ca="1" si="765"/>
        <v>0</v>
      </c>
      <c r="KN82" s="19">
        <f t="shared" ca="1" si="765"/>
        <v>1</v>
      </c>
      <c r="KO82" s="19">
        <f t="shared" ca="1" si="765"/>
        <v>0</v>
      </c>
      <c r="KP82" s="19">
        <f t="shared" ca="1" si="765"/>
        <v>1</v>
      </c>
      <c r="KQ82" s="9"/>
      <c r="KR82" s="5" t="b">
        <f t="shared" ca="1" si="648"/>
        <v>1</v>
      </c>
      <c r="KS82" s="5" t="b">
        <f t="shared" si="649"/>
        <v>0</v>
      </c>
      <c r="KT82" s="5" t="b">
        <f t="shared" si="649"/>
        <v>0</v>
      </c>
      <c r="KU82" s="5" t="b">
        <f t="shared" si="649"/>
        <v>1</v>
      </c>
      <c r="KV82" s="136">
        <f t="shared" si="650"/>
        <v>2</v>
      </c>
      <c r="KW82" s="136">
        <f t="shared" si="650"/>
        <v>2</v>
      </c>
      <c r="KX82" s="5" t="b">
        <f t="shared" si="651"/>
        <v>0</v>
      </c>
      <c r="KY82" s="5" t="b">
        <f t="shared" si="651"/>
        <v>1</v>
      </c>
      <c r="KZ82" s="5" t="b">
        <f t="shared" si="651"/>
        <v>1</v>
      </c>
      <c r="LA82" s="5" t="b">
        <f t="shared" si="651"/>
        <v>0</v>
      </c>
      <c r="LB82" s="5">
        <f t="shared" si="652"/>
        <v>1</v>
      </c>
      <c r="LC82" s="5">
        <f t="shared" si="652"/>
        <v>0</v>
      </c>
      <c r="LD82" s="5" t="b">
        <f t="shared" si="653"/>
        <v>0</v>
      </c>
      <c r="LE82" s="5" t="str" cm="1">
        <f t="array" aca="1" ref="LE82" ca="1">IF(OR(LF82:LM82&lt;&gt;"-"),TRUE,"-")</f>
        <v>-</v>
      </c>
      <c r="LF82" s="19" t="str">
        <f t="shared" ca="1" si="760"/>
        <v>-</v>
      </c>
      <c r="LG82" s="19" t="str">
        <f t="shared" ca="1" si="760"/>
        <v>-</v>
      </c>
      <c r="LH82" s="19" t="str">
        <f t="shared" ca="1" si="760"/>
        <v>-</v>
      </c>
      <c r="LI82" s="19" t="str">
        <f t="shared" ca="1" si="760"/>
        <v>-</v>
      </c>
      <c r="LJ82" s="19" t="str">
        <f t="shared" ca="1" si="760"/>
        <v>-</v>
      </c>
      <c r="LK82" s="19" t="str">
        <f t="shared" ca="1" si="760"/>
        <v>-</v>
      </c>
      <c r="LL82" s="19" t="str">
        <f t="shared" ca="1" si="760"/>
        <v>-</v>
      </c>
      <c r="LM82" s="19" t="str">
        <f t="shared" ca="1" si="760"/>
        <v>-</v>
      </c>
      <c r="LN82" s="466" t="str">
        <f t="shared" ca="1" si="760"/>
        <v>-</v>
      </c>
      <c r="LO82" s="5" t="b">
        <f t="array" aca="1" ref="LO82" ca="1">IF(OR(LP82:LV82&lt;&gt;"-"),TRUE,"-")</f>
        <v>1</v>
      </c>
      <c r="LP82" s="19">
        <f t="shared" ca="1" si="728"/>
        <v>0</v>
      </c>
      <c r="LQ82" s="19" t="str">
        <f t="shared" ca="1" si="728"/>
        <v>-</v>
      </c>
      <c r="LR82" s="19">
        <f t="shared" ca="1" si="728"/>
        <v>999999</v>
      </c>
      <c r="LS82" s="19">
        <f t="shared" ca="1" si="728"/>
        <v>999999</v>
      </c>
      <c r="LT82" s="19">
        <f t="shared" ca="1" si="728"/>
        <v>999999</v>
      </c>
      <c r="LU82" s="19">
        <f t="shared" ca="1" si="728"/>
        <v>999999</v>
      </c>
      <c r="LV82" s="19">
        <f t="shared" ca="1" si="728"/>
        <v>999999</v>
      </c>
      <c r="LW82" s="19" t="str">
        <f t="shared" ca="1" si="728"/>
        <v>-</v>
      </c>
      <c r="LX82" s="19" t="str">
        <f ca="1">OFFSET(LX$5,$B82,0)</f>
        <v>-</v>
      </c>
      <c r="LY82" s="19" t="str">
        <f ca="1">OFFSET(LY$5,$B82,0)</f>
        <v>-</v>
      </c>
      <c r="LZ82" s="19" t="b">
        <f t="shared" ca="1" si="656"/>
        <v>1</v>
      </c>
      <c r="MA82" s="19">
        <f t="shared" ca="1" si="656"/>
        <v>0</v>
      </c>
      <c r="MB82" s="5" t="str">
        <f t="shared" si="657"/>
        <v>-</v>
      </c>
      <c r="MC82" s="5" t="str">
        <f t="shared" si="657"/>
        <v>-</v>
      </c>
      <c r="MD82" s="5" t="str">
        <f t="shared" si="657"/>
        <v>-</v>
      </c>
      <c r="ME82" s="5" t="str">
        <f t="shared" si="657"/>
        <v>-</v>
      </c>
      <c r="MF82" s="19" t="str">
        <f t="shared" ca="1" si="730"/>
        <v>-</v>
      </c>
      <c r="MG82" s="19" t="str">
        <f t="shared" ca="1" si="730"/>
        <v>-</v>
      </c>
      <c r="MH82" s="19" t="str">
        <f t="shared" ca="1" si="730"/>
        <v>-</v>
      </c>
      <c r="MI82" s="19" t="str">
        <f t="shared" ca="1" si="730"/>
        <v>-</v>
      </c>
      <c r="MJ82" s="19">
        <f t="shared" ca="1" si="730"/>
        <v>0.5</v>
      </c>
      <c r="MK82" s="19">
        <f t="shared" ca="1" si="730"/>
        <v>0.5</v>
      </c>
      <c r="ML82" s="19" t="str">
        <f t="shared" ca="1" si="730"/>
        <v>-</v>
      </c>
      <c r="MM82" s="5">
        <f t="shared" si="659"/>
        <v>0</v>
      </c>
      <c r="MN82" s="5">
        <f t="shared" si="659"/>
        <v>500</v>
      </c>
      <c r="MO82" s="5">
        <f t="shared" si="659"/>
        <v>500</v>
      </c>
      <c r="MP82" s="5">
        <f t="shared" si="659"/>
        <v>575</v>
      </c>
      <c r="MQ82" s="5">
        <f t="shared" si="659"/>
        <v>240</v>
      </c>
      <c r="MR82" s="5">
        <f t="shared" si="659"/>
        <v>364</v>
      </c>
      <c r="MS82" s="5">
        <f t="shared" si="660"/>
        <v>1</v>
      </c>
      <c r="MT82" s="9"/>
      <c r="MU82" s="19">
        <f t="shared" ca="1" si="730"/>
        <v>70</v>
      </c>
      <c r="MV82" s="19">
        <f t="shared" ca="1" si="730"/>
        <v>50</v>
      </c>
      <c r="MW82" s="19">
        <f t="shared" ca="1" si="730"/>
        <v>75</v>
      </c>
      <c r="MX82" s="19">
        <f t="shared" ca="1" si="730"/>
        <v>50</v>
      </c>
      <c r="MY82" s="5">
        <f t="shared" si="661"/>
        <v>1</v>
      </c>
      <c r="MZ82" s="5">
        <f t="shared" si="662"/>
        <v>1</v>
      </c>
      <c r="NA82" s="5">
        <f t="shared" si="663"/>
        <v>1</v>
      </c>
      <c r="NB82" s="9"/>
      <c r="NC82" s="19" t="b">
        <f t="shared" ca="1" si="761"/>
        <v>0</v>
      </c>
      <c r="ND82" s="19" t="b">
        <f t="shared" ca="1" si="761"/>
        <v>0</v>
      </c>
      <c r="NE82" s="19">
        <f t="shared" ca="1" si="761"/>
        <v>2</v>
      </c>
      <c r="NF82" s="19">
        <f t="shared" ca="1" si="761"/>
        <v>1</v>
      </c>
      <c r="NG82" s="19">
        <f t="shared" ca="1" si="761"/>
        <v>2</v>
      </c>
      <c r="NH82" s="19">
        <f t="shared" ca="1" si="761"/>
        <v>0</v>
      </c>
      <c r="NI82" s="19" t="str">
        <f t="shared" ca="1" si="761"/>
        <v>-</v>
      </c>
      <c r="NJ82" s="466" t="b">
        <v>0</v>
      </c>
      <c r="NK82" s="466" t="s">
        <v>34</v>
      </c>
      <c r="NL82" s="466" t="b">
        <v>1</v>
      </c>
      <c r="NM82" s="466">
        <f>$NM$53*0.7</f>
        <v>700</v>
      </c>
      <c r="NN82" s="19" t="str">
        <f t="shared" ca="1" si="761"/>
        <v>-</v>
      </c>
      <c r="NO82" s="19">
        <f t="shared" ca="1" si="730"/>
        <v>1</v>
      </c>
      <c r="NP82" s="19">
        <f t="shared" ca="1" si="730"/>
        <v>1</v>
      </c>
      <c r="NQ82" s="19">
        <f t="shared" ca="1" si="730"/>
        <v>1</v>
      </c>
      <c r="NR82" s="19">
        <f t="shared" ca="1" si="730"/>
        <v>1</v>
      </c>
      <c r="NS82" s="19">
        <f t="shared" ca="1" si="730"/>
        <v>1</v>
      </c>
      <c r="NT82" s="19">
        <f t="shared" ca="1" si="730"/>
        <v>1</v>
      </c>
      <c r="NU82" s="19">
        <f t="shared" ca="1" si="730"/>
        <v>1</v>
      </c>
      <c r="NV82" s="19">
        <f t="shared" ca="1" si="730"/>
        <v>1</v>
      </c>
      <c r="NW82" s="19">
        <f t="shared" ca="1" si="730"/>
        <v>1</v>
      </c>
      <c r="NX82" s="9"/>
      <c r="NY82" s="539" t="str">
        <f t="shared" si="762"/>
        <v>-</v>
      </c>
      <c r="NZ82" s="539" t="str">
        <f t="shared" si="762"/>
        <v>-</v>
      </c>
      <c r="OA82" s="539" t="str">
        <f t="shared" si="762"/>
        <v>-</v>
      </c>
      <c r="OB82" s="539" t="str">
        <f t="shared" si="762"/>
        <v>-</v>
      </c>
      <c r="OC82" s="539" t="str">
        <f t="shared" si="762"/>
        <v>-</v>
      </c>
      <c r="OD82" s="539" t="str">
        <f t="shared" si="762"/>
        <v>-</v>
      </c>
      <c r="OE82" s="539" t="str">
        <f t="shared" ca="1" si="762"/>
        <v>-</v>
      </c>
      <c r="OF82" s="539" t="str">
        <f t="shared" ca="1" si="762"/>
        <v>-</v>
      </c>
      <c r="OG82" s="539" t="str">
        <f t="shared" ca="1" si="762"/>
        <v>-</v>
      </c>
      <c r="OH82" s="539" t="str">
        <f t="shared" ca="1" si="762"/>
        <v>-</v>
      </c>
      <c r="OI82" s="539" t="str">
        <f t="shared" ca="1" si="762"/>
        <v>-</v>
      </c>
      <c r="OJ82" s="539" t="str">
        <f t="shared" ca="1" si="762"/>
        <v>-</v>
      </c>
      <c r="OK82" s="539" t="str">
        <f t="shared" ca="1" si="762"/>
        <v>-</v>
      </c>
      <c r="OL82" s="539" t="str">
        <f t="shared" ca="1" si="762"/>
        <v>-</v>
      </c>
      <c r="OM82" s="539" t="str">
        <f t="shared" ca="1" si="762"/>
        <v>-</v>
      </c>
      <c r="ON82" s="539" t="str">
        <f t="shared" ca="1" si="762"/>
        <v>-</v>
      </c>
      <c r="OO82" s="539" t="str">
        <f t="shared" ca="1" si="762"/>
        <v>-</v>
      </c>
      <c r="OP82" s="539" t="str">
        <f t="shared" ca="1" si="762"/>
        <v>-</v>
      </c>
      <c r="OQ82" s="539" t="str">
        <f t="shared" ca="1" si="762"/>
        <v>-</v>
      </c>
      <c r="OR82" s="539" t="str">
        <f t="shared" ca="1" si="762"/>
        <v>-</v>
      </c>
      <c r="OS82" s="539" t="str">
        <f t="shared" ca="1" si="762"/>
        <v>-</v>
      </c>
      <c r="OT82" s="539" t="str">
        <f t="shared" ca="1" si="762"/>
        <v>-</v>
      </c>
      <c r="OU82" s="539" t="str">
        <f t="shared" ca="1" si="762"/>
        <v>-</v>
      </c>
      <c r="OV82" s="539" t="str">
        <f t="shared" ca="1" si="762"/>
        <v>-</v>
      </c>
      <c r="OW82" s="539" t="str">
        <f t="shared" ca="1" si="762"/>
        <v>-</v>
      </c>
      <c r="OX82" s="539" t="str">
        <f t="shared" ca="1" si="762"/>
        <v>-</v>
      </c>
      <c r="OY82" s="539" t="str">
        <f t="shared" ca="1" si="762"/>
        <v>-</v>
      </c>
      <c r="OZ82" s="539" t="str">
        <f t="shared" ca="1" si="762"/>
        <v>-</v>
      </c>
      <c r="PA82" s="539" t="str">
        <f t="shared" ca="1" si="762"/>
        <v>-</v>
      </c>
      <c r="PB82" s="539" t="str">
        <f t="shared" ca="1" si="762"/>
        <v>-</v>
      </c>
      <c r="PC82" s="539" t="str">
        <f t="shared" ca="1" si="762"/>
        <v>-</v>
      </c>
      <c r="PD82" s="539" t="str">
        <f t="shared" ca="1" si="762"/>
        <v>-</v>
      </c>
      <c r="PE82" s="539" t="str">
        <f t="shared" ca="1" si="762"/>
        <v>-</v>
      </c>
      <c r="PF82" s="539" t="str">
        <f t="shared" ca="1" si="762"/>
        <v>-</v>
      </c>
      <c r="PG82" s="539" t="str">
        <f t="shared" ca="1" si="762"/>
        <v>-</v>
      </c>
      <c r="PH82" s="539" t="str">
        <f t="shared" ca="1" si="762"/>
        <v>-</v>
      </c>
      <c r="PI82" s="549" t="str">
        <f t="shared" si="769"/>
        <v>-</v>
      </c>
      <c r="PJ82" s="549" t="str">
        <f t="shared" si="769"/>
        <v>-</v>
      </c>
      <c r="PK82" s="549" t="str">
        <f t="shared" si="769"/>
        <v>-</v>
      </c>
      <c r="PL82" s="549" t="str">
        <f t="shared" si="769"/>
        <v>-</v>
      </c>
      <c r="PM82" s="549" t="str">
        <f t="shared" si="769"/>
        <v>-</v>
      </c>
      <c r="PN82" s="549" t="str">
        <f t="shared" si="769"/>
        <v>-</v>
      </c>
      <c r="PO82" s="549" t="str">
        <f t="shared" si="769"/>
        <v>-</v>
      </c>
      <c r="PP82" s="549" t="str">
        <f t="shared" si="769"/>
        <v>-</v>
      </c>
      <c r="PQ82" s="549" t="str">
        <f t="shared" si="769"/>
        <v>-</v>
      </c>
      <c r="PR82" s="549" t="str">
        <f t="shared" si="769"/>
        <v>-</v>
      </c>
      <c r="PS82" s="549" t="str">
        <f t="shared" si="769"/>
        <v>-</v>
      </c>
      <c r="PT82" s="549" t="str">
        <f t="shared" si="769"/>
        <v>-</v>
      </c>
      <c r="PU82" s="549" t="str">
        <f t="shared" si="769"/>
        <v>-</v>
      </c>
      <c r="PV82" s="549" t="str">
        <f t="shared" si="769"/>
        <v>-</v>
      </c>
      <c r="PW82" s="549" t="str">
        <f t="shared" si="769"/>
        <v>-</v>
      </c>
      <c r="PX82" s="549" t="str">
        <f t="shared" si="769"/>
        <v>-</v>
      </c>
      <c r="PY82" s="549" t="str">
        <f t="shared" si="769"/>
        <v>-</v>
      </c>
      <c r="PZ82" s="549" t="str">
        <f t="shared" si="769"/>
        <v>-</v>
      </c>
      <c r="QA82" s="549" t="str">
        <f t="shared" si="769"/>
        <v>-</v>
      </c>
      <c r="QB82" s="549" t="str">
        <f t="shared" si="769"/>
        <v>-</v>
      </c>
      <c r="QC82" s="549" t="str">
        <f t="shared" si="769"/>
        <v>-</v>
      </c>
      <c r="QD82" s="549" t="str">
        <f t="shared" si="769"/>
        <v>-</v>
      </c>
      <c r="QE82" s="549" t="str">
        <f t="shared" si="769"/>
        <v>-</v>
      </c>
      <c r="QF82" s="549" t="str">
        <f t="shared" si="769"/>
        <v>-</v>
      </c>
      <c r="QG82" s="549" t="str">
        <f t="shared" si="769"/>
        <v>-</v>
      </c>
      <c r="QH82" s="549" t="str">
        <f t="shared" si="769"/>
        <v>-</v>
      </c>
      <c r="QI82" s="539" t="str">
        <f t="shared" si="763"/>
        <v>-</v>
      </c>
      <c r="QJ82" s="539" t="str">
        <f t="shared" si="763"/>
        <v>-</v>
      </c>
      <c r="QK82" s="539" t="str">
        <f t="shared" si="763"/>
        <v>-</v>
      </c>
      <c r="QL82" s="539" t="str">
        <f t="shared" si="763"/>
        <v>-</v>
      </c>
      <c r="QM82" s="539" t="str">
        <f t="shared" si="763"/>
        <v>-</v>
      </c>
      <c r="QN82" s="539" t="str">
        <f t="shared" si="763"/>
        <v>-</v>
      </c>
      <c r="QO82" s="539" t="str">
        <f t="shared" ca="1" si="763"/>
        <v>-</v>
      </c>
      <c r="QP82" s="539" t="str">
        <f t="shared" ca="1" si="763"/>
        <v>-</v>
      </c>
      <c r="QQ82" s="539" t="str">
        <f t="shared" ca="1" si="763"/>
        <v>-</v>
      </c>
      <c r="QR82" s="539" t="str">
        <f t="shared" ca="1" si="763"/>
        <v>-</v>
      </c>
      <c r="QS82" s="539" t="str">
        <f t="shared" ca="1" si="763"/>
        <v>-</v>
      </c>
      <c r="QT82" s="539" t="str">
        <f t="shared" ca="1" si="763"/>
        <v>-</v>
      </c>
      <c r="QU82" s="539" t="str">
        <f t="shared" ca="1" si="763"/>
        <v>-</v>
      </c>
      <c r="QV82" s="539" t="str">
        <f t="shared" ca="1" si="763"/>
        <v>-</v>
      </c>
      <c r="QW82" s="539" t="str">
        <f t="shared" ca="1" si="763"/>
        <v>-</v>
      </c>
      <c r="QX82" s="539" t="str">
        <f t="shared" ca="1" si="763"/>
        <v>-</v>
      </c>
      <c r="QY82" s="539" t="str">
        <f t="shared" ca="1" si="763"/>
        <v>-</v>
      </c>
      <c r="QZ82" s="539" t="str">
        <f t="shared" ca="1" si="763"/>
        <v>-</v>
      </c>
      <c r="RA82" s="539" t="str">
        <f t="shared" ca="1" si="763"/>
        <v>-</v>
      </c>
      <c r="RB82" s="539" t="str">
        <f t="shared" ca="1" si="763"/>
        <v>-</v>
      </c>
      <c r="RC82" s="539" t="str">
        <f t="shared" ca="1" si="763"/>
        <v>-</v>
      </c>
      <c r="RD82" s="539" t="str">
        <f t="shared" ca="1" si="763"/>
        <v>-</v>
      </c>
      <c r="RE82" s="539" t="str">
        <f t="shared" ca="1" si="763"/>
        <v>-</v>
      </c>
      <c r="RF82" s="539" t="str">
        <f t="shared" ca="1" si="763"/>
        <v>-</v>
      </c>
      <c r="RG82" s="539" t="str">
        <f t="shared" ca="1" si="763"/>
        <v>-</v>
      </c>
      <c r="RH82" s="539" t="str">
        <f t="shared" ca="1" si="763"/>
        <v>-</v>
      </c>
      <c r="RI82" s="539" t="str">
        <f t="shared" ca="1" si="763"/>
        <v>-</v>
      </c>
      <c r="RJ82" s="539" t="str">
        <f t="shared" ca="1" si="763"/>
        <v>-</v>
      </c>
      <c r="RK82" s="539" t="str">
        <f t="shared" ca="1" si="763"/>
        <v>-</v>
      </c>
      <c r="RL82" s="539" t="str">
        <f t="shared" ca="1" si="763"/>
        <v>-</v>
      </c>
      <c r="RM82" s="539" t="str">
        <f t="shared" ca="1" si="763"/>
        <v>-</v>
      </c>
      <c r="RN82" s="539" t="str">
        <f t="shared" ca="1" si="763"/>
        <v>-</v>
      </c>
      <c r="RO82" s="539" t="str">
        <f t="shared" ca="1" si="763"/>
        <v>-</v>
      </c>
      <c r="RP82" s="539" t="str">
        <f t="shared" ca="1" si="763"/>
        <v>-</v>
      </c>
      <c r="RQ82" s="539" t="str">
        <f t="shared" ca="1" si="763"/>
        <v>-</v>
      </c>
      <c r="RR82" s="539" t="str">
        <f t="shared" ca="1" si="763"/>
        <v>-</v>
      </c>
      <c r="RS82" s="549" t="str">
        <f t="shared" si="770"/>
        <v>-</v>
      </c>
      <c r="RT82" s="549" t="str">
        <f t="shared" si="770"/>
        <v>-</v>
      </c>
      <c r="RU82" s="549" t="str">
        <f t="shared" si="770"/>
        <v>-</v>
      </c>
      <c r="RV82" s="549" t="str">
        <f t="shared" si="770"/>
        <v>-</v>
      </c>
      <c r="RW82" s="549" t="str">
        <f t="shared" si="770"/>
        <v>-</v>
      </c>
      <c r="RX82" s="549" t="str">
        <f t="shared" si="770"/>
        <v>-</v>
      </c>
      <c r="RY82" s="549" t="str">
        <f t="shared" si="770"/>
        <v>-</v>
      </c>
      <c r="RZ82" s="549" t="str">
        <f t="shared" si="770"/>
        <v>-</v>
      </c>
      <c r="SA82" s="549" t="str">
        <f t="shared" si="770"/>
        <v>-</v>
      </c>
      <c r="SB82" s="549" t="str">
        <f t="shared" si="770"/>
        <v>-</v>
      </c>
      <c r="SC82" s="549" t="str">
        <f t="shared" si="770"/>
        <v>-</v>
      </c>
      <c r="SD82" s="549" t="str">
        <f t="shared" si="770"/>
        <v>-</v>
      </c>
      <c r="SE82" s="549" t="str">
        <f t="shared" si="770"/>
        <v>-</v>
      </c>
      <c r="SF82" s="549" t="str">
        <f t="shared" si="770"/>
        <v>-</v>
      </c>
      <c r="SG82" s="549" t="str">
        <f t="shared" si="770"/>
        <v>-</v>
      </c>
      <c r="SH82" s="549" t="str">
        <f t="shared" si="770"/>
        <v>-</v>
      </c>
      <c r="SI82" s="549" t="str">
        <f t="shared" si="770"/>
        <v>-</v>
      </c>
      <c r="SJ82" s="549" t="str">
        <f t="shared" si="770"/>
        <v>-</v>
      </c>
      <c r="SK82" s="549" t="str">
        <f t="shared" si="770"/>
        <v>-</v>
      </c>
      <c r="SL82" s="549" t="str">
        <f t="shared" si="770"/>
        <v>-</v>
      </c>
      <c r="SM82" s="549" t="str">
        <f t="shared" si="770"/>
        <v>-</v>
      </c>
      <c r="SN82" s="549" t="str">
        <f t="shared" si="770"/>
        <v>-</v>
      </c>
      <c r="SO82" s="549" t="str">
        <f t="shared" si="770"/>
        <v>-</v>
      </c>
      <c r="SP82" s="549" t="str">
        <f t="shared" si="770"/>
        <v>-</v>
      </c>
      <c r="SQ82" s="549" t="str">
        <f t="shared" si="770"/>
        <v>-</v>
      </c>
      <c r="SR82" s="549" t="str">
        <f t="shared" si="770"/>
        <v>-</v>
      </c>
      <c r="SS82" s="539" t="b">
        <f t="shared" si="764"/>
        <v>1</v>
      </c>
      <c r="ST82" s="539" t="b">
        <f t="shared" si="764"/>
        <v>1</v>
      </c>
      <c r="SU82" s="539" t="b">
        <f t="shared" si="764"/>
        <v>1</v>
      </c>
      <c r="SV82" s="539" t="b">
        <f t="shared" si="764"/>
        <v>1</v>
      </c>
      <c r="SW82" s="539" t="b">
        <f t="shared" si="764"/>
        <v>1</v>
      </c>
      <c r="SX82" s="539" t="b">
        <f t="shared" si="764"/>
        <v>1</v>
      </c>
      <c r="SY82" s="539" t="str">
        <f t="shared" ca="1" si="764"/>
        <v>-</v>
      </c>
      <c r="SZ82" s="539" t="str">
        <f t="shared" ca="1" si="764"/>
        <v>-</v>
      </c>
      <c r="TA82" s="539" t="str">
        <f t="shared" ca="1" si="764"/>
        <v>-</v>
      </c>
      <c r="TB82" s="539" t="str">
        <f t="shared" ca="1" si="764"/>
        <v>-</v>
      </c>
      <c r="TC82" s="539" t="str">
        <f t="shared" ca="1" si="764"/>
        <v>-</v>
      </c>
      <c r="TD82" s="539" t="str">
        <f t="shared" ca="1" si="764"/>
        <v>-</v>
      </c>
      <c r="TE82" s="539" t="str">
        <f t="shared" ca="1" si="764"/>
        <v>-</v>
      </c>
      <c r="TF82" s="539" t="str">
        <f t="shared" ca="1" si="764"/>
        <v>-</v>
      </c>
      <c r="TG82" s="539" t="str">
        <f t="shared" ca="1" si="764"/>
        <v>-</v>
      </c>
      <c r="TH82" s="539" t="str">
        <f t="shared" ca="1" si="764"/>
        <v>-</v>
      </c>
      <c r="TI82" s="539" t="str">
        <f t="shared" ca="1" si="764"/>
        <v>-</v>
      </c>
      <c r="TJ82" s="539" t="str">
        <f t="shared" ca="1" si="764"/>
        <v>-</v>
      </c>
      <c r="TK82" s="539" t="str">
        <f t="shared" ca="1" si="764"/>
        <v>-</v>
      </c>
      <c r="TL82" s="539" t="str">
        <f t="shared" ca="1" si="764"/>
        <v>-</v>
      </c>
      <c r="TM82" s="539" t="str">
        <f t="shared" ca="1" si="764"/>
        <v>-</v>
      </c>
      <c r="TN82" s="539" t="str">
        <f t="shared" ca="1" si="764"/>
        <v>-</v>
      </c>
      <c r="TO82" s="539" t="str">
        <f t="shared" ca="1" si="764"/>
        <v>-</v>
      </c>
      <c r="TP82" s="539" t="str">
        <f t="shared" ca="1" si="764"/>
        <v>-</v>
      </c>
      <c r="TQ82" s="539" t="str">
        <f t="shared" ca="1" si="764"/>
        <v>-</v>
      </c>
      <c r="TR82" s="539" t="str">
        <f t="shared" ca="1" si="764"/>
        <v>-</v>
      </c>
      <c r="TS82" s="539" t="str">
        <f t="shared" ca="1" si="764"/>
        <v>-</v>
      </c>
      <c r="TT82" s="539" t="str">
        <f t="shared" ca="1" si="764"/>
        <v>-</v>
      </c>
      <c r="TU82" s="539" t="str">
        <f t="shared" ca="1" si="764"/>
        <v>-</v>
      </c>
      <c r="TV82" s="539" t="str">
        <f t="shared" ca="1" si="764"/>
        <v>-</v>
      </c>
      <c r="TW82" s="539" t="str">
        <f t="shared" ca="1" si="764"/>
        <v>-</v>
      </c>
      <c r="TX82" s="539" t="str">
        <f t="shared" ca="1" si="764"/>
        <v>-</v>
      </c>
      <c r="TY82" s="539" t="str">
        <f t="shared" ca="1" si="764"/>
        <v>-</v>
      </c>
      <c r="TZ82" s="539" t="str">
        <f t="shared" ca="1" si="764"/>
        <v>-</v>
      </c>
      <c r="UA82" s="539" t="str">
        <f t="shared" ca="1" si="764"/>
        <v>-</v>
      </c>
      <c r="UB82" s="539" t="str">
        <f t="shared" ca="1" si="764"/>
        <v>-</v>
      </c>
      <c r="UC82" s="549" t="b">
        <f t="shared" si="771"/>
        <v>1</v>
      </c>
      <c r="UD82" s="549" t="b">
        <f t="shared" si="771"/>
        <v>1</v>
      </c>
      <c r="UE82" s="549" t="b">
        <f t="shared" si="771"/>
        <v>1</v>
      </c>
      <c r="UF82" s="549" t="b">
        <f t="shared" si="771"/>
        <v>1</v>
      </c>
      <c r="UG82" s="549" t="b">
        <f t="shared" si="771"/>
        <v>1</v>
      </c>
      <c r="UH82" s="549" t="b">
        <f t="shared" si="771"/>
        <v>1</v>
      </c>
      <c r="UI82" s="549" t="b">
        <f t="shared" si="771"/>
        <v>1</v>
      </c>
      <c r="UJ82" s="549" t="b">
        <f t="shared" si="771"/>
        <v>1</v>
      </c>
      <c r="UK82" s="549" t="b">
        <f t="shared" si="771"/>
        <v>1</v>
      </c>
      <c r="UL82" s="549" t="b">
        <f t="shared" si="771"/>
        <v>1</v>
      </c>
      <c r="UM82" s="549" t="b">
        <f t="shared" si="771"/>
        <v>1</v>
      </c>
      <c r="UN82" s="549" t="b">
        <f t="shared" si="771"/>
        <v>1</v>
      </c>
      <c r="UO82" s="549" t="b">
        <f t="shared" si="771"/>
        <v>1</v>
      </c>
      <c r="UP82" s="549" t="b">
        <f t="shared" si="771"/>
        <v>1</v>
      </c>
      <c r="UQ82" s="549" t="b">
        <f t="shared" si="771"/>
        <v>1</v>
      </c>
      <c r="UR82" s="549" t="b">
        <f t="shared" si="771"/>
        <v>1</v>
      </c>
      <c r="US82" s="549" t="b">
        <f t="shared" si="771"/>
        <v>1</v>
      </c>
      <c r="UT82" s="549" t="b">
        <f t="shared" si="771"/>
        <v>1</v>
      </c>
      <c r="UU82" s="549" t="b">
        <f t="shared" si="771"/>
        <v>1</v>
      </c>
      <c r="UV82" s="549" t="b">
        <f t="shared" si="771"/>
        <v>1</v>
      </c>
      <c r="UW82" s="549" t="b">
        <f t="shared" si="771"/>
        <v>1</v>
      </c>
      <c r="UX82" s="549" t="b">
        <f t="shared" si="771"/>
        <v>1</v>
      </c>
      <c r="UY82" s="549" t="b">
        <f t="shared" si="771"/>
        <v>1</v>
      </c>
      <c r="UZ82" s="549" t="b">
        <f t="shared" si="771"/>
        <v>1</v>
      </c>
      <c r="VA82" s="549" t="b">
        <f t="shared" si="771"/>
        <v>1</v>
      </c>
      <c r="VB82" s="549" t="b">
        <f t="shared" si="771"/>
        <v>1</v>
      </c>
      <c r="VC82" s="19">
        <f t="shared" ca="1" si="671"/>
        <v>0</v>
      </c>
      <c r="VD82" s="23">
        <v>0</v>
      </c>
    </row>
    <row r="83" spans="1:576" outlineLevel="1">
      <c r="A83" s="21">
        <f t="shared" si="93"/>
        <v>78</v>
      </c>
      <c r="B83" s="21">
        <f t="shared" si="674"/>
        <v>18</v>
      </c>
      <c r="C83">
        <v>108</v>
      </c>
      <c r="D83" s="19" t="str">
        <f t="shared" ca="1" si="583"/>
        <v>SNSW</v>
      </c>
      <c r="E83" t="b">
        <v>0</v>
      </c>
      <c r="F83" t="b">
        <v>0</v>
      </c>
      <c r="G83" t="b">
        <v>1</v>
      </c>
      <c r="H83" s="215">
        <f t="shared" ca="1" si="686"/>
        <v>29</v>
      </c>
      <c r="I83" s="26">
        <v>2</v>
      </c>
      <c r="J83" s="26">
        <v>1</v>
      </c>
      <c r="K83" s="26" t="str">
        <f>""</f>
        <v/>
      </c>
      <c r="L83" s="26">
        <v>0</v>
      </c>
      <c r="M83" s="26">
        <f t="shared" si="585"/>
        <v>2</v>
      </c>
      <c r="N83" s="26">
        <v>2</v>
      </c>
      <c r="O83" s="26">
        <v>3</v>
      </c>
      <c r="P83" s="26">
        <v>2</v>
      </c>
      <c r="Q83" s="26">
        <v>0</v>
      </c>
      <c r="R83" s="26">
        <v>0</v>
      </c>
      <c r="S83" s="26">
        <v>0</v>
      </c>
      <c r="T83" s="26">
        <v>0</v>
      </c>
      <c r="U83" s="26">
        <v>1</v>
      </c>
      <c r="V83" s="116">
        <v>1</v>
      </c>
      <c r="W83" s="116">
        <v>3</v>
      </c>
      <c r="X83" s="116">
        <v>3</v>
      </c>
      <c r="Y83" s="211"/>
      <c r="Z83" s="211"/>
      <c r="AA83" s="211"/>
      <c r="AB83" s="211"/>
      <c r="AC83" s="26">
        <v>0</v>
      </c>
      <c r="AD83" s="211"/>
      <c r="AE83" s="211"/>
      <c r="AF83" s="211"/>
      <c r="AG83" s="211"/>
      <c r="AH83" s="211"/>
      <c r="AI83" s="211"/>
      <c r="AJ83" s="211"/>
      <c r="AK83" s="211"/>
      <c r="AL83" s="136">
        <f t="shared" si="586"/>
        <v>2</v>
      </c>
      <c r="AM83" s="136">
        <f>INDEX(CHOOSE($O83,DataAutumn!i.AdultDrys,DataWinter!i.AdultDrys,DataSpring!i.AdultDrys),1,$N83)</f>
        <v>3</v>
      </c>
      <c r="AN83" s="5">
        <f t="shared" si="587"/>
        <v>2</v>
      </c>
      <c r="AO83" s="5">
        <f t="shared" si="587"/>
        <v>0</v>
      </c>
      <c r="AP83" s="5">
        <f t="shared" si="588"/>
        <v>1</v>
      </c>
      <c r="AQ83" s="211"/>
      <c r="AR83" s="211"/>
      <c r="AS83" s="356" t="str">
        <f t="shared" ca="1" si="589"/>
        <v>optimum_carry 00029 SNSW MWM     pasture100 Day204 Scan2-0000 RR000p GP100p WP125p MP125p T_TRUE (F33N11)</v>
      </c>
      <c r="AT83" s="9" t="str">
        <f ca="1">IF(COUNTIF(AS$5:AS83,AS83)=1,"-","Dup")</f>
        <v>-</v>
      </c>
      <c r="AU83" s="9"/>
      <c r="AV83" s="19" t="str">
        <f t="shared" ca="1" si="773"/>
        <v>-</v>
      </c>
      <c r="AW83" s="19" t="str">
        <f t="shared" ca="1" si="773"/>
        <v>-</v>
      </c>
      <c r="AX83" s="19" t="str">
        <f t="shared" ca="1" si="773"/>
        <v>-</v>
      </c>
      <c r="AY83" s="19" t="str">
        <f t="shared" ca="1" si="773"/>
        <v>-</v>
      </c>
      <c r="AZ83" s="19" t="str">
        <f t="shared" ca="1" si="773"/>
        <v>-</v>
      </c>
      <c r="BA83" s="19" t="str">
        <f t="shared" ca="1" si="773"/>
        <v>-</v>
      </c>
      <c r="BB83" s="19" t="str">
        <f t="shared" ca="1" si="773"/>
        <v>-</v>
      </c>
      <c r="BC83" s="19" t="str">
        <f t="shared" ca="1" si="773"/>
        <v>-</v>
      </c>
      <c r="BD83" s="9"/>
      <c r="BE83" s="5" t="b">
        <f t="shared" si="591"/>
        <v>0</v>
      </c>
      <c r="BF83" s="5" t="str">
        <f t="shared" si="591"/>
        <v>-</v>
      </c>
      <c r="BG83" s="5" t="b">
        <f t="shared" si="591"/>
        <v>0</v>
      </c>
      <c r="BH83" s="5" t="b">
        <f t="shared" si="591"/>
        <v>1</v>
      </c>
      <c r="BI83" s="5" t="b">
        <f t="shared" si="591"/>
        <v>1</v>
      </c>
      <c r="BJ83" s="136">
        <f t="shared" si="591"/>
        <v>0</v>
      </c>
      <c r="BK83" s="19" t="b">
        <f t="shared" ca="1" si="592"/>
        <v>0</v>
      </c>
      <c r="BL83" s="9"/>
      <c r="BM83" s="5" t="str">
        <f t="shared" ca="1" si="593"/>
        <v>-</v>
      </c>
      <c r="BN83" s="19" t="str">
        <f t="shared" ca="1" si="594"/>
        <v>-</v>
      </c>
      <c r="BO83" s="19" t="str">
        <f t="shared" ca="1" si="594"/>
        <v>-</v>
      </c>
      <c r="BP83" s="19" t="str">
        <f t="shared" ca="1" si="594"/>
        <v>-</v>
      </c>
      <c r="BQ83" s="5" t="str">
        <f t="shared" ca="1" si="595"/>
        <v>-</v>
      </c>
      <c r="BR83" s="19" t="str">
        <f t="shared" ca="1" si="596"/>
        <v>-</v>
      </c>
      <c r="BS83" s="5" t="str">
        <f t="shared" ca="1" si="597"/>
        <v>-</v>
      </c>
      <c r="BT83" s="19" t="str">
        <f t="shared" ca="1" si="598"/>
        <v>-</v>
      </c>
      <c r="BU83" s="19" t="str">
        <f t="shared" ca="1" si="598"/>
        <v>-</v>
      </c>
      <c r="BV83" s="19" t="str">
        <f t="shared" ca="1" si="598"/>
        <v>-</v>
      </c>
      <c r="BW83" s="5" t="str">
        <f t="shared" ca="1" si="599"/>
        <v>-</v>
      </c>
      <c r="BX83" s="9"/>
      <c r="BY83" s="5" t="b">
        <f t="shared" si="600"/>
        <v>0</v>
      </c>
      <c r="BZ83" s="5" t="str">
        <f t="shared" ca="1" si="601"/>
        <v>-</v>
      </c>
      <c r="CA83" s="5" t="str">
        <f t="shared" ca="1" si="774"/>
        <v>-</v>
      </c>
      <c r="CB83" s="5" t="str">
        <f t="shared" ca="1" si="774"/>
        <v>-</v>
      </c>
      <c r="CC83" s="5" t="str">
        <f t="shared" ca="1" si="774"/>
        <v>-</v>
      </c>
      <c r="CD83" s="5" t="str">
        <f t="shared" ca="1" si="774"/>
        <v>-</v>
      </c>
      <c r="CE83" s="5" t="str">
        <f t="shared" ca="1" si="774"/>
        <v>-</v>
      </c>
      <c r="CF83" s="5" t="str">
        <f t="shared" ca="1" si="774"/>
        <v>-</v>
      </c>
      <c r="CG83" s="5" t="str">
        <f t="shared" ca="1" si="774"/>
        <v>-</v>
      </c>
      <c r="CH83" s="5" t="str">
        <f t="shared" ca="1" si="774"/>
        <v>-</v>
      </c>
      <c r="CI83" s="9"/>
      <c r="CJ83" s="12" t="b">
        <v>1</v>
      </c>
      <c r="CK83" s="12" t="b">
        <v>1</v>
      </c>
      <c r="CL83" s="12" t="b">
        <v>1</v>
      </c>
      <c r="CM83" s="12">
        <v>22312000005</v>
      </c>
      <c r="CN83" s="12" t="b">
        <v>0</v>
      </c>
      <c r="CO83" s="19" t="str">
        <f t="shared" ca="1" si="603"/>
        <v>-</v>
      </c>
      <c r="CP83" s="19" t="str">
        <f t="shared" ca="1" si="603"/>
        <v>-</v>
      </c>
      <c r="CQ83" s="19" t="str">
        <f t="shared" ca="1" si="603"/>
        <v>-</v>
      </c>
      <c r="CR83" s="433">
        <f t="shared" si="604"/>
        <v>652</v>
      </c>
      <c r="CS83" s="433">
        <f t="shared" si="604"/>
        <v>686</v>
      </c>
      <c r="CT83" s="433">
        <f t="shared" si="604"/>
        <v>721</v>
      </c>
      <c r="CU83" s="144">
        <f t="shared" si="605"/>
        <v>378</v>
      </c>
      <c r="CV83" s="144">
        <f t="shared" si="605"/>
        <v>413</v>
      </c>
      <c r="CW83" s="144">
        <f t="shared" si="605"/>
        <v>448</v>
      </c>
      <c r="CX83" s="19" t="str">
        <f t="shared" ca="1" si="724"/>
        <v>-</v>
      </c>
      <c r="CY83" s="19" t="str">
        <f t="shared" ca="1" si="724"/>
        <v>-</v>
      </c>
      <c r="CZ83" s="19" t="str">
        <f t="shared" ca="1" si="724"/>
        <v>-</v>
      </c>
      <c r="DA83" s="19" t="str">
        <f t="shared" ca="1" si="724"/>
        <v>-</v>
      </c>
      <c r="DB83" s="19" t="str">
        <f t="shared" ca="1" si="724"/>
        <v>-</v>
      </c>
      <c r="DC83" s="19" t="str">
        <f t="shared" ca="1" si="724"/>
        <v>-</v>
      </c>
      <c r="DD83" s="19">
        <f t="shared" ca="1" si="724"/>
        <v>1</v>
      </c>
      <c r="DE83" s="19">
        <f t="shared" ca="1" si="724"/>
        <v>1</v>
      </c>
      <c r="DF83" s="19">
        <f t="shared" ca="1" si="724"/>
        <v>0</v>
      </c>
      <c r="DG83" s="19" t="str">
        <f t="shared" ca="1" si="724"/>
        <v>-</v>
      </c>
      <c r="DH83" s="19" t="str">
        <f t="shared" ca="1" si="724"/>
        <v>-</v>
      </c>
      <c r="DI83" s="19" t="str">
        <f t="shared" ca="1" si="724"/>
        <v>-</v>
      </c>
      <c r="DJ83" s="19" t="str">
        <f t="shared" ca="1" si="724"/>
        <v>-</v>
      </c>
      <c r="DK83" s="19" t="str">
        <f t="shared" ca="1" si="724"/>
        <v>-</v>
      </c>
      <c r="DL83" s="19">
        <f t="shared" ca="1" si="724"/>
        <v>0</v>
      </c>
      <c r="DM83" s="19" t="str">
        <f t="shared" ca="1" si="724"/>
        <v>-</v>
      </c>
      <c r="DN83" s="19" t="str">
        <f t="shared" ca="1" si="724"/>
        <v>-</v>
      </c>
      <c r="DO83" s="19" t="str">
        <f t="shared" ca="1" si="603"/>
        <v>-</v>
      </c>
      <c r="DP83" s="19">
        <f t="shared" ca="1" si="603"/>
        <v>0</v>
      </c>
      <c r="DQ83" s="19">
        <f t="shared" ca="1" si="603"/>
        <v>0</v>
      </c>
      <c r="DR83" s="9"/>
      <c r="DS83" s="19">
        <f t="shared" ca="1" si="753"/>
        <v>0</v>
      </c>
      <c r="DT83" s="19">
        <f t="shared" ca="1" si="753"/>
        <v>0</v>
      </c>
      <c r="DU83" s="19">
        <f t="shared" ca="1" si="753"/>
        <v>0</v>
      </c>
      <c r="DV83" s="19">
        <f t="shared" ca="1" si="753"/>
        <v>0</v>
      </c>
      <c r="DW83" s="19">
        <f t="shared" ca="1" si="753"/>
        <v>0</v>
      </c>
      <c r="DX83" s="19">
        <f t="shared" ca="1" si="753"/>
        <v>0</v>
      </c>
      <c r="DY83" s="19">
        <f t="shared" ca="1" si="753"/>
        <v>0</v>
      </c>
      <c r="DZ83" s="19">
        <f t="shared" ca="1" si="753"/>
        <v>0</v>
      </c>
      <c r="EA83" s="19">
        <f t="shared" ca="1" si="753"/>
        <v>0</v>
      </c>
      <c r="EB83" s="19">
        <f t="shared" ca="1" si="753"/>
        <v>0</v>
      </c>
      <c r="EC83" s="19">
        <f t="shared" ca="1" si="753"/>
        <v>0</v>
      </c>
      <c r="ED83" s="19">
        <f t="shared" ca="1" si="753"/>
        <v>0</v>
      </c>
      <c r="EE83" s="19">
        <f t="shared" ca="1" si="753"/>
        <v>0</v>
      </c>
      <c r="EF83" s="433">
        <f t="shared" si="608"/>
        <v>0</v>
      </c>
      <c r="EG83" s="433">
        <f t="shared" si="608"/>
        <v>0</v>
      </c>
      <c r="EH83" s="116">
        <f t="shared" si="609"/>
        <v>0</v>
      </c>
      <c r="EI83" s="116">
        <f t="shared" ca="1" si="609"/>
        <v>0</v>
      </c>
      <c r="EJ83" s="116">
        <f t="shared" ca="1" si="609"/>
        <v>0</v>
      </c>
      <c r="EK83" s="116">
        <f t="shared" ca="1" si="609"/>
        <v>0</v>
      </c>
      <c r="EL83" s="116">
        <f t="shared" ca="1" si="609"/>
        <v>0</v>
      </c>
      <c r="EM83" s="537">
        <f t="shared" ca="1" si="610"/>
        <v>0</v>
      </c>
      <c r="EN83" s="116">
        <f t="shared" ca="1" si="611"/>
        <v>0</v>
      </c>
      <c r="EO83" s="116">
        <f t="shared" ca="1" si="611"/>
        <v>0</v>
      </c>
      <c r="EP83" s="116">
        <f t="shared" ca="1" si="611"/>
        <v>0</v>
      </c>
      <c r="EQ83" s="116">
        <f t="shared" ca="1" si="611"/>
        <v>0</v>
      </c>
      <c r="ER83" s="116">
        <f t="shared" ca="1" si="611"/>
        <v>0</v>
      </c>
      <c r="ES83" s="537">
        <f t="shared" ca="1" si="612"/>
        <v>0</v>
      </c>
      <c r="ET83" s="116">
        <f t="shared" ca="1" si="613"/>
        <v>0</v>
      </c>
      <c r="EU83" s="116">
        <f t="shared" ca="1" si="613"/>
        <v>0</v>
      </c>
      <c r="EV83" s="116">
        <f t="shared" ca="1" si="613"/>
        <v>0</v>
      </c>
      <c r="EW83" s="116">
        <f t="shared" ca="1" si="613"/>
        <v>0</v>
      </c>
      <c r="EX83" s="116">
        <f t="shared" ca="1" si="613"/>
        <v>0</v>
      </c>
      <c r="EY83" s="537">
        <f t="shared" ca="1" si="614"/>
        <v>0</v>
      </c>
      <c r="EZ83" s="116">
        <f t="shared" ca="1" si="615"/>
        <v>0</v>
      </c>
      <c r="FA83" s="116">
        <f t="shared" ca="1" si="615"/>
        <v>0</v>
      </c>
      <c r="FB83" s="116">
        <f t="shared" ca="1" si="615"/>
        <v>0</v>
      </c>
      <c r="FC83" s="116">
        <f t="shared" ca="1" si="615"/>
        <v>0</v>
      </c>
      <c r="FD83" s="116">
        <f t="shared" ca="1" si="615"/>
        <v>0</v>
      </c>
      <c r="FE83" s="537">
        <f t="shared" ca="1" si="616"/>
        <v>0</v>
      </c>
      <c r="FF83" s="116">
        <f t="shared" ca="1" si="617"/>
        <v>0</v>
      </c>
      <c r="FG83" s="116">
        <f t="shared" ca="1" si="617"/>
        <v>0</v>
      </c>
      <c r="FH83" s="116">
        <f t="shared" ca="1" si="617"/>
        <v>0</v>
      </c>
      <c r="FI83" s="116">
        <f t="shared" ca="1" si="617"/>
        <v>0</v>
      </c>
      <c r="FJ83" s="116">
        <f t="shared" ca="1" si="617"/>
        <v>0</v>
      </c>
      <c r="FK83" s="537">
        <f t="shared" ca="1" si="618"/>
        <v>0</v>
      </c>
      <c r="FL83" s="116">
        <f t="shared" ca="1" si="619"/>
        <v>0</v>
      </c>
      <c r="FM83" s="116">
        <f t="shared" ca="1" si="619"/>
        <v>0</v>
      </c>
      <c r="FN83" s="116">
        <f t="shared" ca="1" si="619"/>
        <v>0</v>
      </c>
      <c r="FO83" s="116">
        <f t="shared" ca="1" si="619"/>
        <v>0</v>
      </c>
      <c r="FP83" s="116">
        <f t="shared" ca="1" si="619"/>
        <v>0</v>
      </c>
      <c r="FQ83" s="537">
        <f t="shared" ca="1" si="620"/>
        <v>0</v>
      </c>
      <c r="FR83" s="117">
        <f t="shared" ca="1" si="621"/>
        <v>0</v>
      </c>
      <c r="FS83" s="117">
        <f t="shared" ca="1" si="621"/>
        <v>0</v>
      </c>
      <c r="FT83" s="117">
        <f t="shared" ca="1" si="621"/>
        <v>0</v>
      </c>
      <c r="FU83" s="117">
        <f t="shared" ca="1" si="621"/>
        <v>0</v>
      </c>
      <c r="FV83" s="556">
        <f t="shared" ca="1" si="725"/>
        <v>0</v>
      </c>
      <c r="FW83" s="556">
        <f t="shared" ca="1" si="725"/>
        <v>0</v>
      </c>
      <c r="FX83" s="556">
        <f t="shared" ca="1" si="725"/>
        <v>0</v>
      </c>
      <c r="FY83" s="556">
        <f t="shared" ca="1" si="725"/>
        <v>0</v>
      </c>
      <c r="FZ83" s="556">
        <f t="shared" ca="1" si="725"/>
        <v>0</v>
      </c>
      <c r="GA83" s="556">
        <f t="shared" ca="1" si="725"/>
        <v>0</v>
      </c>
      <c r="GB83" s="556">
        <f t="shared" ca="1" si="725"/>
        <v>0</v>
      </c>
      <c r="GC83" s="556">
        <f t="shared" ca="1" si="725"/>
        <v>0</v>
      </c>
      <c r="GD83" s="556">
        <f t="shared" ca="1" si="725"/>
        <v>0</v>
      </c>
      <c r="GE83" s="556">
        <f t="shared" ca="1" si="725"/>
        <v>0</v>
      </c>
      <c r="GF83" s="556">
        <f t="shared" ca="1" si="725"/>
        <v>0</v>
      </c>
      <c r="GG83" s="556">
        <f t="shared" ca="1" si="725"/>
        <v>0</v>
      </c>
      <c r="GH83" s="556">
        <f t="shared" ca="1" si="725"/>
        <v>0</v>
      </c>
      <c r="GI83" s="556">
        <f t="shared" ca="1" si="725"/>
        <v>0</v>
      </c>
      <c r="GJ83" s="556">
        <f t="shared" ca="1" si="725"/>
        <v>0</v>
      </c>
      <c r="GK83" s="556">
        <f t="shared" ref="GK83:GO83" ca="1" si="783">IF(AND($M83=GK$17,$O83=GK$19,$AH83=GK$16,OR($P83=GK$20,GK$20=1)),INDEX(i.FS_Strategy,$AK83+1,$AH83),0)</f>
        <v>0</v>
      </c>
      <c r="GL83" s="556">
        <f t="shared" ca="1" si="783"/>
        <v>0</v>
      </c>
      <c r="GM83" s="556">
        <f t="shared" ca="1" si="783"/>
        <v>0</v>
      </c>
      <c r="GN83" s="556">
        <f t="shared" ca="1" si="783"/>
        <v>0</v>
      </c>
      <c r="GO83" s="556">
        <f t="shared" ca="1" si="783"/>
        <v>0</v>
      </c>
      <c r="GP83" s="19">
        <f t="shared" ca="1" si="623"/>
        <v>0</v>
      </c>
      <c r="GQ83" s="116">
        <f t="shared" ca="1" si="624"/>
        <v>0</v>
      </c>
      <c r="GR83" s="116">
        <f t="shared" ca="1" si="624"/>
        <v>0</v>
      </c>
      <c r="GS83" s="116">
        <f t="shared" ca="1" si="624"/>
        <v>0</v>
      </c>
      <c r="GT83" s="116">
        <f t="shared" ca="1" si="624"/>
        <v>0</v>
      </c>
      <c r="GU83" s="116">
        <f t="shared" ca="1" si="624"/>
        <v>0</v>
      </c>
      <c r="GV83" s="537">
        <f t="shared" ca="1" si="625"/>
        <v>0</v>
      </c>
      <c r="GW83" s="116">
        <f t="shared" ca="1" si="626"/>
        <v>0</v>
      </c>
      <c r="GX83" s="116">
        <f t="shared" ca="1" si="626"/>
        <v>0</v>
      </c>
      <c r="GY83" s="116">
        <f t="shared" ca="1" si="626"/>
        <v>0</v>
      </c>
      <c r="GZ83" s="116">
        <f t="shared" ca="1" si="626"/>
        <v>0</v>
      </c>
      <c r="HA83" s="116">
        <f t="shared" ca="1" si="626"/>
        <v>0</v>
      </c>
      <c r="HB83" s="537">
        <f t="shared" ca="1" si="627"/>
        <v>0</v>
      </c>
      <c r="HC83" s="116">
        <f t="shared" ca="1" si="628"/>
        <v>0</v>
      </c>
      <c r="HD83" s="116">
        <f t="shared" ca="1" si="628"/>
        <v>0</v>
      </c>
      <c r="HE83" s="116">
        <f t="shared" ca="1" si="628"/>
        <v>0</v>
      </c>
      <c r="HF83" s="116">
        <f t="shared" ca="1" si="628"/>
        <v>0</v>
      </c>
      <c r="HG83" s="116">
        <f t="shared" ca="1" si="628"/>
        <v>0</v>
      </c>
      <c r="HH83" s="537">
        <f t="shared" ca="1" si="629"/>
        <v>0</v>
      </c>
      <c r="HI83" s="116">
        <f t="shared" ca="1" si="630"/>
        <v>0</v>
      </c>
      <c r="HJ83" s="116">
        <f t="shared" ca="1" si="630"/>
        <v>0</v>
      </c>
      <c r="HK83" s="116">
        <f t="shared" ca="1" si="630"/>
        <v>0</v>
      </c>
      <c r="HL83" s="116">
        <f t="shared" ca="1" si="630"/>
        <v>0</v>
      </c>
      <c r="HM83" s="116">
        <f t="shared" ca="1" si="630"/>
        <v>0</v>
      </c>
      <c r="HN83" s="537">
        <f t="shared" ca="1" si="631"/>
        <v>0</v>
      </c>
      <c r="HO83" s="116">
        <f t="shared" ca="1" si="632"/>
        <v>0</v>
      </c>
      <c r="HP83" s="116">
        <f t="shared" ca="1" si="632"/>
        <v>0</v>
      </c>
      <c r="HQ83" s="116">
        <f t="shared" ca="1" si="632"/>
        <v>0</v>
      </c>
      <c r="HR83" s="116">
        <f t="shared" ca="1" si="632"/>
        <v>0</v>
      </c>
      <c r="HS83" s="116">
        <f t="shared" ca="1" si="632"/>
        <v>0</v>
      </c>
      <c r="HT83" s="537">
        <f t="shared" ca="1" si="633"/>
        <v>0</v>
      </c>
      <c r="HU83" s="116">
        <f t="shared" ca="1" si="634"/>
        <v>0</v>
      </c>
      <c r="HV83" s="116">
        <f t="shared" ca="1" si="634"/>
        <v>0</v>
      </c>
      <c r="HW83" s="116">
        <f t="shared" ca="1" si="634"/>
        <v>0</v>
      </c>
      <c r="HX83" s="116">
        <f t="shared" ca="1" si="634"/>
        <v>0</v>
      </c>
      <c r="HY83" s="116">
        <f t="shared" ca="1" si="634"/>
        <v>0</v>
      </c>
      <c r="HZ83" s="537">
        <f t="shared" ca="1" si="635"/>
        <v>0</v>
      </c>
      <c r="IA83" s="117">
        <f t="shared" ca="1" si="636"/>
        <v>0</v>
      </c>
      <c r="IB83" s="117">
        <f t="shared" ca="1" si="636"/>
        <v>0</v>
      </c>
      <c r="IC83" s="117">
        <f t="shared" ca="1" si="636"/>
        <v>0</v>
      </c>
      <c r="ID83" s="117">
        <f t="shared" ca="1" si="636"/>
        <v>0</v>
      </c>
      <c r="IE83" s="556">
        <f t="shared" ca="1" si="726"/>
        <v>0</v>
      </c>
      <c r="IF83" s="556">
        <f t="shared" ca="1" si="726"/>
        <v>0</v>
      </c>
      <c r="IG83" s="556">
        <f t="shared" ca="1" si="726"/>
        <v>0</v>
      </c>
      <c r="IH83" s="556">
        <f t="shared" ca="1" si="726"/>
        <v>0</v>
      </c>
      <c r="II83" s="556">
        <f t="shared" ca="1" si="726"/>
        <v>0</v>
      </c>
      <c r="IJ83" s="556">
        <f t="shared" ca="1" si="726"/>
        <v>0</v>
      </c>
      <c r="IK83" s="556">
        <f t="shared" ca="1" si="726"/>
        <v>0</v>
      </c>
      <c r="IL83" s="556">
        <f t="shared" ca="1" si="726"/>
        <v>0</v>
      </c>
      <c r="IM83" s="556">
        <f t="shared" ca="1" si="726"/>
        <v>0</v>
      </c>
      <c r="IN83" s="556">
        <f t="shared" ca="1" si="726"/>
        <v>0</v>
      </c>
      <c r="IO83" s="556">
        <f t="shared" ca="1" si="726"/>
        <v>0</v>
      </c>
      <c r="IP83" s="556">
        <f t="shared" ca="1" si="726"/>
        <v>0</v>
      </c>
      <c r="IQ83" s="556">
        <f t="shared" ca="1" si="726"/>
        <v>0</v>
      </c>
      <c r="IR83" s="556">
        <f t="shared" ca="1" si="726"/>
        <v>0</v>
      </c>
      <c r="IS83" s="556">
        <f t="shared" ca="1" si="726"/>
        <v>0</v>
      </c>
      <c r="IT83" s="556">
        <f t="shared" ref="IT83:IX83" ca="1" si="784">IF(AND($M83=IT$17,$O83=IT$19,$AH83=IT$16,OR($P83=IT$20,IT$20=1)),INDEX(i.FS_Strategy,$AK83+1,$AH83),0)</f>
        <v>0</v>
      </c>
      <c r="IU83" s="556">
        <f t="shared" ca="1" si="784"/>
        <v>0</v>
      </c>
      <c r="IV83" s="556">
        <f t="shared" ca="1" si="784"/>
        <v>0</v>
      </c>
      <c r="IW83" s="556">
        <f t="shared" ca="1" si="784"/>
        <v>0</v>
      </c>
      <c r="IX83" s="556">
        <f t="shared" ca="1" si="784"/>
        <v>0</v>
      </c>
      <c r="IY83" s="19">
        <f t="shared" ca="1" si="638"/>
        <v>0</v>
      </c>
      <c r="IZ83" s="5">
        <f t="shared" si="639"/>
        <v>67</v>
      </c>
      <c r="JA83" s="9"/>
      <c r="JB83" s="5">
        <f t="shared" si="640"/>
        <v>1</v>
      </c>
      <c r="JC83" s="5" t="b">
        <f t="shared" si="640"/>
        <v>0</v>
      </c>
      <c r="JD83" s="19">
        <f t="shared" ca="1" si="765"/>
        <v>0</v>
      </c>
      <c r="JE83" s="5">
        <f t="shared" si="642"/>
        <v>0</v>
      </c>
      <c r="JF83" s="5">
        <f t="shared" si="643"/>
        <v>1.2500000000000001E-2</v>
      </c>
      <c r="JG83" s="5">
        <f t="shared" si="644"/>
        <v>0</v>
      </c>
      <c r="JH83" s="19">
        <f t="shared" ca="1" si="765"/>
        <v>0</v>
      </c>
      <c r="JI83" s="5">
        <f t="shared" si="645"/>
        <v>60</v>
      </c>
      <c r="JJ83" s="5">
        <f t="shared" si="646"/>
        <v>1</v>
      </c>
      <c r="JK83" s="19">
        <f t="shared" ca="1" si="765"/>
        <v>0</v>
      </c>
      <c r="JL83" s="19">
        <f t="shared" ca="1" si="765"/>
        <v>0</v>
      </c>
      <c r="JM83" s="19">
        <f t="shared" ca="1" si="765"/>
        <v>0</v>
      </c>
      <c r="JN83" s="19">
        <f t="shared" ca="1" si="765"/>
        <v>0</v>
      </c>
      <c r="JO83" s="19">
        <f t="shared" ca="1" si="765"/>
        <v>0</v>
      </c>
      <c r="JP83" s="19">
        <f t="shared" ca="1" si="765"/>
        <v>0</v>
      </c>
      <c r="JQ83" s="19">
        <f t="shared" ca="1" si="765"/>
        <v>0</v>
      </c>
      <c r="JR83" s="19">
        <f t="shared" ca="1" si="765"/>
        <v>0</v>
      </c>
      <c r="JS83" s="19">
        <f t="shared" ca="1" si="765"/>
        <v>0</v>
      </c>
      <c r="JT83" s="19">
        <f t="shared" ca="1" si="765"/>
        <v>0</v>
      </c>
      <c r="JU83" s="19">
        <f t="shared" ca="1" si="765"/>
        <v>0</v>
      </c>
      <c r="JV83" s="19">
        <f t="shared" ca="1" si="765"/>
        <v>0</v>
      </c>
      <c r="JW83" s="19">
        <f t="shared" ca="1" si="765"/>
        <v>0</v>
      </c>
      <c r="JX83" s="19">
        <f t="shared" ca="1" si="765"/>
        <v>0</v>
      </c>
      <c r="JY83" s="19">
        <f t="shared" ca="1" si="765"/>
        <v>0</v>
      </c>
      <c r="JZ83" s="19">
        <f t="shared" ca="1" si="765"/>
        <v>0</v>
      </c>
      <c r="KA83" s="19">
        <f t="shared" ca="1" si="765"/>
        <v>0</v>
      </c>
      <c r="KB83" s="19">
        <f t="shared" ca="1" si="765"/>
        <v>0</v>
      </c>
      <c r="KC83" s="19">
        <f t="shared" ca="1" si="765"/>
        <v>0</v>
      </c>
      <c r="KD83" s="19">
        <f t="shared" ca="1" si="765"/>
        <v>0</v>
      </c>
      <c r="KE83" s="19">
        <f t="shared" ca="1" si="765"/>
        <v>0</v>
      </c>
      <c r="KF83" s="5">
        <f t="shared" si="647"/>
        <v>0</v>
      </c>
      <c r="KG83" s="5">
        <f t="shared" si="647"/>
        <v>6.25E-2</v>
      </c>
      <c r="KH83" s="5">
        <f t="shared" si="647"/>
        <v>6.25E-2</v>
      </c>
      <c r="KI83" s="5">
        <f t="shared" si="647"/>
        <v>6.25E-2</v>
      </c>
      <c r="KJ83" s="19">
        <f t="shared" ca="1" si="765"/>
        <v>0</v>
      </c>
      <c r="KK83" s="19">
        <f t="shared" ca="1" si="765"/>
        <v>0</v>
      </c>
      <c r="KL83" s="19">
        <f t="shared" ca="1" si="765"/>
        <v>0</v>
      </c>
      <c r="KM83" s="19">
        <f t="shared" ca="1" si="765"/>
        <v>0</v>
      </c>
      <c r="KN83" s="19">
        <f t="shared" ca="1" si="765"/>
        <v>1</v>
      </c>
      <c r="KO83" s="19">
        <f t="shared" ca="1" si="765"/>
        <v>0</v>
      </c>
      <c r="KP83" s="19">
        <f t="shared" ca="1" si="765"/>
        <v>1</v>
      </c>
      <c r="KQ83" s="9"/>
      <c r="KR83" s="5" t="b">
        <f t="shared" ca="1" si="648"/>
        <v>1</v>
      </c>
      <c r="KS83" s="5" t="b">
        <f t="shared" si="649"/>
        <v>0</v>
      </c>
      <c r="KT83" s="5" t="b">
        <f t="shared" si="649"/>
        <v>0</v>
      </c>
      <c r="KU83" s="5" t="b">
        <f t="shared" si="649"/>
        <v>1</v>
      </c>
      <c r="KV83" s="136">
        <f t="shared" si="650"/>
        <v>2</v>
      </c>
      <c r="KW83" s="136">
        <f t="shared" si="650"/>
        <v>2</v>
      </c>
      <c r="KX83" s="5" t="b">
        <f t="shared" si="651"/>
        <v>0</v>
      </c>
      <c r="KY83" s="5" t="b">
        <f t="shared" si="651"/>
        <v>1</v>
      </c>
      <c r="KZ83" s="5" t="b">
        <f t="shared" si="651"/>
        <v>1</v>
      </c>
      <c r="LA83" s="5" t="b">
        <f t="shared" si="651"/>
        <v>0</v>
      </c>
      <c r="LB83" s="5">
        <f t="shared" si="652"/>
        <v>1</v>
      </c>
      <c r="LC83" s="5">
        <f t="shared" si="652"/>
        <v>0</v>
      </c>
      <c r="LD83" s="5" t="b">
        <f t="shared" si="653"/>
        <v>0</v>
      </c>
      <c r="LE83" s="5" t="str" cm="1">
        <f t="array" aca="1" ref="LE83" ca="1">IF(OR(LF83:LM83&lt;&gt;"-"),TRUE,"-")</f>
        <v>-</v>
      </c>
      <c r="LF83" s="19" t="str">
        <f t="shared" ca="1" si="760"/>
        <v>-</v>
      </c>
      <c r="LG83" s="19" t="str">
        <f t="shared" ca="1" si="760"/>
        <v>-</v>
      </c>
      <c r="LH83" s="19" t="str">
        <f t="shared" ca="1" si="760"/>
        <v>-</v>
      </c>
      <c r="LI83" s="19" t="str">
        <f t="shared" ca="1" si="760"/>
        <v>-</v>
      </c>
      <c r="LJ83" s="19" t="str">
        <f t="shared" ca="1" si="760"/>
        <v>-</v>
      </c>
      <c r="LK83" s="19" t="str">
        <f t="shared" ca="1" si="760"/>
        <v>-</v>
      </c>
      <c r="LL83" s="19" t="str">
        <f t="shared" ca="1" si="760"/>
        <v>-</v>
      </c>
      <c r="LM83" s="19" t="str">
        <f t="shared" ca="1" si="760"/>
        <v>-</v>
      </c>
      <c r="LN83" s="466" t="str">
        <f t="shared" ca="1" si="760"/>
        <v>-</v>
      </c>
      <c r="LO83" s="5" t="b">
        <f t="array" aca="1" ref="LO83" ca="1">IF(OR(LP83:LV83&lt;&gt;"-"),TRUE,"-")</f>
        <v>1</v>
      </c>
      <c r="LP83" s="19">
        <f t="shared" ca="1" si="728"/>
        <v>0</v>
      </c>
      <c r="LQ83" s="19" t="str">
        <f t="shared" ca="1" si="728"/>
        <v>-</v>
      </c>
      <c r="LR83" s="19">
        <f t="shared" ca="1" si="728"/>
        <v>999999</v>
      </c>
      <c r="LS83" s="19">
        <f t="shared" ca="1" si="728"/>
        <v>999999</v>
      </c>
      <c r="LT83" s="19">
        <f t="shared" ca="1" si="728"/>
        <v>999999</v>
      </c>
      <c r="LU83" s="19">
        <f t="shared" ca="1" si="728"/>
        <v>999999</v>
      </c>
      <c r="LV83" s="19">
        <f t="shared" ca="1" si="728"/>
        <v>999999</v>
      </c>
      <c r="LW83" s="19" t="str">
        <f t="shared" ca="1" si="728"/>
        <v>-</v>
      </c>
      <c r="LX83" s="19" t="str">
        <f t="shared" ca="1" si="728"/>
        <v>-</v>
      </c>
      <c r="LY83" s="19" t="str">
        <f t="shared" ca="1" si="728"/>
        <v>-</v>
      </c>
      <c r="LZ83" s="19" t="b">
        <f t="shared" ca="1" si="656"/>
        <v>1</v>
      </c>
      <c r="MA83" s="19">
        <f t="shared" ca="1" si="656"/>
        <v>0</v>
      </c>
      <c r="MB83" s="5" t="str">
        <f t="shared" si="657"/>
        <v>-</v>
      </c>
      <c r="MC83" s="5" t="str">
        <f t="shared" si="657"/>
        <v>-</v>
      </c>
      <c r="MD83" s="5" t="str">
        <f t="shared" si="657"/>
        <v>-</v>
      </c>
      <c r="ME83" s="5" t="str">
        <f t="shared" si="657"/>
        <v>-</v>
      </c>
      <c r="MF83" s="19" t="str">
        <f t="shared" ca="1" si="730"/>
        <v>-</v>
      </c>
      <c r="MG83" s="19" t="str">
        <f t="shared" ca="1" si="730"/>
        <v>-</v>
      </c>
      <c r="MH83" s="19" t="str">
        <f t="shared" ca="1" si="730"/>
        <v>-</v>
      </c>
      <c r="MI83" s="19" t="str">
        <f t="shared" ca="1" si="730"/>
        <v>-</v>
      </c>
      <c r="MJ83" s="19">
        <f t="shared" ca="1" si="730"/>
        <v>0.5</v>
      </c>
      <c r="MK83" s="19">
        <f t="shared" ca="1" si="730"/>
        <v>0.5</v>
      </c>
      <c r="ML83" s="19" t="str">
        <f t="shared" ca="1" si="730"/>
        <v>-</v>
      </c>
      <c r="MM83" s="5">
        <f t="shared" si="659"/>
        <v>0</v>
      </c>
      <c r="MN83" s="5">
        <f t="shared" si="659"/>
        <v>500</v>
      </c>
      <c r="MO83" s="5">
        <f t="shared" si="659"/>
        <v>500</v>
      </c>
      <c r="MP83" s="5">
        <f t="shared" si="659"/>
        <v>575</v>
      </c>
      <c r="MQ83" s="5">
        <f t="shared" si="659"/>
        <v>240</v>
      </c>
      <c r="MR83" s="5">
        <f t="shared" si="659"/>
        <v>364</v>
      </c>
      <c r="MS83" s="5">
        <f t="shared" si="660"/>
        <v>1</v>
      </c>
      <c r="MT83" s="9"/>
      <c r="MU83" s="19">
        <f t="shared" ca="1" si="730"/>
        <v>70</v>
      </c>
      <c r="MV83" s="19">
        <f t="shared" ca="1" si="730"/>
        <v>50</v>
      </c>
      <c r="MW83" s="19">
        <f t="shared" ca="1" si="730"/>
        <v>75</v>
      </c>
      <c r="MX83" s="19">
        <f t="shared" ca="1" si="730"/>
        <v>50</v>
      </c>
      <c r="MY83" s="5">
        <f t="shared" si="661"/>
        <v>1.25</v>
      </c>
      <c r="MZ83" s="5">
        <f t="shared" si="662"/>
        <v>1.25</v>
      </c>
      <c r="NA83" s="5">
        <f t="shared" si="663"/>
        <v>1</v>
      </c>
      <c r="NB83" s="9"/>
      <c r="NC83" s="19" t="b">
        <f t="shared" ca="1" si="761"/>
        <v>0</v>
      </c>
      <c r="ND83" s="19" t="b">
        <f t="shared" ca="1" si="761"/>
        <v>0</v>
      </c>
      <c r="NE83" s="19">
        <f t="shared" ca="1" si="761"/>
        <v>2</v>
      </c>
      <c r="NF83" s="19">
        <f t="shared" ca="1" si="761"/>
        <v>1</v>
      </c>
      <c r="NG83" s="19">
        <f t="shared" ca="1" si="761"/>
        <v>2</v>
      </c>
      <c r="NH83" s="19">
        <f t="shared" ca="1" si="761"/>
        <v>0</v>
      </c>
      <c r="NI83" s="19" t="str">
        <f t="shared" ca="1" si="761"/>
        <v>-</v>
      </c>
      <c r="NJ83" s="466" t="b">
        <v>0</v>
      </c>
      <c r="NK83" s="466" t="s">
        <v>34</v>
      </c>
      <c r="NL83" s="466" t="b">
        <v>1</v>
      </c>
      <c r="NM83" s="466">
        <f>$NM$53*0.1</f>
        <v>100</v>
      </c>
      <c r="NN83" s="19" t="str">
        <f t="shared" ca="1" si="761"/>
        <v>-</v>
      </c>
      <c r="NO83" s="19">
        <f t="shared" ca="1" si="730"/>
        <v>1</v>
      </c>
      <c r="NP83" s="19">
        <f t="shared" ca="1" si="730"/>
        <v>1</v>
      </c>
      <c r="NQ83" s="19">
        <f t="shared" ca="1" si="730"/>
        <v>1</v>
      </c>
      <c r="NR83" s="19">
        <f t="shared" ca="1" si="730"/>
        <v>1</v>
      </c>
      <c r="NS83" s="19">
        <f t="shared" ref="NS83:NW83" ca="1" si="785">OFFSET(NS$5,$B83,0)</f>
        <v>1</v>
      </c>
      <c r="NT83" s="19">
        <f t="shared" ca="1" si="785"/>
        <v>1</v>
      </c>
      <c r="NU83" s="19">
        <f t="shared" ca="1" si="785"/>
        <v>1</v>
      </c>
      <c r="NV83" s="19">
        <f t="shared" ca="1" si="785"/>
        <v>1</v>
      </c>
      <c r="NW83" s="19">
        <f t="shared" ca="1" si="785"/>
        <v>1</v>
      </c>
      <c r="NX83" s="9"/>
      <c r="NY83" s="539" t="str">
        <f t="shared" si="762"/>
        <v>-</v>
      </c>
      <c r="NZ83" s="539" t="str">
        <f t="shared" si="762"/>
        <v>-</v>
      </c>
      <c r="OA83" s="539" t="str">
        <f t="shared" si="762"/>
        <v>-</v>
      </c>
      <c r="OB83" s="539" t="str">
        <f t="shared" si="762"/>
        <v>-</v>
      </c>
      <c r="OC83" s="539" t="str">
        <f t="shared" si="762"/>
        <v>-</v>
      </c>
      <c r="OD83" s="539" t="str">
        <f t="shared" si="762"/>
        <v>-</v>
      </c>
      <c r="OE83" s="539" t="str">
        <f t="shared" ca="1" si="762"/>
        <v>-</v>
      </c>
      <c r="OF83" s="539" t="str">
        <f t="shared" ca="1" si="762"/>
        <v>-</v>
      </c>
      <c r="OG83" s="539" t="str">
        <f t="shared" ca="1" si="762"/>
        <v>-</v>
      </c>
      <c r="OH83" s="539" t="str">
        <f t="shared" ca="1" si="762"/>
        <v>-</v>
      </c>
      <c r="OI83" s="539" t="str">
        <f t="shared" ca="1" si="762"/>
        <v>-</v>
      </c>
      <c r="OJ83" s="539" t="str">
        <f t="shared" ca="1" si="762"/>
        <v>-</v>
      </c>
      <c r="OK83" s="539" t="str">
        <f t="shared" ca="1" si="762"/>
        <v>-</v>
      </c>
      <c r="OL83" s="539" t="str">
        <f t="shared" ca="1" si="762"/>
        <v>-</v>
      </c>
      <c r="OM83" s="539" t="str">
        <f t="shared" ca="1" si="762"/>
        <v>-</v>
      </c>
      <c r="ON83" s="539" t="str">
        <f t="shared" ca="1" si="762"/>
        <v>-</v>
      </c>
      <c r="OO83" s="539" t="str">
        <f t="shared" ca="1" si="762"/>
        <v>-</v>
      </c>
      <c r="OP83" s="539" t="str">
        <f t="shared" ca="1" si="762"/>
        <v>-</v>
      </c>
      <c r="OQ83" s="539" t="str">
        <f t="shared" ca="1" si="762"/>
        <v>-</v>
      </c>
      <c r="OR83" s="539" t="str">
        <f t="shared" ca="1" si="762"/>
        <v>-</v>
      </c>
      <c r="OS83" s="539" t="str">
        <f t="shared" ca="1" si="762"/>
        <v>-</v>
      </c>
      <c r="OT83" s="539" t="str">
        <f t="shared" ca="1" si="762"/>
        <v>-</v>
      </c>
      <c r="OU83" s="539" t="str">
        <f t="shared" ca="1" si="762"/>
        <v>-</v>
      </c>
      <c r="OV83" s="539" t="str">
        <f t="shared" ca="1" si="762"/>
        <v>-</v>
      </c>
      <c r="OW83" s="539" t="str">
        <f t="shared" ca="1" si="762"/>
        <v>-</v>
      </c>
      <c r="OX83" s="539" t="str">
        <f t="shared" ca="1" si="762"/>
        <v>-</v>
      </c>
      <c r="OY83" s="539" t="str">
        <f t="shared" ca="1" si="762"/>
        <v>-</v>
      </c>
      <c r="OZ83" s="539" t="str">
        <f t="shared" ca="1" si="762"/>
        <v>-</v>
      </c>
      <c r="PA83" s="539" t="str">
        <f t="shared" ca="1" si="762"/>
        <v>-</v>
      </c>
      <c r="PB83" s="539" t="str">
        <f t="shared" ca="1" si="762"/>
        <v>-</v>
      </c>
      <c r="PC83" s="539" t="str">
        <f t="shared" ca="1" si="762"/>
        <v>-</v>
      </c>
      <c r="PD83" s="539" t="str">
        <f t="shared" ca="1" si="762"/>
        <v>-</v>
      </c>
      <c r="PE83" s="539" t="str">
        <f t="shared" ca="1" si="762"/>
        <v>-</v>
      </c>
      <c r="PF83" s="539" t="str">
        <f t="shared" ca="1" si="762"/>
        <v>-</v>
      </c>
      <c r="PG83" s="539" t="str">
        <f t="shared" ca="1" si="762"/>
        <v>-</v>
      </c>
      <c r="PH83" s="539" t="str">
        <f t="shared" ca="1" si="762"/>
        <v>-</v>
      </c>
      <c r="PI83" s="549" t="str">
        <f t="shared" si="769"/>
        <v>-</v>
      </c>
      <c r="PJ83" s="549" t="str">
        <f t="shared" si="769"/>
        <v>-</v>
      </c>
      <c r="PK83" s="549" t="str">
        <f t="shared" si="769"/>
        <v>-</v>
      </c>
      <c r="PL83" s="549" t="str">
        <f t="shared" si="769"/>
        <v>-</v>
      </c>
      <c r="PM83" s="549" t="str">
        <f t="shared" si="769"/>
        <v>-</v>
      </c>
      <c r="PN83" s="549" t="str">
        <f t="shared" si="769"/>
        <v>-</v>
      </c>
      <c r="PO83" s="549" t="str">
        <f t="shared" si="769"/>
        <v>-</v>
      </c>
      <c r="PP83" s="549" t="str">
        <f t="shared" si="769"/>
        <v>-</v>
      </c>
      <c r="PQ83" s="549" t="str">
        <f t="shared" si="769"/>
        <v>-</v>
      </c>
      <c r="PR83" s="549" t="str">
        <f t="shared" si="769"/>
        <v>-</v>
      </c>
      <c r="PS83" s="549" t="str">
        <f t="shared" si="769"/>
        <v>-</v>
      </c>
      <c r="PT83" s="549" t="str">
        <f t="shared" si="769"/>
        <v>-</v>
      </c>
      <c r="PU83" s="549" t="str">
        <f t="shared" si="769"/>
        <v>-</v>
      </c>
      <c r="PV83" s="549" t="str">
        <f t="shared" si="769"/>
        <v>-</v>
      </c>
      <c r="PW83" s="549" t="str">
        <f t="shared" si="769"/>
        <v>-</v>
      </c>
      <c r="PX83" s="549" t="str">
        <f t="shared" si="769"/>
        <v>-</v>
      </c>
      <c r="PY83" s="549" t="str">
        <f t="shared" si="769"/>
        <v>-</v>
      </c>
      <c r="PZ83" s="549" t="str">
        <f t="shared" si="769"/>
        <v>-</v>
      </c>
      <c r="QA83" s="549" t="str">
        <f t="shared" si="769"/>
        <v>-</v>
      </c>
      <c r="QB83" s="549" t="str">
        <f t="shared" si="769"/>
        <v>-</v>
      </c>
      <c r="QC83" s="549" t="str">
        <f t="shared" si="769"/>
        <v>-</v>
      </c>
      <c r="QD83" s="549" t="str">
        <f t="shared" si="769"/>
        <v>-</v>
      </c>
      <c r="QE83" s="549" t="str">
        <f t="shared" si="769"/>
        <v>-</v>
      </c>
      <c r="QF83" s="549" t="str">
        <f t="shared" si="769"/>
        <v>-</v>
      </c>
      <c r="QG83" s="549" t="str">
        <f t="shared" si="769"/>
        <v>-</v>
      </c>
      <c r="QH83" s="549" t="str">
        <f t="shared" si="769"/>
        <v>-</v>
      </c>
      <c r="QI83" s="539" t="str">
        <f t="shared" si="763"/>
        <v>-</v>
      </c>
      <c r="QJ83" s="539" t="str">
        <f t="shared" si="763"/>
        <v>-</v>
      </c>
      <c r="QK83" s="539" t="str">
        <f t="shared" si="763"/>
        <v>-</v>
      </c>
      <c r="QL83" s="539" t="str">
        <f t="shared" si="763"/>
        <v>-</v>
      </c>
      <c r="QM83" s="539" t="str">
        <f t="shared" si="763"/>
        <v>-</v>
      </c>
      <c r="QN83" s="539" t="str">
        <f t="shared" si="763"/>
        <v>-</v>
      </c>
      <c r="QO83" s="539" t="str">
        <f t="shared" ca="1" si="763"/>
        <v>-</v>
      </c>
      <c r="QP83" s="539" t="str">
        <f t="shared" ca="1" si="763"/>
        <v>-</v>
      </c>
      <c r="QQ83" s="539" t="str">
        <f t="shared" ca="1" si="763"/>
        <v>-</v>
      </c>
      <c r="QR83" s="539" t="str">
        <f t="shared" ca="1" si="763"/>
        <v>-</v>
      </c>
      <c r="QS83" s="539" t="str">
        <f t="shared" ca="1" si="763"/>
        <v>-</v>
      </c>
      <c r="QT83" s="539" t="str">
        <f t="shared" ca="1" si="763"/>
        <v>-</v>
      </c>
      <c r="QU83" s="539" t="str">
        <f t="shared" ca="1" si="763"/>
        <v>-</v>
      </c>
      <c r="QV83" s="539" t="str">
        <f t="shared" ca="1" si="763"/>
        <v>-</v>
      </c>
      <c r="QW83" s="539" t="str">
        <f t="shared" ca="1" si="763"/>
        <v>-</v>
      </c>
      <c r="QX83" s="539" t="str">
        <f t="shared" ca="1" si="763"/>
        <v>-</v>
      </c>
      <c r="QY83" s="539" t="str">
        <f t="shared" ca="1" si="763"/>
        <v>-</v>
      </c>
      <c r="QZ83" s="539" t="str">
        <f t="shared" ca="1" si="763"/>
        <v>-</v>
      </c>
      <c r="RA83" s="539" t="str">
        <f t="shared" ca="1" si="763"/>
        <v>-</v>
      </c>
      <c r="RB83" s="539" t="str">
        <f t="shared" ca="1" si="763"/>
        <v>-</v>
      </c>
      <c r="RC83" s="539" t="str">
        <f t="shared" ca="1" si="763"/>
        <v>-</v>
      </c>
      <c r="RD83" s="539" t="str">
        <f t="shared" ca="1" si="763"/>
        <v>-</v>
      </c>
      <c r="RE83" s="539" t="str">
        <f t="shared" ca="1" si="763"/>
        <v>-</v>
      </c>
      <c r="RF83" s="539" t="str">
        <f t="shared" ca="1" si="763"/>
        <v>-</v>
      </c>
      <c r="RG83" s="539" t="str">
        <f t="shared" ca="1" si="763"/>
        <v>-</v>
      </c>
      <c r="RH83" s="539" t="str">
        <f t="shared" ca="1" si="763"/>
        <v>-</v>
      </c>
      <c r="RI83" s="539" t="str">
        <f t="shared" ca="1" si="763"/>
        <v>-</v>
      </c>
      <c r="RJ83" s="539" t="str">
        <f t="shared" ca="1" si="763"/>
        <v>-</v>
      </c>
      <c r="RK83" s="539" t="str">
        <f t="shared" ca="1" si="763"/>
        <v>-</v>
      </c>
      <c r="RL83" s="539" t="str">
        <f t="shared" ca="1" si="763"/>
        <v>-</v>
      </c>
      <c r="RM83" s="539" t="str">
        <f t="shared" ca="1" si="763"/>
        <v>-</v>
      </c>
      <c r="RN83" s="539" t="str">
        <f t="shared" ca="1" si="763"/>
        <v>-</v>
      </c>
      <c r="RO83" s="539" t="str">
        <f t="shared" ca="1" si="763"/>
        <v>-</v>
      </c>
      <c r="RP83" s="539" t="str">
        <f t="shared" ca="1" si="763"/>
        <v>-</v>
      </c>
      <c r="RQ83" s="539" t="str">
        <f t="shared" ca="1" si="763"/>
        <v>-</v>
      </c>
      <c r="RR83" s="539" t="str">
        <f t="shared" ca="1" si="763"/>
        <v>-</v>
      </c>
      <c r="RS83" s="549" t="str">
        <f t="shared" si="770"/>
        <v>-</v>
      </c>
      <c r="RT83" s="549" t="str">
        <f t="shared" si="770"/>
        <v>-</v>
      </c>
      <c r="RU83" s="549" t="str">
        <f t="shared" si="770"/>
        <v>-</v>
      </c>
      <c r="RV83" s="549" t="str">
        <f t="shared" si="770"/>
        <v>-</v>
      </c>
      <c r="RW83" s="549" t="str">
        <f t="shared" si="770"/>
        <v>-</v>
      </c>
      <c r="RX83" s="549" t="str">
        <f t="shared" si="770"/>
        <v>-</v>
      </c>
      <c r="RY83" s="549" t="str">
        <f t="shared" si="770"/>
        <v>-</v>
      </c>
      <c r="RZ83" s="549" t="str">
        <f t="shared" si="770"/>
        <v>-</v>
      </c>
      <c r="SA83" s="549" t="str">
        <f t="shared" si="770"/>
        <v>-</v>
      </c>
      <c r="SB83" s="549" t="str">
        <f t="shared" si="770"/>
        <v>-</v>
      </c>
      <c r="SC83" s="549" t="str">
        <f t="shared" si="770"/>
        <v>-</v>
      </c>
      <c r="SD83" s="549" t="str">
        <f t="shared" si="770"/>
        <v>-</v>
      </c>
      <c r="SE83" s="549" t="str">
        <f t="shared" si="770"/>
        <v>-</v>
      </c>
      <c r="SF83" s="549" t="str">
        <f t="shared" si="770"/>
        <v>-</v>
      </c>
      <c r="SG83" s="549" t="str">
        <f t="shared" si="770"/>
        <v>-</v>
      </c>
      <c r="SH83" s="549" t="str">
        <f t="shared" si="770"/>
        <v>-</v>
      </c>
      <c r="SI83" s="549" t="str">
        <f t="shared" si="770"/>
        <v>-</v>
      </c>
      <c r="SJ83" s="549" t="str">
        <f t="shared" si="770"/>
        <v>-</v>
      </c>
      <c r="SK83" s="549" t="str">
        <f t="shared" si="770"/>
        <v>-</v>
      </c>
      <c r="SL83" s="549" t="str">
        <f t="shared" si="770"/>
        <v>-</v>
      </c>
      <c r="SM83" s="549" t="str">
        <f t="shared" si="770"/>
        <v>-</v>
      </c>
      <c r="SN83" s="549" t="str">
        <f t="shared" si="770"/>
        <v>-</v>
      </c>
      <c r="SO83" s="549" t="str">
        <f t="shared" si="770"/>
        <v>-</v>
      </c>
      <c r="SP83" s="549" t="str">
        <f t="shared" si="770"/>
        <v>-</v>
      </c>
      <c r="SQ83" s="549" t="str">
        <f t="shared" si="770"/>
        <v>-</v>
      </c>
      <c r="SR83" s="549" t="str">
        <f t="shared" si="770"/>
        <v>-</v>
      </c>
      <c r="SS83" s="539" t="b">
        <f t="shared" si="764"/>
        <v>1</v>
      </c>
      <c r="ST83" s="539" t="b">
        <f t="shared" si="764"/>
        <v>1</v>
      </c>
      <c r="SU83" s="539" t="b">
        <f t="shared" si="764"/>
        <v>1</v>
      </c>
      <c r="SV83" s="539" t="b">
        <f t="shared" si="764"/>
        <v>1</v>
      </c>
      <c r="SW83" s="539" t="b">
        <f t="shared" si="764"/>
        <v>1</v>
      </c>
      <c r="SX83" s="539" t="b">
        <f t="shared" si="764"/>
        <v>1</v>
      </c>
      <c r="SY83" s="539" t="str">
        <f t="shared" ca="1" si="764"/>
        <v>-</v>
      </c>
      <c r="SZ83" s="539" t="str">
        <f t="shared" ca="1" si="764"/>
        <v>-</v>
      </c>
      <c r="TA83" s="539" t="str">
        <f t="shared" ca="1" si="764"/>
        <v>-</v>
      </c>
      <c r="TB83" s="539" t="str">
        <f t="shared" ca="1" si="764"/>
        <v>-</v>
      </c>
      <c r="TC83" s="539" t="str">
        <f t="shared" ca="1" si="764"/>
        <v>-</v>
      </c>
      <c r="TD83" s="539" t="str">
        <f t="shared" ca="1" si="764"/>
        <v>-</v>
      </c>
      <c r="TE83" s="539" t="str">
        <f t="shared" ca="1" si="764"/>
        <v>-</v>
      </c>
      <c r="TF83" s="539" t="str">
        <f t="shared" ca="1" si="764"/>
        <v>-</v>
      </c>
      <c r="TG83" s="539" t="str">
        <f t="shared" ca="1" si="764"/>
        <v>-</v>
      </c>
      <c r="TH83" s="539" t="str">
        <f t="shared" ca="1" si="764"/>
        <v>-</v>
      </c>
      <c r="TI83" s="539" t="str">
        <f t="shared" ca="1" si="764"/>
        <v>-</v>
      </c>
      <c r="TJ83" s="539" t="str">
        <f t="shared" ca="1" si="764"/>
        <v>-</v>
      </c>
      <c r="TK83" s="539" t="str">
        <f t="shared" ca="1" si="764"/>
        <v>-</v>
      </c>
      <c r="TL83" s="539" t="str">
        <f t="shared" ca="1" si="764"/>
        <v>-</v>
      </c>
      <c r="TM83" s="539" t="str">
        <f t="shared" ca="1" si="764"/>
        <v>-</v>
      </c>
      <c r="TN83" s="539" t="str">
        <f t="shared" ca="1" si="764"/>
        <v>-</v>
      </c>
      <c r="TO83" s="539" t="str">
        <f t="shared" ca="1" si="764"/>
        <v>-</v>
      </c>
      <c r="TP83" s="539" t="str">
        <f t="shared" ca="1" si="764"/>
        <v>-</v>
      </c>
      <c r="TQ83" s="539" t="str">
        <f t="shared" ca="1" si="764"/>
        <v>-</v>
      </c>
      <c r="TR83" s="539" t="str">
        <f t="shared" ca="1" si="764"/>
        <v>-</v>
      </c>
      <c r="TS83" s="539" t="str">
        <f t="shared" ca="1" si="764"/>
        <v>-</v>
      </c>
      <c r="TT83" s="539" t="str">
        <f t="shared" ca="1" si="764"/>
        <v>-</v>
      </c>
      <c r="TU83" s="539" t="str">
        <f t="shared" ca="1" si="764"/>
        <v>-</v>
      </c>
      <c r="TV83" s="539" t="str">
        <f t="shared" ca="1" si="764"/>
        <v>-</v>
      </c>
      <c r="TW83" s="539" t="str">
        <f t="shared" ca="1" si="764"/>
        <v>-</v>
      </c>
      <c r="TX83" s="539" t="str">
        <f t="shared" ca="1" si="764"/>
        <v>-</v>
      </c>
      <c r="TY83" s="539" t="str">
        <f t="shared" ca="1" si="764"/>
        <v>-</v>
      </c>
      <c r="TZ83" s="539" t="str">
        <f t="shared" ca="1" si="764"/>
        <v>-</v>
      </c>
      <c r="UA83" s="539" t="str">
        <f t="shared" ca="1" si="764"/>
        <v>-</v>
      </c>
      <c r="UB83" s="539" t="str">
        <f t="shared" ca="1" si="764"/>
        <v>-</v>
      </c>
      <c r="UC83" s="549" t="b">
        <f t="shared" si="771"/>
        <v>1</v>
      </c>
      <c r="UD83" s="549" t="b">
        <f t="shared" si="771"/>
        <v>1</v>
      </c>
      <c r="UE83" s="549" t="b">
        <f t="shared" si="771"/>
        <v>1</v>
      </c>
      <c r="UF83" s="549" t="b">
        <f t="shared" si="771"/>
        <v>1</v>
      </c>
      <c r="UG83" s="549" t="b">
        <f t="shared" si="771"/>
        <v>1</v>
      </c>
      <c r="UH83" s="549" t="b">
        <f t="shared" si="771"/>
        <v>1</v>
      </c>
      <c r="UI83" s="549" t="b">
        <f t="shared" si="771"/>
        <v>1</v>
      </c>
      <c r="UJ83" s="549" t="b">
        <f t="shared" si="771"/>
        <v>1</v>
      </c>
      <c r="UK83" s="549" t="b">
        <f t="shared" si="771"/>
        <v>1</v>
      </c>
      <c r="UL83" s="549" t="b">
        <f t="shared" si="771"/>
        <v>1</v>
      </c>
      <c r="UM83" s="549" t="b">
        <f t="shared" si="771"/>
        <v>1</v>
      </c>
      <c r="UN83" s="549" t="b">
        <f t="shared" si="771"/>
        <v>1</v>
      </c>
      <c r="UO83" s="549" t="b">
        <f t="shared" si="771"/>
        <v>1</v>
      </c>
      <c r="UP83" s="549" t="b">
        <f t="shared" si="771"/>
        <v>1</v>
      </c>
      <c r="UQ83" s="549" t="b">
        <f t="shared" si="771"/>
        <v>1</v>
      </c>
      <c r="UR83" s="549" t="b">
        <f t="shared" si="771"/>
        <v>1</v>
      </c>
      <c r="US83" s="549" t="b">
        <f t="shared" si="771"/>
        <v>1</v>
      </c>
      <c r="UT83" s="549" t="b">
        <f t="shared" si="771"/>
        <v>1</v>
      </c>
      <c r="UU83" s="549" t="b">
        <f t="shared" si="771"/>
        <v>1</v>
      </c>
      <c r="UV83" s="549" t="b">
        <f t="shared" si="771"/>
        <v>1</v>
      </c>
      <c r="UW83" s="549" t="b">
        <f t="shared" si="771"/>
        <v>1</v>
      </c>
      <c r="UX83" s="549" t="b">
        <f t="shared" si="771"/>
        <v>1</v>
      </c>
      <c r="UY83" s="549" t="b">
        <f t="shared" si="771"/>
        <v>1</v>
      </c>
      <c r="UZ83" s="549" t="b">
        <f t="shared" si="771"/>
        <v>1</v>
      </c>
      <c r="VA83" s="549" t="b">
        <f t="shared" si="771"/>
        <v>1</v>
      </c>
      <c r="VB83" s="549" t="b">
        <f t="shared" si="771"/>
        <v>1</v>
      </c>
      <c r="VC83" s="19">
        <f t="shared" ca="1" si="671"/>
        <v>0</v>
      </c>
      <c r="VD83" s="23">
        <v>0</v>
      </c>
    </row>
    <row r="84" spans="1:576" outlineLevel="1">
      <c r="A84" s="21">
        <f t="shared" si="93"/>
        <v>79</v>
      </c>
      <c r="B84" s="21">
        <f t="shared" si="674"/>
        <v>18</v>
      </c>
      <c r="C84">
        <v>108</v>
      </c>
      <c r="D84" s="19" t="str">
        <f t="shared" ca="1" si="583"/>
        <v>SNSW</v>
      </c>
      <c r="E84" t="b">
        <v>0</v>
      </c>
      <c r="F84" t="b">
        <v>0</v>
      </c>
      <c r="G84" t="b">
        <v>1</v>
      </c>
      <c r="H84" s="215">
        <f t="shared" ca="1" si="686"/>
        <v>30</v>
      </c>
      <c r="I84" s="26">
        <v>2</v>
      </c>
      <c r="J84" s="26">
        <v>1</v>
      </c>
      <c r="K84" s="26" t="str">
        <f>""</f>
        <v/>
      </c>
      <c r="L84" s="26">
        <v>0</v>
      </c>
      <c r="M84" s="26">
        <f t="shared" si="585"/>
        <v>2</v>
      </c>
      <c r="N84" s="26">
        <v>2</v>
      </c>
      <c r="O84" s="26">
        <v>3</v>
      </c>
      <c r="P84" s="26">
        <v>2</v>
      </c>
      <c r="Q84" s="26">
        <v>0</v>
      </c>
      <c r="R84" s="26">
        <v>0</v>
      </c>
      <c r="S84" s="26">
        <v>0</v>
      </c>
      <c r="T84" s="26">
        <v>0</v>
      </c>
      <c r="U84" s="26">
        <v>1</v>
      </c>
      <c r="V84" s="116">
        <v>1</v>
      </c>
      <c r="W84" s="116">
        <v>3</v>
      </c>
      <c r="X84" s="116">
        <v>3</v>
      </c>
      <c r="Y84" s="211"/>
      <c r="Z84" s="211"/>
      <c r="AA84" s="211"/>
      <c r="AB84" s="211"/>
      <c r="AC84" s="26">
        <v>0</v>
      </c>
      <c r="AD84" s="211"/>
      <c r="AE84" s="211"/>
      <c r="AF84" s="211"/>
      <c r="AG84" s="211"/>
      <c r="AH84" s="211"/>
      <c r="AI84" s="211"/>
      <c r="AJ84" s="211"/>
      <c r="AK84" s="211"/>
      <c r="AL84" s="136">
        <f t="shared" si="586"/>
        <v>2</v>
      </c>
      <c r="AM84" s="136">
        <f>INDEX(CHOOSE($O84,DataAutumn!i.AdultDrys,DataWinter!i.AdultDrys,DataSpring!i.AdultDrys),1,$N84)</f>
        <v>3</v>
      </c>
      <c r="AN84" s="5">
        <f t="shared" si="587"/>
        <v>2</v>
      </c>
      <c r="AO84" s="5">
        <f t="shared" si="587"/>
        <v>0</v>
      </c>
      <c r="AP84" s="5">
        <f t="shared" si="588"/>
        <v>1</v>
      </c>
      <c r="AQ84" s="211"/>
      <c r="AR84" s="211"/>
      <c r="AS84" s="356" t="str">
        <f t="shared" ca="1" si="589"/>
        <v>optimum_carry 00030 SNSW MWM     pasture200 Day204 Scan2-0000 RR000p GP100p WP125p MP125p T_TRUE (F33N11)</v>
      </c>
      <c r="AT84" s="9" t="str">
        <f ca="1">IF(COUNTIF(AS$5:AS84,AS84)=1,"-","Dup")</f>
        <v>-</v>
      </c>
      <c r="AU84" s="9"/>
      <c r="AV84" s="19" t="str">
        <f t="shared" ca="1" si="773"/>
        <v>-</v>
      </c>
      <c r="AW84" s="19" t="str">
        <f t="shared" ca="1" si="773"/>
        <v>-</v>
      </c>
      <c r="AX84" s="19" t="str">
        <f t="shared" ca="1" si="773"/>
        <v>-</v>
      </c>
      <c r="AY84" s="19" t="str">
        <f t="shared" ca="1" si="773"/>
        <v>-</v>
      </c>
      <c r="AZ84" s="19" t="str">
        <f t="shared" ca="1" si="773"/>
        <v>-</v>
      </c>
      <c r="BA84" s="19" t="str">
        <f t="shared" ca="1" si="773"/>
        <v>-</v>
      </c>
      <c r="BB84" s="19" t="str">
        <f t="shared" ca="1" si="773"/>
        <v>-</v>
      </c>
      <c r="BC84" s="19" t="str">
        <f t="shared" ca="1" si="773"/>
        <v>-</v>
      </c>
      <c r="BD84" s="9"/>
      <c r="BE84" s="5" t="b">
        <f t="shared" si="591"/>
        <v>0</v>
      </c>
      <c r="BF84" s="5" t="str">
        <f t="shared" si="591"/>
        <v>-</v>
      </c>
      <c r="BG84" s="5" t="b">
        <f t="shared" si="591"/>
        <v>0</v>
      </c>
      <c r="BH84" s="5" t="b">
        <f t="shared" si="591"/>
        <v>1</v>
      </c>
      <c r="BI84" s="5" t="b">
        <f t="shared" si="591"/>
        <v>1</v>
      </c>
      <c r="BJ84" s="136">
        <f t="shared" si="591"/>
        <v>0</v>
      </c>
      <c r="BK84" s="19" t="b">
        <f t="shared" ca="1" si="592"/>
        <v>0</v>
      </c>
      <c r="BL84" s="9"/>
      <c r="BM84" s="5" t="str">
        <f t="shared" ca="1" si="593"/>
        <v>-</v>
      </c>
      <c r="BN84" s="19" t="str">
        <f t="shared" ca="1" si="594"/>
        <v>-</v>
      </c>
      <c r="BO84" s="19" t="str">
        <f t="shared" ca="1" si="594"/>
        <v>-</v>
      </c>
      <c r="BP84" s="19" t="str">
        <f t="shared" ca="1" si="594"/>
        <v>-</v>
      </c>
      <c r="BQ84" s="5" t="str">
        <f t="shared" ca="1" si="595"/>
        <v>-</v>
      </c>
      <c r="BR84" s="19" t="str">
        <f t="shared" ca="1" si="596"/>
        <v>-</v>
      </c>
      <c r="BS84" s="5" t="str">
        <f t="shared" ca="1" si="597"/>
        <v>-</v>
      </c>
      <c r="BT84" s="19" t="str">
        <f t="shared" ca="1" si="598"/>
        <v>-</v>
      </c>
      <c r="BU84" s="19" t="str">
        <f t="shared" ca="1" si="598"/>
        <v>-</v>
      </c>
      <c r="BV84" s="19" t="str">
        <f t="shared" ca="1" si="598"/>
        <v>-</v>
      </c>
      <c r="BW84" s="5" t="str">
        <f t="shared" ca="1" si="599"/>
        <v>-</v>
      </c>
      <c r="BX84" s="9"/>
      <c r="BY84" s="5" t="b">
        <f t="shared" si="600"/>
        <v>0</v>
      </c>
      <c r="BZ84" s="5" t="str">
        <f t="shared" ca="1" si="601"/>
        <v>-</v>
      </c>
      <c r="CA84" s="5" t="str">
        <f t="shared" ca="1" si="774"/>
        <v>-</v>
      </c>
      <c r="CB84" s="5" t="str">
        <f t="shared" ca="1" si="774"/>
        <v>-</v>
      </c>
      <c r="CC84" s="5" t="str">
        <f t="shared" ca="1" si="774"/>
        <v>-</v>
      </c>
      <c r="CD84" s="5" t="str">
        <f t="shared" ca="1" si="774"/>
        <v>-</v>
      </c>
      <c r="CE84" s="5" t="str">
        <f t="shared" ca="1" si="774"/>
        <v>-</v>
      </c>
      <c r="CF84" s="5" t="str">
        <f t="shared" ca="1" si="774"/>
        <v>-</v>
      </c>
      <c r="CG84" s="5" t="str">
        <f t="shared" ca="1" si="774"/>
        <v>-</v>
      </c>
      <c r="CH84" s="5" t="str">
        <f t="shared" ca="1" si="774"/>
        <v>-</v>
      </c>
      <c r="CI84" s="9"/>
      <c r="CJ84" s="12" t="b">
        <v>1</v>
      </c>
      <c r="CK84" s="12" t="b">
        <v>1</v>
      </c>
      <c r="CL84" s="12" t="b">
        <v>1</v>
      </c>
      <c r="CM84" s="12">
        <v>22312000005</v>
      </c>
      <c r="CN84" s="12" t="b">
        <v>0</v>
      </c>
      <c r="CO84" s="19" t="str">
        <f t="shared" ca="1" si="603"/>
        <v>-</v>
      </c>
      <c r="CP84" s="19" t="str">
        <f t="shared" ca="1" si="603"/>
        <v>-</v>
      </c>
      <c r="CQ84" s="19" t="str">
        <f t="shared" ca="1" si="603"/>
        <v>-</v>
      </c>
      <c r="CR84" s="433">
        <f t="shared" si="604"/>
        <v>652</v>
      </c>
      <c r="CS84" s="433">
        <f t="shared" si="604"/>
        <v>686</v>
      </c>
      <c r="CT84" s="433">
        <f t="shared" si="604"/>
        <v>721</v>
      </c>
      <c r="CU84" s="144">
        <f t="shared" si="605"/>
        <v>378</v>
      </c>
      <c r="CV84" s="144">
        <f t="shared" si="605"/>
        <v>413</v>
      </c>
      <c r="CW84" s="144">
        <f t="shared" si="605"/>
        <v>448</v>
      </c>
      <c r="CX84" s="19" t="str">
        <f t="shared" ca="1" si="724"/>
        <v>-</v>
      </c>
      <c r="CY84" s="19" t="str">
        <f t="shared" ca="1" si="724"/>
        <v>-</v>
      </c>
      <c r="CZ84" s="19" t="str">
        <f t="shared" ca="1" si="724"/>
        <v>-</v>
      </c>
      <c r="DA84" s="19" t="str">
        <f t="shared" ca="1" si="724"/>
        <v>-</v>
      </c>
      <c r="DB84" s="19" t="str">
        <f t="shared" ca="1" si="724"/>
        <v>-</v>
      </c>
      <c r="DC84" s="19" t="str">
        <f t="shared" ca="1" si="724"/>
        <v>-</v>
      </c>
      <c r="DD84" s="19">
        <f t="shared" ca="1" si="724"/>
        <v>1</v>
      </c>
      <c r="DE84" s="19">
        <f t="shared" ca="1" si="724"/>
        <v>1</v>
      </c>
      <c r="DF84" s="19">
        <f t="shared" ca="1" si="724"/>
        <v>0</v>
      </c>
      <c r="DG84" s="19" t="str">
        <f t="shared" ca="1" si="724"/>
        <v>-</v>
      </c>
      <c r="DH84" s="19" t="str">
        <f t="shared" ca="1" si="724"/>
        <v>-</v>
      </c>
      <c r="DI84" s="19" t="str">
        <f t="shared" ca="1" si="724"/>
        <v>-</v>
      </c>
      <c r="DJ84" s="19" t="str">
        <f t="shared" ca="1" si="724"/>
        <v>-</v>
      </c>
      <c r="DK84" s="19" t="str">
        <f t="shared" ca="1" si="724"/>
        <v>-</v>
      </c>
      <c r="DL84" s="19">
        <f t="shared" ca="1" si="724"/>
        <v>0</v>
      </c>
      <c r="DM84" s="19" t="str">
        <f t="shared" ca="1" si="724"/>
        <v>-</v>
      </c>
      <c r="DN84" s="19" t="str">
        <f t="shared" ca="1" si="724"/>
        <v>-</v>
      </c>
      <c r="DO84" s="19" t="str">
        <f t="shared" ca="1" si="603"/>
        <v>-</v>
      </c>
      <c r="DP84" s="19">
        <f t="shared" ca="1" si="603"/>
        <v>0</v>
      </c>
      <c r="DQ84" s="19">
        <f t="shared" ca="1" si="603"/>
        <v>0</v>
      </c>
      <c r="DR84" s="9"/>
      <c r="DS84" s="19">
        <f t="shared" ca="1" si="753"/>
        <v>0</v>
      </c>
      <c r="DT84" s="19">
        <f t="shared" ca="1" si="753"/>
        <v>0</v>
      </c>
      <c r="DU84" s="19">
        <f t="shared" ca="1" si="753"/>
        <v>0</v>
      </c>
      <c r="DV84" s="19">
        <f t="shared" ca="1" si="753"/>
        <v>0</v>
      </c>
      <c r="DW84" s="19">
        <f t="shared" ca="1" si="753"/>
        <v>0</v>
      </c>
      <c r="DX84" s="19">
        <f t="shared" ca="1" si="753"/>
        <v>0</v>
      </c>
      <c r="DY84" s="19">
        <f t="shared" ca="1" si="753"/>
        <v>0</v>
      </c>
      <c r="DZ84" s="19">
        <f t="shared" ca="1" si="753"/>
        <v>0</v>
      </c>
      <c r="EA84" s="19">
        <f t="shared" ca="1" si="753"/>
        <v>0</v>
      </c>
      <c r="EB84" s="19">
        <f t="shared" ca="1" si="753"/>
        <v>0</v>
      </c>
      <c r="EC84" s="19">
        <f t="shared" ca="1" si="753"/>
        <v>0</v>
      </c>
      <c r="ED84" s="19">
        <f t="shared" ca="1" si="753"/>
        <v>0</v>
      </c>
      <c r="EE84" s="19">
        <f t="shared" ca="1" si="753"/>
        <v>0</v>
      </c>
      <c r="EF84" s="433">
        <f t="shared" si="608"/>
        <v>0</v>
      </c>
      <c r="EG84" s="433">
        <f t="shared" si="608"/>
        <v>0</v>
      </c>
      <c r="EH84" s="116">
        <f t="shared" si="609"/>
        <v>0</v>
      </c>
      <c r="EI84" s="116">
        <f t="shared" ca="1" si="609"/>
        <v>0</v>
      </c>
      <c r="EJ84" s="116">
        <f t="shared" ca="1" si="609"/>
        <v>0</v>
      </c>
      <c r="EK84" s="116">
        <f t="shared" ca="1" si="609"/>
        <v>0</v>
      </c>
      <c r="EL84" s="116">
        <f t="shared" ca="1" si="609"/>
        <v>0</v>
      </c>
      <c r="EM84" s="537">
        <f t="shared" ca="1" si="610"/>
        <v>0</v>
      </c>
      <c r="EN84" s="116">
        <f t="shared" ca="1" si="611"/>
        <v>0</v>
      </c>
      <c r="EO84" s="116">
        <f t="shared" ca="1" si="611"/>
        <v>0</v>
      </c>
      <c r="EP84" s="116">
        <f t="shared" ca="1" si="611"/>
        <v>0</v>
      </c>
      <c r="EQ84" s="116">
        <f t="shared" ca="1" si="611"/>
        <v>0</v>
      </c>
      <c r="ER84" s="116">
        <f t="shared" ca="1" si="611"/>
        <v>0</v>
      </c>
      <c r="ES84" s="537">
        <f t="shared" ca="1" si="612"/>
        <v>0</v>
      </c>
      <c r="ET84" s="116">
        <f t="shared" ca="1" si="613"/>
        <v>0</v>
      </c>
      <c r="EU84" s="116">
        <f t="shared" ca="1" si="613"/>
        <v>0</v>
      </c>
      <c r="EV84" s="116">
        <f t="shared" ca="1" si="613"/>
        <v>0</v>
      </c>
      <c r="EW84" s="116">
        <f t="shared" ca="1" si="613"/>
        <v>0</v>
      </c>
      <c r="EX84" s="116">
        <f t="shared" ca="1" si="613"/>
        <v>0</v>
      </c>
      <c r="EY84" s="537">
        <f t="shared" ca="1" si="614"/>
        <v>0</v>
      </c>
      <c r="EZ84" s="116">
        <f t="shared" ca="1" si="615"/>
        <v>0</v>
      </c>
      <c r="FA84" s="116">
        <f t="shared" ca="1" si="615"/>
        <v>0</v>
      </c>
      <c r="FB84" s="116">
        <f t="shared" ca="1" si="615"/>
        <v>0</v>
      </c>
      <c r="FC84" s="116">
        <f t="shared" ca="1" si="615"/>
        <v>0</v>
      </c>
      <c r="FD84" s="116">
        <f t="shared" ca="1" si="615"/>
        <v>0</v>
      </c>
      <c r="FE84" s="537">
        <f t="shared" ca="1" si="616"/>
        <v>0</v>
      </c>
      <c r="FF84" s="116">
        <f t="shared" ca="1" si="617"/>
        <v>0</v>
      </c>
      <c r="FG84" s="116">
        <f t="shared" ca="1" si="617"/>
        <v>0</v>
      </c>
      <c r="FH84" s="116">
        <f t="shared" ca="1" si="617"/>
        <v>0</v>
      </c>
      <c r="FI84" s="116">
        <f t="shared" ca="1" si="617"/>
        <v>0</v>
      </c>
      <c r="FJ84" s="116">
        <f t="shared" ca="1" si="617"/>
        <v>0</v>
      </c>
      <c r="FK84" s="537">
        <f t="shared" ca="1" si="618"/>
        <v>0</v>
      </c>
      <c r="FL84" s="116">
        <f t="shared" ca="1" si="619"/>
        <v>0</v>
      </c>
      <c r="FM84" s="116">
        <f t="shared" ca="1" si="619"/>
        <v>0</v>
      </c>
      <c r="FN84" s="116">
        <f t="shared" ca="1" si="619"/>
        <v>0</v>
      </c>
      <c r="FO84" s="116">
        <f t="shared" ca="1" si="619"/>
        <v>0</v>
      </c>
      <c r="FP84" s="116">
        <f t="shared" ca="1" si="619"/>
        <v>0</v>
      </c>
      <c r="FQ84" s="537">
        <f t="shared" ca="1" si="620"/>
        <v>0</v>
      </c>
      <c r="FR84" s="117">
        <f t="shared" ca="1" si="621"/>
        <v>0</v>
      </c>
      <c r="FS84" s="117">
        <f t="shared" ca="1" si="621"/>
        <v>0</v>
      </c>
      <c r="FT84" s="117">
        <f t="shared" ca="1" si="621"/>
        <v>0</v>
      </c>
      <c r="FU84" s="117">
        <f t="shared" ca="1" si="621"/>
        <v>0</v>
      </c>
      <c r="FV84" s="556">
        <f t="shared" ref="FV84:GO89" ca="1" si="786">IF(AND($M84=FV$17,$O84=FV$19,$AH84=FV$16,OR($P84=FV$20,FV$20=1)),INDEX(i.FS_Strategy,$AK84+1,$AH84),0)</f>
        <v>0</v>
      </c>
      <c r="FW84" s="556">
        <f t="shared" ca="1" si="786"/>
        <v>0</v>
      </c>
      <c r="FX84" s="556">
        <f t="shared" ca="1" si="786"/>
        <v>0</v>
      </c>
      <c r="FY84" s="556">
        <f t="shared" ca="1" si="786"/>
        <v>0</v>
      </c>
      <c r="FZ84" s="556">
        <f t="shared" ca="1" si="786"/>
        <v>0</v>
      </c>
      <c r="GA84" s="556">
        <f t="shared" ca="1" si="786"/>
        <v>0</v>
      </c>
      <c r="GB84" s="556">
        <f t="shared" ca="1" si="786"/>
        <v>0</v>
      </c>
      <c r="GC84" s="556">
        <f t="shared" ca="1" si="786"/>
        <v>0</v>
      </c>
      <c r="GD84" s="556">
        <f t="shared" ca="1" si="786"/>
        <v>0</v>
      </c>
      <c r="GE84" s="556">
        <f t="shared" ca="1" si="786"/>
        <v>0</v>
      </c>
      <c r="GF84" s="556">
        <f t="shared" ca="1" si="786"/>
        <v>0</v>
      </c>
      <c r="GG84" s="556">
        <f t="shared" ca="1" si="786"/>
        <v>0</v>
      </c>
      <c r="GH84" s="556">
        <f t="shared" ca="1" si="786"/>
        <v>0</v>
      </c>
      <c r="GI84" s="556">
        <f t="shared" ca="1" si="786"/>
        <v>0</v>
      </c>
      <c r="GJ84" s="556">
        <f t="shared" ca="1" si="786"/>
        <v>0</v>
      </c>
      <c r="GK84" s="556">
        <f t="shared" ca="1" si="786"/>
        <v>0</v>
      </c>
      <c r="GL84" s="556">
        <f t="shared" ca="1" si="786"/>
        <v>0</v>
      </c>
      <c r="GM84" s="556">
        <f t="shared" ca="1" si="786"/>
        <v>0</v>
      </c>
      <c r="GN84" s="556">
        <f t="shared" ca="1" si="786"/>
        <v>0</v>
      </c>
      <c r="GO84" s="556">
        <f t="shared" ca="1" si="786"/>
        <v>0</v>
      </c>
      <c r="GP84" s="19">
        <f t="shared" ca="1" si="623"/>
        <v>0</v>
      </c>
      <c r="GQ84" s="116">
        <f t="shared" ca="1" si="624"/>
        <v>0</v>
      </c>
      <c r="GR84" s="116">
        <f t="shared" ca="1" si="624"/>
        <v>0</v>
      </c>
      <c r="GS84" s="116">
        <f t="shared" ca="1" si="624"/>
        <v>0</v>
      </c>
      <c r="GT84" s="116">
        <f t="shared" ca="1" si="624"/>
        <v>0</v>
      </c>
      <c r="GU84" s="116">
        <f t="shared" ca="1" si="624"/>
        <v>0</v>
      </c>
      <c r="GV84" s="537">
        <f t="shared" ca="1" si="625"/>
        <v>0</v>
      </c>
      <c r="GW84" s="116">
        <f t="shared" ca="1" si="626"/>
        <v>0</v>
      </c>
      <c r="GX84" s="116">
        <f t="shared" ca="1" si="626"/>
        <v>0</v>
      </c>
      <c r="GY84" s="116">
        <f t="shared" ca="1" si="626"/>
        <v>0</v>
      </c>
      <c r="GZ84" s="116">
        <f t="shared" ca="1" si="626"/>
        <v>0</v>
      </c>
      <c r="HA84" s="116">
        <f t="shared" ca="1" si="626"/>
        <v>0</v>
      </c>
      <c r="HB84" s="537">
        <f t="shared" ca="1" si="627"/>
        <v>0</v>
      </c>
      <c r="HC84" s="116">
        <f t="shared" ca="1" si="628"/>
        <v>0</v>
      </c>
      <c r="HD84" s="116">
        <f t="shared" ca="1" si="628"/>
        <v>0</v>
      </c>
      <c r="HE84" s="116">
        <f t="shared" ca="1" si="628"/>
        <v>0</v>
      </c>
      <c r="HF84" s="116">
        <f t="shared" ca="1" si="628"/>
        <v>0</v>
      </c>
      <c r="HG84" s="116">
        <f t="shared" ca="1" si="628"/>
        <v>0</v>
      </c>
      <c r="HH84" s="537">
        <f t="shared" ca="1" si="629"/>
        <v>0</v>
      </c>
      <c r="HI84" s="116">
        <f t="shared" ca="1" si="630"/>
        <v>0</v>
      </c>
      <c r="HJ84" s="116">
        <f t="shared" ca="1" si="630"/>
        <v>0</v>
      </c>
      <c r="HK84" s="116">
        <f t="shared" ca="1" si="630"/>
        <v>0</v>
      </c>
      <c r="HL84" s="116">
        <f t="shared" ca="1" si="630"/>
        <v>0</v>
      </c>
      <c r="HM84" s="116">
        <f t="shared" ca="1" si="630"/>
        <v>0</v>
      </c>
      <c r="HN84" s="537">
        <f t="shared" ca="1" si="631"/>
        <v>0</v>
      </c>
      <c r="HO84" s="116">
        <f t="shared" ca="1" si="632"/>
        <v>0</v>
      </c>
      <c r="HP84" s="116">
        <f t="shared" ca="1" si="632"/>
        <v>0</v>
      </c>
      <c r="HQ84" s="116">
        <f t="shared" ca="1" si="632"/>
        <v>0</v>
      </c>
      <c r="HR84" s="116">
        <f t="shared" ca="1" si="632"/>
        <v>0</v>
      </c>
      <c r="HS84" s="116">
        <f t="shared" ca="1" si="632"/>
        <v>0</v>
      </c>
      <c r="HT84" s="537">
        <f t="shared" ca="1" si="633"/>
        <v>0</v>
      </c>
      <c r="HU84" s="116">
        <f t="shared" ca="1" si="634"/>
        <v>0</v>
      </c>
      <c r="HV84" s="116">
        <f t="shared" ca="1" si="634"/>
        <v>0</v>
      </c>
      <c r="HW84" s="116">
        <f t="shared" ca="1" si="634"/>
        <v>0</v>
      </c>
      <c r="HX84" s="116">
        <f t="shared" ca="1" si="634"/>
        <v>0</v>
      </c>
      <c r="HY84" s="116">
        <f t="shared" ca="1" si="634"/>
        <v>0</v>
      </c>
      <c r="HZ84" s="537">
        <f t="shared" ca="1" si="635"/>
        <v>0</v>
      </c>
      <c r="IA84" s="117">
        <f t="shared" ca="1" si="636"/>
        <v>0</v>
      </c>
      <c r="IB84" s="117">
        <f t="shared" ca="1" si="636"/>
        <v>0</v>
      </c>
      <c r="IC84" s="117">
        <f t="shared" ca="1" si="636"/>
        <v>0</v>
      </c>
      <c r="ID84" s="117">
        <f t="shared" ca="1" si="636"/>
        <v>0</v>
      </c>
      <c r="IE84" s="556">
        <f t="shared" ref="IE84:IX89" ca="1" si="787">IF(AND($M84=IE$17,$O84=IE$19,$AH84=IE$16,OR($P84=IE$20,IE$20=1)),INDEX(i.FS_Strategy,$AK84+1,$AH84),0)</f>
        <v>0</v>
      </c>
      <c r="IF84" s="556">
        <f t="shared" ca="1" si="787"/>
        <v>0</v>
      </c>
      <c r="IG84" s="556">
        <f t="shared" ca="1" si="787"/>
        <v>0</v>
      </c>
      <c r="IH84" s="556">
        <f t="shared" ca="1" si="787"/>
        <v>0</v>
      </c>
      <c r="II84" s="556">
        <f t="shared" ca="1" si="787"/>
        <v>0</v>
      </c>
      <c r="IJ84" s="556">
        <f t="shared" ca="1" si="787"/>
        <v>0</v>
      </c>
      <c r="IK84" s="556">
        <f t="shared" ca="1" si="787"/>
        <v>0</v>
      </c>
      <c r="IL84" s="556">
        <f t="shared" ca="1" si="787"/>
        <v>0</v>
      </c>
      <c r="IM84" s="556">
        <f t="shared" ca="1" si="787"/>
        <v>0</v>
      </c>
      <c r="IN84" s="556">
        <f t="shared" ca="1" si="787"/>
        <v>0</v>
      </c>
      <c r="IO84" s="556">
        <f t="shared" ca="1" si="787"/>
        <v>0</v>
      </c>
      <c r="IP84" s="556">
        <f t="shared" ca="1" si="787"/>
        <v>0</v>
      </c>
      <c r="IQ84" s="556">
        <f t="shared" ca="1" si="787"/>
        <v>0</v>
      </c>
      <c r="IR84" s="556">
        <f t="shared" ca="1" si="787"/>
        <v>0</v>
      </c>
      <c r="IS84" s="556">
        <f t="shared" ca="1" si="787"/>
        <v>0</v>
      </c>
      <c r="IT84" s="556">
        <f t="shared" ca="1" si="787"/>
        <v>0</v>
      </c>
      <c r="IU84" s="556">
        <f t="shared" ca="1" si="787"/>
        <v>0</v>
      </c>
      <c r="IV84" s="556">
        <f t="shared" ca="1" si="787"/>
        <v>0</v>
      </c>
      <c r="IW84" s="556">
        <f t="shared" ca="1" si="787"/>
        <v>0</v>
      </c>
      <c r="IX84" s="556">
        <f t="shared" ca="1" si="787"/>
        <v>0</v>
      </c>
      <c r="IY84" s="19">
        <f t="shared" ca="1" si="638"/>
        <v>0</v>
      </c>
      <c r="IZ84" s="5">
        <f t="shared" si="639"/>
        <v>67</v>
      </c>
      <c r="JA84" s="9"/>
      <c r="JB84" s="5">
        <f t="shared" si="640"/>
        <v>1</v>
      </c>
      <c r="JC84" s="5" t="b">
        <f t="shared" si="640"/>
        <v>0</v>
      </c>
      <c r="JD84" s="19">
        <f t="shared" ca="1" si="765"/>
        <v>0</v>
      </c>
      <c r="JE84" s="5">
        <f t="shared" si="642"/>
        <v>0</v>
      </c>
      <c r="JF84" s="5">
        <f t="shared" si="643"/>
        <v>1.2500000000000001E-2</v>
      </c>
      <c r="JG84" s="5">
        <f t="shared" si="644"/>
        <v>0</v>
      </c>
      <c r="JH84" s="19">
        <f t="shared" ca="1" si="765"/>
        <v>0</v>
      </c>
      <c r="JI84" s="5">
        <f t="shared" si="645"/>
        <v>60</v>
      </c>
      <c r="JJ84" s="5">
        <f t="shared" si="646"/>
        <v>1</v>
      </c>
      <c r="JK84" s="19">
        <f t="shared" ca="1" si="765"/>
        <v>0</v>
      </c>
      <c r="JL84" s="19">
        <f t="shared" ca="1" si="765"/>
        <v>0</v>
      </c>
      <c r="JM84" s="19">
        <f t="shared" ca="1" si="765"/>
        <v>0</v>
      </c>
      <c r="JN84" s="19">
        <f t="shared" ca="1" si="765"/>
        <v>0</v>
      </c>
      <c r="JO84" s="19">
        <f t="shared" ca="1" si="765"/>
        <v>0</v>
      </c>
      <c r="JP84" s="19">
        <f t="shared" ca="1" si="765"/>
        <v>0</v>
      </c>
      <c r="JQ84" s="19">
        <f t="shared" ca="1" si="765"/>
        <v>0</v>
      </c>
      <c r="JR84" s="19">
        <f t="shared" ca="1" si="765"/>
        <v>0</v>
      </c>
      <c r="JS84" s="19">
        <f t="shared" ca="1" si="765"/>
        <v>0</v>
      </c>
      <c r="JT84" s="19">
        <f t="shared" ca="1" si="765"/>
        <v>0</v>
      </c>
      <c r="JU84" s="19">
        <f t="shared" ca="1" si="765"/>
        <v>0</v>
      </c>
      <c r="JV84" s="19">
        <f t="shared" ca="1" si="765"/>
        <v>0</v>
      </c>
      <c r="JW84" s="19">
        <f t="shared" ca="1" si="765"/>
        <v>0</v>
      </c>
      <c r="JX84" s="19">
        <f t="shared" ca="1" si="765"/>
        <v>0</v>
      </c>
      <c r="JY84" s="19">
        <f t="shared" ca="1" si="765"/>
        <v>0</v>
      </c>
      <c r="JZ84" s="19">
        <f t="shared" ca="1" si="765"/>
        <v>0</v>
      </c>
      <c r="KA84" s="19">
        <f t="shared" ca="1" si="765"/>
        <v>0</v>
      </c>
      <c r="KB84" s="19">
        <f t="shared" ca="1" si="765"/>
        <v>0</v>
      </c>
      <c r="KC84" s="19">
        <f t="shared" ca="1" si="765"/>
        <v>0</v>
      </c>
      <c r="KD84" s="19">
        <f t="shared" ca="1" si="765"/>
        <v>0</v>
      </c>
      <c r="KE84" s="19">
        <f t="shared" ca="1" si="765"/>
        <v>0</v>
      </c>
      <c r="KF84" s="5">
        <f t="shared" si="647"/>
        <v>0</v>
      </c>
      <c r="KG84" s="5">
        <f t="shared" si="647"/>
        <v>6.25E-2</v>
      </c>
      <c r="KH84" s="5">
        <f t="shared" si="647"/>
        <v>6.25E-2</v>
      </c>
      <c r="KI84" s="5">
        <f t="shared" si="647"/>
        <v>6.25E-2</v>
      </c>
      <c r="KJ84" s="19">
        <f t="shared" ca="1" si="765"/>
        <v>0</v>
      </c>
      <c r="KK84" s="19">
        <f t="shared" ca="1" si="765"/>
        <v>0</v>
      </c>
      <c r="KL84" s="19">
        <f t="shared" ca="1" si="765"/>
        <v>0</v>
      </c>
      <c r="KM84" s="19">
        <f t="shared" ca="1" si="765"/>
        <v>0</v>
      </c>
      <c r="KN84" s="19">
        <f t="shared" ca="1" si="765"/>
        <v>1</v>
      </c>
      <c r="KO84" s="19">
        <f t="shared" ca="1" si="765"/>
        <v>0</v>
      </c>
      <c r="KP84" s="19">
        <f t="shared" ca="1" si="765"/>
        <v>1</v>
      </c>
      <c r="KQ84" s="9"/>
      <c r="KR84" s="5" t="b">
        <f t="shared" ca="1" si="648"/>
        <v>1</v>
      </c>
      <c r="KS84" s="5" t="b">
        <f t="shared" si="649"/>
        <v>0</v>
      </c>
      <c r="KT84" s="5" t="b">
        <f t="shared" si="649"/>
        <v>0</v>
      </c>
      <c r="KU84" s="5" t="b">
        <f t="shared" si="649"/>
        <v>1</v>
      </c>
      <c r="KV84" s="136">
        <f t="shared" si="650"/>
        <v>2</v>
      </c>
      <c r="KW84" s="136">
        <f t="shared" si="650"/>
        <v>2</v>
      </c>
      <c r="KX84" s="5" t="b">
        <f t="shared" si="651"/>
        <v>0</v>
      </c>
      <c r="KY84" s="5" t="b">
        <f t="shared" si="651"/>
        <v>1</v>
      </c>
      <c r="KZ84" s="5" t="b">
        <f t="shared" si="651"/>
        <v>1</v>
      </c>
      <c r="LA84" s="5" t="b">
        <f t="shared" si="651"/>
        <v>0</v>
      </c>
      <c r="LB84" s="5">
        <f t="shared" si="652"/>
        <v>1</v>
      </c>
      <c r="LC84" s="5">
        <f t="shared" si="652"/>
        <v>0</v>
      </c>
      <c r="LD84" s="5" t="b">
        <f t="shared" si="653"/>
        <v>0</v>
      </c>
      <c r="LE84" s="5" t="str" cm="1">
        <f t="array" aca="1" ref="LE84" ca="1">IF(OR(LF84:LM84&lt;&gt;"-"),TRUE,"-")</f>
        <v>-</v>
      </c>
      <c r="LF84" s="19" t="str">
        <f t="shared" ca="1" si="760"/>
        <v>-</v>
      </c>
      <c r="LG84" s="19" t="str">
        <f t="shared" ca="1" si="760"/>
        <v>-</v>
      </c>
      <c r="LH84" s="19" t="str">
        <f t="shared" ca="1" si="760"/>
        <v>-</v>
      </c>
      <c r="LI84" s="19" t="str">
        <f t="shared" ca="1" si="760"/>
        <v>-</v>
      </c>
      <c r="LJ84" s="19" t="str">
        <f t="shared" ca="1" si="760"/>
        <v>-</v>
      </c>
      <c r="LK84" s="19" t="str">
        <f t="shared" ca="1" si="760"/>
        <v>-</v>
      </c>
      <c r="LL84" s="19" t="str">
        <f t="shared" ca="1" si="760"/>
        <v>-</v>
      </c>
      <c r="LM84" s="19" t="str">
        <f t="shared" ca="1" si="760"/>
        <v>-</v>
      </c>
      <c r="LN84" s="466" t="str">
        <f t="shared" ca="1" si="760"/>
        <v>-</v>
      </c>
      <c r="LO84" s="5" t="b">
        <f t="array" aca="1" ref="LO84" ca="1">IF(OR(LP84:LV84&lt;&gt;"-"),TRUE,"-")</f>
        <v>1</v>
      </c>
      <c r="LP84" s="19">
        <f t="shared" ca="1" si="728"/>
        <v>0</v>
      </c>
      <c r="LQ84" s="19" t="str">
        <f t="shared" ca="1" si="728"/>
        <v>-</v>
      </c>
      <c r="LR84" s="19">
        <f t="shared" ca="1" si="728"/>
        <v>999999</v>
      </c>
      <c r="LS84" s="19">
        <f t="shared" ca="1" si="728"/>
        <v>999999</v>
      </c>
      <c r="LT84" s="19">
        <f t="shared" ca="1" si="728"/>
        <v>999999</v>
      </c>
      <c r="LU84" s="19">
        <f t="shared" ca="1" si="728"/>
        <v>999999</v>
      </c>
      <c r="LV84" s="19">
        <f t="shared" ca="1" si="728"/>
        <v>999999</v>
      </c>
      <c r="LW84" s="19" t="str">
        <f t="shared" ca="1" si="728"/>
        <v>-</v>
      </c>
      <c r="LX84" s="19" t="str">
        <f t="shared" ca="1" si="728"/>
        <v>-</v>
      </c>
      <c r="LY84" s="19" t="str">
        <f t="shared" ca="1" si="728"/>
        <v>-</v>
      </c>
      <c r="LZ84" s="19" t="b">
        <f t="shared" ca="1" si="656"/>
        <v>1</v>
      </c>
      <c r="MA84" s="19">
        <f t="shared" ca="1" si="656"/>
        <v>0</v>
      </c>
      <c r="MB84" s="5" t="str">
        <f t="shared" si="657"/>
        <v>-</v>
      </c>
      <c r="MC84" s="5" t="str">
        <f t="shared" si="657"/>
        <v>-</v>
      </c>
      <c r="MD84" s="5" t="str">
        <f t="shared" si="657"/>
        <v>-</v>
      </c>
      <c r="ME84" s="5" t="str">
        <f t="shared" si="657"/>
        <v>-</v>
      </c>
      <c r="MF84" s="19" t="str">
        <f t="shared" ref="MF84:NW89" ca="1" si="788">OFFSET(MF$5,$B84,0)</f>
        <v>-</v>
      </c>
      <c r="MG84" s="19" t="str">
        <f t="shared" ca="1" si="788"/>
        <v>-</v>
      </c>
      <c r="MH84" s="19" t="str">
        <f t="shared" ca="1" si="788"/>
        <v>-</v>
      </c>
      <c r="MI84" s="19" t="str">
        <f t="shared" ca="1" si="788"/>
        <v>-</v>
      </c>
      <c r="MJ84" s="19">
        <f t="shared" ca="1" si="788"/>
        <v>0.5</v>
      </c>
      <c r="MK84" s="19">
        <f t="shared" ca="1" si="788"/>
        <v>0.5</v>
      </c>
      <c r="ML84" s="19" t="str">
        <f t="shared" ca="1" si="788"/>
        <v>-</v>
      </c>
      <c r="MM84" s="5">
        <f t="shared" si="659"/>
        <v>0</v>
      </c>
      <c r="MN84" s="5">
        <f t="shared" si="659"/>
        <v>500</v>
      </c>
      <c r="MO84" s="5">
        <f t="shared" si="659"/>
        <v>500</v>
      </c>
      <c r="MP84" s="5">
        <f t="shared" si="659"/>
        <v>575</v>
      </c>
      <c r="MQ84" s="5">
        <f t="shared" si="659"/>
        <v>240</v>
      </c>
      <c r="MR84" s="5">
        <f t="shared" si="659"/>
        <v>364</v>
      </c>
      <c r="MS84" s="5">
        <f t="shared" si="660"/>
        <v>1</v>
      </c>
      <c r="MT84" s="9"/>
      <c r="MU84" s="19">
        <f t="shared" ca="1" si="788"/>
        <v>70</v>
      </c>
      <c r="MV84" s="19">
        <f t="shared" ca="1" si="788"/>
        <v>50</v>
      </c>
      <c r="MW84" s="19">
        <f t="shared" ca="1" si="788"/>
        <v>75</v>
      </c>
      <c r="MX84" s="19">
        <f t="shared" ca="1" si="788"/>
        <v>50</v>
      </c>
      <c r="MY84" s="5">
        <f t="shared" si="661"/>
        <v>1.25</v>
      </c>
      <c r="MZ84" s="5">
        <f t="shared" si="662"/>
        <v>1.25</v>
      </c>
      <c r="NA84" s="5">
        <f t="shared" si="663"/>
        <v>1</v>
      </c>
      <c r="NB84" s="9"/>
      <c r="NC84" s="19" t="b">
        <f t="shared" ca="1" si="761"/>
        <v>0</v>
      </c>
      <c r="ND84" s="19" t="b">
        <f t="shared" ca="1" si="761"/>
        <v>0</v>
      </c>
      <c r="NE84" s="19">
        <f t="shared" ca="1" si="761"/>
        <v>2</v>
      </c>
      <c r="NF84" s="19">
        <f t="shared" ca="1" si="761"/>
        <v>1</v>
      </c>
      <c r="NG84" s="19">
        <f t="shared" ca="1" si="761"/>
        <v>2</v>
      </c>
      <c r="NH84" s="19">
        <f t="shared" ca="1" si="761"/>
        <v>0</v>
      </c>
      <c r="NI84" s="19" t="str">
        <f t="shared" ca="1" si="761"/>
        <v>-</v>
      </c>
      <c r="NJ84" s="466" t="b">
        <v>0</v>
      </c>
      <c r="NK84" s="466" t="s">
        <v>34</v>
      </c>
      <c r="NL84" s="466" t="b">
        <v>1</v>
      </c>
      <c r="NM84" s="466">
        <f>$NM$53*0.2</f>
        <v>200</v>
      </c>
      <c r="NN84" s="19" t="str">
        <f t="shared" ca="1" si="761"/>
        <v>-</v>
      </c>
      <c r="NO84" s="19">
        <f t="shared" ca="1" si="788"/>
        <v>1</v>
      </c>
      <c r="NP84" s="19">
        <f t="shared" ca="1" si="788"/>
        <v>1</v>
      </c>
      <c r="NQ84" s="19">
        <f t="shared" ca="1" si="788"/>
        <v>1</v>
      </c>
      <c r="NR84" s="19">
        <f t="shared" ca="1" si="788"/>
        <v>1</v>
      </c>
      <c r="NS84" s="19">
        <f t="shared" ca="1" si="788"/>
        <v>1</v>
      </c>
      <c r="NT84" s="19">
        <f t="shared" ca="1" si="788"/>
        <v>1</v>
      </c>
      <c r="NU84" s="19">
        <f t="shared" ca="1" si="788"/>
        <v>1</v>
      </c>
      <c r="NV84" s="19">
        <f t="shared" ca="1" si="788"/>
        <v>1</v>
      </c>
      <c r="NW84" s="19">
        <f t="shared" ca="1" si="788"/>
        <v>1</v>
      </c>
      <c r="NX84" s="9"/>
      <c r="NY84" s="539" t="str">
        <f t="shared" si="762"/>
        <v>-</v>
      </c>
      <c r="NZ84" s="539" t="str">
        <f t="shared" si="762"/>
        <v>-</v>
      </c>
      <c r="OA84" s="539" t="str">
        <f t="shared" si="762"/>
        <v>-</v>
      </c>
      <c r="OB84" s="539" t="str">
        <f t="shared" si="762"/>
        <v>-</v>
      </c>
      <c r="OC84" s="539" t="str">
        <f t="shared" si="762"/>
        <v>-</v>
      </c>
      <c r="OD84" s="539" t="str">
        <f t="shared" si="762"/>
        <v>-</v>
      </c>
      <c r="OE84" s="539" t="str">
        <f t="shared" ca="1" si="762"/>
        <v>-</v>
      </c>
      <c r="OF84" s="539" t="str">
        <f t="shared" ca="1" si="762"/>
        <v>-</v>
      </c>
      <c r="OG84" s="539" t="str">
        <f t="shared" ca="1" si="762"/>
        <v>-</v>
      </c>
      <c r="OH84" s="539" t="str">
        <f t="shared" ca="1" si="762"/>
        <v>-</v>
      </c>
      <c r="OI84" s="539" t="str">
        <f t="shared" ca="1" si="762"/>
        <v>-</v>
      </c>
      <c r="OJ84" s="539" t="str">
        <f t="shared" ca="1" si="762"/>
        <v>-</v>
      </c>
      <c r="OK84" s="539" t="str">
        <f t="shared" ca="1" si="762"/>
        <v>-</v>
      </c>
      <c r="OL84" s="539" t="str">
        <f t="shared" ca="1" si="762"/>
        <v>-</v>
      </c>
      <c r="OM84" s="539" t="str">
        <f t="shared" ca="1" si="762"/>
        <v>-</v>
      </c>
      <c r="ON84" s="539" t="str">
        <f t="shared" ca="1" si="762"/>
        <v>-</v>
      </c>
      <c r="OO84" s="539" t="str">
        <f t="shared" ca="1" si="762"/>
        <v>-</v>
      </c>
      <c r="OP84" s="539" t="str">
        <f t="shared" ca="1" si="762"/>
        <v>-</v>
      </c>
      <c r="OQ84" s="539" t="str">
        <f t="shared" ca="1" si="762"/>
        <v>-</v>
      </c>
      <c r="OR84" s="539" t="str">
        <f t="shared" ca="1" si="762"/>
        <v>-</v>
      </c>
      <c r="OS84" s="539" t="str">
        <f t="shared" ca="1" si="762"/>
        <v>-</v>
      </c>
      <c r="OT84" s="539" t="str">
        <f t="shared" ca="1" si="762"/>
        <v>-</v>
      </c>
      <c r="OU84" s="539" t="str">
        <f t="shared" ca="1" si="762"/>
        <v>-</v>
      </c>
      <c r="OV84" s="539" t="str">
        <f t="shared" ca="1" si="762"/>
        <v>-</v>
      </c>
      <c r="OW84" s="539" t="str">
        <f t="shared" ca="1" si="762"/>
        <v>-</v>
      </c>
      <c r="OX84" s="539" t="str">
        <f t="shared" ca="1" si="762"/>
        <v>-</v>
      </c>
      <c r="OY84" s="539" t="str">
        <f t="shared" ca="1" si="762"/>
        <v>-</v>
      </c>
      <c r="OZ84" s="539" t="str">
        <f t="shared" ca="1" si="762"/>
        <v>-</v>
      </c>
      <c r="PA84" s="539" t="str">
        <f t="shared" ca="1" si="762"/>
        <v>-</v>
      </c>
      <c r="PB84" s="539" t="str">
        <f t="shared" ca="1" si="762"/>
        <v>-</v>
      </c>
      <c r="PC84" s="539" t="str">
        <f t="shared" ca="1" si="762"/>
        <v>-</v>
      </c>
      <c r="PD84" s="539" t="str">
        <f t="shared" ca="1" si="762"/>
        <v>-</v>
      </c>
      <c r="PE84" s="539" t="str">
        <f t="shared" ca="1" si="762"/>
        <v>-</v>
      </c>
      <c r="PF84" s="539" t="str">
        <f t="shared" ca="1" si="762"/>
        <v>-</v>
      </c>
      <c r="PG84" s="539" t="str">
        <f t="shared" ca="1" si="762"/>
        <v>-</v>
      </c>
      <c r="PH84" s="539" t="str">
        <f t="shared" ca="1" si="762"/>
        <v>-</v>
      </c>
      <c r="PI84" s="549" t="str">
        <f t="shared" si="769"/>
        <v>-</v>
      </c>
      <c r="PJ84" s="549" t="str">
        <f t="shared" si="769"/>
        <v>-</v>
      </c>
      <c r="PK84" s="549" t="str">
        <f t="shared" si="769"/>
        <v>-</v>
      </c>
      <c r="PL84" s="549" t="str">
        <f t="shared" si="769"/>
        <v>-</v>
      </c>
      <c r="PM84" s="549" t="str">
        <f t="shared" si="769"/>
        <v>-</v>
      </c>
      <c r="PN84" s="549" t="str">
        <f t="shared" si="769"/>
        <v>-</v>
      </c>
      <c r="PO84" s="549" t="str">
        <f t="shared" si="769"/>
        <v>-</v>
      </c>
      <c r="PP84" s="549" t="str">
        <f t="shared" si="769"/>
        <v>-</v>
      </c>
      <c r="PQ84" s="549" t="str">
        <f t="shared" si="769"/>
        <v>-</v>
      </c>
      <c r="PR84" s="549" t="str">
        <f t="shared" si="769"/>
        <v>-</v>
      </c>
      <c r="PS84" s="549" t="str">
        <f t="shared" si="769"/>
        <v>-</v>
      </c>
      <c r="PT84" s="549" t="str">
        <f t="shared" si="769"/>
        <v>-</v>
      </c>
      <c r="PU84" s="549" t="str">
        <f t="shared" si="769"/>
        <v>-</v>
      </c>
      <c r="PV84" s="549" t="str">
        <f t="shared" si="769"/>
        <v>-</v>
      </c>
      <c r="PW84" s="549" t="str">
        <f t="shared" si="769"/>
        <v>-</v>
      </c>
      <c r="PX84" s="549" t="str">
        <f t="shared" si="769"/>
        <v>-</v>
      </c>
      <c r="PY84" s="549" t="str">
        <f t="shared" si="769"/>
        <v>-</v>
      </c>
      <c r="PZ84" s="549" t="str">
        <f t="shared" si="769"/>
        <v>-</v>
      </c>
      <c r="QA84" s="549" t="str">
        <f t="shared" si="769"/>
        <v>-</v>
      </c>
      <c r="QB84" s="549" t="str">
        <f t="shared" si="769"/>
        <v>-</v>
      </c>
      <c r="QC84" s="549" t="str">
        <f t="shared" si="769"/>
        <v>-</v>
      </c>
      <c r="QD84" s="549" t="str">
        <f t="shared" si="769"/>
        <v>-</v>
      </c>
      <c r="QE84" s="549" t="str">
        <f t="shared" si="769"/>
        <v>-</v>
      </c>
      <c r="QF84" s="549" t="str">
        <f t="shared" si="769"/>
        <v>-</v>
      </c>
      <c r="QG84" s="549" t="str">
        <f t="shared" si="769"/>
        <v>-</v>
      </c>
      <c r="QH84" s="549" t="str">
        <f t="shared" si="769"/>
        <v>-</v>
      </c>
      <c r="QI84" s="539" t="str">
        <f t="shared" si="763"/>
        <v>-</v>
      </c>
      <c r="QJ84" s="539" t="str">
        <f t="shared" si="763"/>
        <v>-</v>
      </c>
      <c r="QK84" s="539" t="str">
        <f t="shared" si="763"/>
        <v>-</v>
      </c>
      <c r="QL84" s="539" t="str">
        <f t="shared" si="763"/>
        <v>-</v>
      </c>
      <c r="QM84" s="539" t="str">
        <f t="shared" si="763"/>
        <v>-</v>
      </c>
      <c r="QN84" s="539" t="str">
        <f t="shared" si="763"/>
        <v>-</v>
      </c>
      <c r="QO84" s="539" t="str">
        <f t="shared" ca="1" si="763"/>
        <v>-</v>
      </c>
      <c r="QP84" s="539" t="str">
        <f t="shared" ca="1" si="763"/>
        <v>-</v>
      </c>
      <c r="QQ84" s="539" t="str">
        <f t="shared" ca="1" si="763"/>
        <v>-</v>
      </c>
      <c r="QR84" s="539" t="str">
        <f t="shared" ca="1" si="763"/>
        <v>-</v>
      </c>
      <c r="QS84" s="539" t="str">
        <f t="shared" ca="1" si="763"/>
        <v>-</v>
      </c>
      <c r="QT84" s="539" t="str">
        <f t="shared" ca="1" si="763"/>
        <v>-</v>
      </c>
      <c r="QU84" s="539" t="str">
        <f t="shared" ca="1" si="763"/>
        <v>-</v>
      </c>
      <c r="QV84" s="539" t="str">
        <f t="shared" ca="1" si="763"/>
        <v>-</v>
      </c>
      <c r="QW84" s="539" t="str">
        <f t="shared" ca="1" si="763"/>
        <v>-</v>
      </c>
      <c r="QX84" s="539" t="str">
        <f t="shared" ca="1" si="763"/>
        <v>-</v>
      </c>
      <c r="QY84" s="539" t="str">
        <f t="shared" ca="1" si="763"/>
        <v>-</v>
      </c>
      <c r="QZ84" s="539" t="str">
        <f t="shared" ca="1" si="763"/>
        <v>-</v>
      </c>
      <c r="RA84" s="539" t="str">
        <f t="shared" ca="1" si="763"/>
        <v>-</v>
      </c>
      <c r="RB84" s="539" t="str">
        <f t="shared" ca="1" si="763"/>
        <v>-</v>
      </c>
      <c r="RC84" s="539" t="str">
        <f t="shared" ca="1" si="763"/>
        <v>-</v>
      </c>
      <c r="RD84" s="539" t="str">
        <f t="shared" ca="1" si="763"/>
        <v>-</v>
      </c>
      <c r="RE84" s="539" t="str">
        <f t="shared" ca="1" si="763"/>
        <v>-</v>
      </c>
      <c r="RF84" s="539" t="str">
        <f t="shared" ca="1" si="763"/>
        <v>-</v>
      </c>
      <c r="RG84" s="539" t="str">
        <f t="shared" ca="1" si="763"/>
        <v>-</v>
      </c>
      <c r="RH84" s="539" t="str">
        <f t="shared" ca="1" si="763"/>
        <v>-</v>
      </c>
      <c r="RI84" s="539" t="str">
        <f t="shared" ca="1" si="763"/>
        <v>-</v>
      </c>
      <c r="RJ84" s="539" t="str">
        <f t="shared" ca="1" si="763"/>
        <v>-</v>
      </c>
      <c r="RK84" s="539" t="str">
        <f t="shared" ca="1" si="763"/>
        <v>-</v>
      </c>
      <c r="RL84" s="539" t="str">
        <f t="shared" ca="1" si="763"/>
        <v>-</v>
      </c>
      <c r="RM84" s="539" t="str">
        <f t="shared" ca="1" si="763"/>
        <v>-</v>
      </c>
      <c r="RN84" s="539" t="str">
        <f t="shared" ca="1" si="763"/>
        <v>-</v>
      </c>
      <c r="RO84" s="539" t="str">
        <f t="shared" ca="1" si="763"/>
        <v>-</v>
      </c>
      <c r="RP84" s="539" t="str">
        <f t="shared" ca="1" si="763"/>
        <v>-</v>
      </c>
      <c r="RQ84" s="539" t="str">
        <f t="shared" ca="1" si="763"/>
        <v>-</v>
      </c>
      <c r="RR84" s="539" t="str">
        <f t="shared" ca="1" si="763"/>
        <v>-</v>
      </c>
      <c r="RS84" s="549" t="str">
        <f t="shared" si="770"/>
        <v>-</v>
      </c>
      <c r="RT84" s="549" t="str">
        <f t="shared" si="770"/>
        <v>-</v>
      </c>
      <c r="RU84" s="549" t="str">
        <f t="shared" si="770"/>
        <v>-</v>
      </c>
      <c r="RV84" s="549" t="str">
        <f t="shared" si="770"/>
        <v>-</v>
      </c>
      <c r="RW84" s="549" t="str">
        <f t="shared" si="770"/>
        <v>-</v>
      </c>
      <c r="RX84" s="549" t="str">
        <f t="shared" si="770"/>
        <v>-</v>
      </c>
      <c r="RY84" s="549" t="str">
        <f t="shared" si="770"/>
        <v>-</v>
      </c>
      <c r="RZ84" s="549" t="str">
        <f t="shared" si="770"/>
        <v>-</v>
      </c>
      <c r="SA84" s="549" t="str">
        <f t="shared" si="770"/>
        <v>-</v>
      </c>
      <c r="SB84" s="549" t="str">
        <f t="shared" si="770"/>
        <v>-</v>
      </c>
      <c r="SC84" s="549" t="str">
        <f t="shared" si="770"/>
        <v>-</v>
      </c>
      <c r="SD84" s="549" t="str">
        <f t="shared" si="770"/>
        <v>-</v>
      </c>
      <c r="SE84" s="549" t="str">
        <f t="shared" si="770"/>
        <v>-</v>
      </c>
      <c r="SF84" s="549" t="str">
        <f t="shared" si="770"/>
        <v>-</v>
      </c>
      <c r="SG84" s="549" t="str">
        <f t="shared" si="770"/>
        <v>-</v>
      </c>
      <c r="SH84" s="549" t="str">
        <f t="shared" si="770"/>
        <v>-</v>
      </c>
      <c r="SI84" s="549" t="str">
        <f t="shared" si="770"/>
        <v>-</v>
      </c>
      <c r="SJ84" s="549" t="str">
        <f t="shared" si="770"/>
        <v>-</v>
      </c>
      <c r="SK84" s="549" t="str">
        <f t="shared" si="770"/>
        <v>-</v>
      </c>
      <c r="SL84" s="549" t="str">
        <f t="shared" si="770"/>
        <v>-</v>
      </c>
      <c r="SM84" s="549" t="str">
        <f t="shared" si="770"/>
        <v>-</v>
      </c>
      <c r="SN84" s="549" t="str">
        <f t="shared" si="770"/>
        <v>-</v>
      </c>
      <c r="SO84" s="549" t="str">
        <f t="shared" si="770"/>
        <v>-</v>
      </c>
      <c r="SP84" s="549" t="str">
        <f t="shared" si="770"/>
        <v>-</v>
      </c>
      <c r="SQ84" s="549" t="str">
        <f t="shared" si="770"/>
        <v>-</v>
      </c>
      <c r="SR84" s="549" t="str">
        <f t="shared" si="770"/>
        <v>-</v>
      </c>
      <c r="SS84" s="539" t="b">
        <f t="shared" si="764"/>
        <v>1</v>
      </c>
      <c r="ST84" s="539" t="b">
        <f t="shared" si="764"/>
        <v>1</v>
      </c>
      <c r="SU84" s="539" t="b">
        <f t="shared" si="764"/>
        <v>1</v>
      </c>
      <c r="SV84" s="539" t="b">
        <f t="shared" si="764"/>
        <v>1</v>
      </c>
      <c r="SW84" s="539" t="b">
        <f t="shared" si="764"/>
        <v>1</v>
      </c>
      <c r="SX84" s="539" t="b">
        <f t="shared" si="764"/>
        <v>1</v>
      </c>
      <c r="SY84" s="539" t="str">
        <f t="shared" ca="1" si="764"/>
        <v>-</v>
      </c>
      <c r="SZ84" s="539" t="str">
        <f t="shared" ca="1" si="764"/>
        <v>-</v>
      </c>
      <c r="TA84" s="539" t="str">
        <f t="shared" ca="1" si="764"/>
        <v>-</v>
      </c>
      <c r="TB84" s="539" t="str">
        <f t="shared" ca="1" si="764"/>
        <v>-</v>
      </c>
      <c r="TC84" s="539" t="str">
        <f t="shared" ca="1" si="764"/>
        <v>-</v>
      </c>
      <c r="TD84" s="539" t="str">
        <f t="shared" ca="1" si="764"/>
        <v>-</v>
      </c>
      <c r="TE84" s="539" t="str">
        <f t="shared" ca="1" si="764"/>
        <v>-</v>
      </c>
      <c r="TF84" s="539" t="str">
        <f t="shared" ca="1" si="764"/>
        <v>-</v>
      </c>
      <c r="TG84" s="539" t="str">
        <f t="shared" ca="1" si="764"/>
        <v>-</v>
      </c>
      <c r="TH84" s="539" t="str">
        <f t="shared" ca="1" si="764"/>
        <v>-</v>
      </c>
      <c r="TI84" s="539" t="str">
        <f t="shared" ca="1" si="764"/>
        <v>-</v>
      </c>
      <c r="TJ84" s="539" t="str">
        <f t="shared" ca="1" si="764"/>
        <v>-</v>
      </c>
      <c r="TK84" s="539" t="str">
        <f t="shared" ca="1" si="764"/>
        <v>-</v>
      </c>
      <c r="TL84" s="539" t="str">
        <f t="shared" ca="1" si="764"/>
        <v>-</v>
      </c>
      <c r="TM84" s="539" t="str">
        <f t="shared" ca="1" si="764"/>
        <v>-</v>
      </c>
      <c r="TN84" s="539" t="str">
        <f t="shared" ca="1" si="764"/>
        <v>-</v>
      </c>
      <c r="TO84" s="539" t="str">
        <f t="shared" ca="1" si="764"/>
        <v>-</v>
      </c>
      <c r="TP84" s="539" t="str">
        <f t="shared" ca="1" si="764"/>
        <v>-</v>
      </c>
      <c r="TQ84" s="539" t="str">
        <f t="shared" ca="1" si="764"/>
        <v>-</v>
      </c>
      <c r="TR84" s="539" t="str">
        <f t="shared" ca="1" si="764"/>
        <v>-</v>
      </c>
      <c r="TS84" s="539" t="str">
        <f t="shared" ca="1" si="764"/>
        <v>-</v>
      </c>
      <c r="TT84" s="539" t="str">
        <f t="shared" ca="1" si="764"/>
        <v>-</v>
      </c>
      <c r="TU84" s="539" t="str">
        <f t="shared" ca="1" si="764"/>
        <v>-</v>
      </c>
      <c r="TV84" s="539" t="str">
        <f t="shared" ca="1" si="764"/>
        <v>-</v>
      </c>
      <c r="TW84" s="539" t="str">
        <f t="shared" ca="1" si="764"/>
        <v>-</v>
      </c>
      <c r="TX84" s="539" t="str">
        <f t="shared" ca="1" si="764"/>
        <v>-</v>
      </c>
      <c r="TY84" s="539" t="str">
        <f t="shared" ca="1" si="764"/>
        <v>-</v>
      </c>
      <c r="TZ84" s="539" t="str">
        <f t="shared" ca="1" si="764"/>
        <v>-</v>
      </c>
      <c r="UA84" s="539" t="str">
        <f t="shared" ca="1" si="764"/>
        <v>-</v>
      </c>
      <c r="UB84" s="539" t="str">
        <f t="shared" ca="1" si="764"/>
        <v>-</v>
      </c>
      <c r="UC84" s="549" t="b">
        <f t="shared" si="771"/>
        <v>1</v>
      </c>
      <c r="UD84" s="549" t="b">
        <f t="shared" si="771"/>
        <v>1</v>
      </c>
      <c r="UE84" s="549" t="b">
        <f t="shared" si="771"/>
        <v>1</v>
      </c>
      <c r="UF84" s="549" t="b">
        <f t="shared" si="771"/>
        <v>1</v>
      </c>
      <c r="UG84" s="549" t="b">
        <f t="shared" si="771"/>
        <v>1</v>
      </c>
      <c r="UH84" s="549" t="b">
        <f t="shared" si="771"/>
        <v>1</v>
      </c>
      <c r="UI84" s="549" t="b">
        <f t="shared" si="771"/>
        <v>1</v>
      </c>
      <c r="UJ84" s="549" t="b">
        <f t="shared" si="771"/>
        <v>1</v>
      </c>
      <c r="UK84" s="549" t="b">
        <f t="shared" si="771"/>
        <v>1</v>
      </c>
      <c r="UL84" s="549" t="b">
        <f t="shared" si="771"/>
        <v>1</v>
      </c>
      <c r="UM84" s="549" t="b">
        <f t="shared" si="771"/>
        <v>1</v>
      </c>
      <c r="UN84" s="549" t="b">
        <f t="shared" si="771"/>
        <v>1</v>
      </c>
      <c r="UO84" s="549" t="b">
        <f t="shared" si="771"/>
        <v>1</v>
      </c>
      <c r="UP84" s="549" t="b">
        <f t="shared" si="771"/>
        <v>1</v>
      </c>
      <c r="UQ84" s="549" t="b">
        <f t="shared" si="771"/>
        <v>1</v>
      </c>
      <c r="UR84" s="549" t="b">
        <f t="shared" si="771"/>
        <v>1</v>
      </c>
      <c r="US84" s="549" t="b">
        <f t="shared" si="771"/>
        <v>1</v>
      </c>
      <c r="UT84" s="549" t="b">
        <f t="shared" si="771"/>
        <v>1</v>
      </c>
      <c r="UU84" s="549" t="b">
        <f t="shared" si="771"/>
        <v>1</v>
      </c>
      <c r="UV84" s="549" t="b">
        <f t="shared" si="771"/>
        <v>1</v>
      </c>
      <c r="UW84" s="549" t="b">
        <f t="shared" si="771"/>
        <v>1</v>
      </c>
      <c r="UX84" s="549" t="b">
        <f t="shared" si="771"/>
        <v>1</v>
      </c>
      <c r="UY84" s="549" t="b">
        <f t="shared" si="771"/>
        <v>1</v>
      </c>
      <c r="UZ84" s="549" t="b">
        <f t="shared" si="771"/>
        <v>1</v>
      </c>
      <c r="VA84" s="549" t="b">
        <f t="shared" si="771"/>
        <v>1</v>
      </c>
      <c r="VB84" s="549" t="b">
        <f t="shared" si="771"/>
        <v>1</v>
      </c>
      <c r="VC84" s="19">
        <f t="shared" ca="1" si="671"/>
        <v>0</v>
      </c>
      <c r="VD84" s="23">
        <v>0</v>
      </c>
    </row>
    <row r="85" spans="1:576" outlineLevel="1">
      <c r="A85" s="21">
        <f t="shared" si="93"/>
        <v>80</v>
      </c>
      <c r="B85" s="21">
        <f t="shared" si="674"/>
        <v>18</v>
      </c>
      <c r="C85">
        <v>108</v>
      </c>
      <c r="D85" s="19" t="str">
        <f t="shared" ca="1" si="583"/>
        <v>SNSW</v>
      </c>
      <c r="E85" t="b">
        <v>0</v>
      </c>
      <c r="F85" t="b">
        <v>0</v>
      </c>
      <c r="G85" t="b">
        <v>1</v>
      </c>
      <c r="H85" s="215">
        <f t="shared" ca="1" si="686"/>
        <v>31</v>
      </c>
      <c r="I85" s="26">
        <v>2</v>
      </c>
      <c r="J85" s="26">
        <v>1</v>
      </c>
      <c r="K85" s="26" t="str">
        <f>""</f>
        <v/>
      </c>
      <c r="L85" s="26">
        <v>0</v>
      </c>
      <c r="M85" s="26">
        <f t="shared" si="585"/>
        <v>2</v>
      </c>
      <c r="N85" s="26">
        <v>2</v>
      </c>
      <c r="O85" s="26">
        <v>3</v>
      </c>
      <c r="P85" s="26">
        <v>2</v>
      </c>
      <c r="Q85" s="26">
        <v>0</v>
      </c>
      <c r="R85" s="26">
        <v>0</v>
      </c>
      <c r="S85" s="26">
        <v>0</v>
      </c>
      <c r="T85" s="26">
        <v>0</v>
      </c>
      <c r="U85" s="26">
        <v>1</v>
      </c>
      <c r="V85" s="116">
        <v>1</v>
      </c>
      <c r="W85" s="116">
        <v>3</v>
      </c>
      <c r="X85" s="116">
        <v>3</v>
      </c>
      <c r="Y85" s="211"/>
      <c r="Z85" s="211"/>
      <c r="AA85" s="211"/>
      <c r="AB85" s="211"/>
      <c r="AC85" s="26">
        <v>0</v>
      </c>
      <c r="AD85" s="211"/>
      <c r="AE85" s="211"/>
      <c r="AF85" s="211"/>
      <c r="AG85" s="211"/>
      <c r="AH85" s="211"/>
      <c r="AI85" s="211"/>
      <c r="AJ85" s="211"/>
      <c r="AK85" s="211"/>
      <c r="AL85" s="136">
        <f t="shared" si="586"/>
        <v>2</v>
      </c>
      <c r="AM85" s="136">
        <f>INDEX(CHOOSE($O85,DataAutumn!i.AdultDrys,DataWinter!i.AdultDrys,DataSpring!i.AdultDrys),1,$N85)</f>
        <v>3</v>
      </c>
      <c r="AN85" s="5">
        <f t="shared" si="587"/>
        <v>2</v>
      </c>
      <c r="AO85" s="5">
        <f t="shared" si="587"/>
        <v>0</v>
      </c>
      <c r="AP85" s="5">
        <f t="shared" si="588"/>
        <v>1</v>
      </c>
      <c r="AQ85" s="211"/>
      <c r="AR85" s="211"/>
      <c r="AS85" s="356" t="str">
        <f t="shared" ca="1" si="589"/>
        <v>optimum_carry 00031 SNSW MWM     pasture300 Day204 Scan2-0000 RR000p GP100p WP125p MP125p T_TRUE (F33N11)</v>
      </c>
      <c r="AT85" s="9" t="str">
        <f ca="1">IF(COUNTIF(AS$5:AS85,AS85)=1,"-","Dup")</f>
        <v>-</v>
      </c>
      <c r="AU85" s="9"/>
      <c r="AV85" s="19" t="str">
        <f t="shared" ca="1" si="773"/>
        <v>-</v>
      </c>
      <c r="AW85" s="19" t="str">
        <f t="shared" ca="1" si="773"/>
        <v>-</v>
      </c>
      <c r="AX85" s="19" t="str">
        <f t="shared" ca="1" si="773"/>
        <v>-</v>
      </c>
      <c r="AY85" s="19" t="str">
        <f t="shared" ca="1" si="773"/>
        <v>-</v>
      </c>
      <c r="AZ85" s="19" t="str">
        <f t="shared" ca="1" si="773"/>
        <v>-</v>
      </c>
      <c r="BA85" s="19" t="str">
        <f t="shared" ca="1" si="773"/>
        <v>-</v>
      </c>
      <c r="BB85" s="19" t="str">
        <f t="shared" ca="1" si="773"/>
        <v>-</v>
      </c>
      <c r="BC85" s="19" t="str">
        <f t="shared" ca="1" si="773"/>
        <v>-</v>
      </c>
      <c r="BD85" s="9"/>
      <c r="BE85" s="5" t="b">
        <f t="shared" si="591"/>
        <v>0</v>
      </c>
      <c r="BF85" s="5" t="str">
        <f t="shared" si="591"/>
        <v>-</v>
      </c>
      <c r="BG85" s="5" t="b">
        <f t="shared" si="591"/>
        <v>0</v>
      </c>
      <c r="BH85" s="5" t="b">
        <f t="shared" si="591"/>
        <v>1</v>
      </c>
      <c r="BI85" s="5" t="b">
        <f t="shared" si="591"/>
        <v>1</v>
      </c>
      <c r="BJ85" s="136">
        <f t="shared" si="591"/>
        <v>0</v>
      </c>
      <c r="BK85" s="19" t="b">
        <f t="shared" ca="1" si="592"/>
        <v>0</v>
      </c>
      <c r="BL85" s="9"/>
      <c r="BM85" s="5" t="str">
        <f t="shared" ca="1" si="593"/>
        <v>-</v>
      </c>
      <c r="BN85" s="19" t="str">
        <f t="shared" ca="1" si="594"/>
        <v>-</v>
      </c>
      <c r="BO85" s="19" t="str">
        <f t="shared" ca="1" si="594"/>
        <v>-</v>
      </c>
      <c r="BP85" s="19" t="str">
        <f t="shared" ca="1" si="594"/>
        <v>-</v>
      </c>
      <c r="BQ85" s="5" t="str">
        <f t="shared" ca="1" si="595"/>
        <v>-</v>
      </c>
      <c r="BR85" s="19" t="str">
        <f t="shared" ca="1" si="596"/>
        <v>-</v>
      </c>
      <c r="BS85" s="5" t="str">
        <f t="shared" ca="1" si="597"/>
        <v>-</v>
      </c>
      <c r="BT85" s="19" t="str">
        <f t="shared" ca="1" si="598"/>
        <v>-</v>
      </c>
      <c r="BU85" s="19" t="str">
        <f t="shared" ca="1" si="598"/>
        <v>-</v>
      </c>
      <c r="BV85" s="19" t="str">
        <f t="shared" ca="1" si="598"/>
        <v>-</v>
      </c>
      <c r="BW85" s="5" t="str">
        <f t="shared" ca="1" si="599"/>
        <v>-</v>
      </c>
      <c r="BX85" s="9"/>
      <c r="BY85" s="5" t="b">
        <f t="shared" si="600"/>
        <v>0</v>
      </c>
      <c r="BZ85" s="5" t="str">
        <f t="shared" ca="1" si="601"/>
        <v>-</v>
      </c>
      <c r="CA85" s="5" t="str">
        <f t="shared" ca="1" si="774"/>
        <v>-</v>
      </c>
      <c r="CB85" s="5" t="str">
        <f t="shared" ca="1" si="774"/>
        <v>-</v>
      </c>
      <c r="CC85" s="5" t="str">
        <f t="shared" ca="1" si="774"/>
        <v>-</v>
      </c>
      <c r="CD85" s="5" t="str">
        <f t="shared" ca="1" si="774"/>
        <v>-</v>
      </c>
      <c r="CE85" s="5" t="str">
        <f t="shared" ca="1" si="774"/>
        <v>-</v>
      </c>
      <c r="CF85" s="5" t="str">
        <f t="shared" ca="1" si="774"/>
        <v>-</v>
      </c>
      <c r="CG85" s="5" t="str">
        <f t="shared" ca="1" si="774"/>
        <v>-</v>
      </c>
      <c r="CH85" s="5" t="str">
        <f t="shared" ca="1" si="774"/>
        <v>-</v>
      </c>
      <c r="CI85" s="9"/>
      <c r="CJ85" s="12" t="b">
        <v>1</v>
      </c>
      <c r="CK85" s="12" t="b">
        <v>1</v>
      </c>
      <c r="CL85" s="12" t="b">
        <v>1</v>
      </c>
      <c r="CM85" s="12">
        <v>22312000005</v>
      </c>
      <c r="CN85" s="12" t="b">
        <v>0</v>
      </c>
      <c r="CO85" s="19" t="str">
        <f t="shared" ca="1" si="603"/>
        <v>-</v>
      </c>
      <c r="CP85" s="19" t="str">
        <f t="shared" ca="1" si="603"/>
        <v>-</v>
      </c>
      <c r="CQ85" s="19" t="str">
        <f t="shared" ca="1" si="603"/>
        <v>-</v>
      </c>
      <c r="CR85" s="433">
        <f t="shared" si="604"/>
        <v>652</v>
      </c>
      <c r="CS85" s="433">
        <f t="shared" si="604"/>
        <v>686</v>
      </c>
      <c r="CT85" s="433">
        <f t="shared" si="604"/>
        <v>721</v>
      </c>
      <c r="CU85" s="144">
        <f t="shared" si="605"/>
        <v>378</v>
      </c>
      <c r="CV85" s="144">
        <f t="shared" si="605"/>
        <v>413</v>
      </c>
      <c r="CW85" s="144">
        <f t="shared" si="605"/>
        <v>448</v>
      </c>
      <c r="CX85" s="19" t="str">
        <f t="shared" ca="1" si="724"/>
        <v>-</v>
      </c>
      <c r="CY85" s="19" t="str">
        <f t="shared" ca="1" si="724"/>
        <v>-</v>
      </c>
      <c r="CZ85" s="19" t="str">
        <f t="shared" ca="1" si="724"/>
        <v>-</v>
      </c>
      <c r="DA85" s="19" t="str">
        <f t="shared" ca="1" si="724"/>
        <v>-</v>
      </c>
      <c r="DB85" s="19" t="str">
        <f t="shared" ca="1" si="724"/>
        <v>-</v>
      </c>
      <c r="DC85" s="19" t="str">
        <f t="shared" ca="1" si="724"/>
        <v>-</v>
      </c>
      <c r="DD85" s="19">
        <f t="shared" ca="1" si="724"/>
        <v>1</v>
      </c>
      <c r="DE85" s="19">
        <f t="shared" ca="1" si="724"/>
        <v>1</v>
      </c>
      <c r="DF85" s="19">
        <f t="shared" ca="1" si="724"/>
        <v>0</v>
      </c>
      <c r="DG85" s="19" t="str">
        <f t="shared" ca="1" si="724"/>
        <v>-</v>
      </c>
      <c r="DH85" s="19" t="str">
        <f t="shared" ca="1" si="724"/>
        <v>-</v>
      </c>
      <c r="DI85" s="19" t="str">
        <f t="shared" ca="1" si="724"/>
        <v>-</v>
      </c>
      <c r="DJ85" s="19" t="str">
        <f t="shared" ca="1" si="724"/>
        <v>-</v>
      </c>
      <c r="DK85" s="19" t="str">
        <f t="shared" ca="1" si="724"/>
        <v>-</v>
      </c>
      <c r="DL85" s="19">
        <f t="shared" ca="1" si="724"/>
        <v>0</v>
      </c>
      <c r="DM85" s="19" t="str">
        <f t="shared" ca="1" si="724"/>
        <v>-</v>
      </c>
      <c r="DN85" s="19" t="str">
        <f t="shared" ca="1" si="724"/>
        <v>-</v>
      </c>
      <c r="DO85" s="19" t="str">
        <f t="shared" ca="1" si="603"/>
        <v>-</v>
      </c>
      <c r="DP85" s="19">
        <f t="shared" ca="1" si="603"/>
        <v>0</v>
      </c>
      <c r="DQ85" s="19">
        <f t="shared" ca="1" si="603"/>
        <v>0</v>
      </c>
      <c r="DR85" s="9"/>
      <c r="DS85" s="19">
        <f t="shared" ca="1" si="753"/>
        <v>0</v>
      </c>
      <c r="DT85" s="19">
        <f t="shared" ca="1" si="753"/>
        <v>0</v>
      </c>
      <c r="DU85" s="19">
        <f t="shared" ca="1" si="753"/>
        <v>0</v>
      </c>
      <c r="DV85" s="19">
        <f t="shared" ca="1" si="753"/>
        <v>0</v>
      </c>
      <c r="DW85" s="19">
        <f t="shared" ca="1" si="753"/>
        <v>0</v>
      </c>
      <c r="DX85" s="19">
        <f t="shared" ca="1" si="753"/>
        <v>0</v>
      </c>
      <c r="DY85" s="19">
        <f t="shared" ca="1" si="753"/>
        <v>0</v>
      </c>
      <c r="DZ85" s="19">
        <f t="shared" ca="1" si="753"/>
        <v>0</v>
      </c>
      <c r="EA85" s="19">
        <f t="shared" ca="1" si="753"/>
        <v>0</v>
      </c>
      <c r="EB85" s="19">
        <f t="shared" ca="1" si="753"/>
        <v>0</v>
      </c>
      <c r="EC85" s="19">
        <f t="shared" ca="1" si="753"/>
        <v>0</v>
      </c>
      <c r="ED85" s="19">
        <f t="shared" ca="1" si="753"/>
        <v>0</v>
      </c>
      <c r="EE85" s="19">
        <f t="shared" ca="1" si="753"/>
        <v>0</v>
      </c>
      <c r="EF85" s="433">
        <f t="shared" si="608"/>
        <v>0</v>
      </c>
      <c r="EG85" s="433">
        <f t="shared" si="608"/>
        <v>0</v>
      </c>
      <c r="EH85" s="116">
        <f t="shared" si="609"/>
        <v>0</v>
      </c>
      <c r="EI85" s="116">
        <f t="shared" ca="1" si="609"/>
        <v>0</v>
      </c>
      <c r="EJ85" s="116">
        <f t="shared" ca="1" si="609"/>
        <v>0</v>
      </c>
      <c r="EK85" s="116">
        <f t="shared" ca="1" si="609"/>
        <v>0</v>
      </c>
      <c r="EL85" s="116">
        <f t="shared" ca="1" si="609"/>
        <v>0</v>
      </c>
      <c r="EM85" s="537">
        <f t="shared" ca="1" si="610"/>
        <v>0</v>
      </c>
      <c r="EN85" s="116">
        <f t="shared" ca="1" si="611"/>
        <v>0</v>
      </c>
      <c r="EO85" s="116">
        <f t="shared" ca="1" si="611"/>
        <v>0</v>
      </c>
      <c r="EP85" s="116">
        <f t="shared" ca="1" si="611"/>
        <v>0</v>
      </c>
      <c r="EQ85" s="116">
        <f t="shared" ca="1" si="611"/>
        <v>0</v>
      </c>
      <c r="ER85" s="116">
        <f t="shared" ca="1" si="611"/>
        <v>0</v>
      </c>
      <c r="ES85" s="537">
        <f t="shared" ca="1" si="612"/>
        <v>0</v>
      </c>
      <c r="ET85" s="116">
        <f t="shared" ca="1" si="613"/>
        <v>0</v>
      </c>
      <c r="EU85" s="116">
        <f t="shared" ca="1" si="613"/>
        <v>0</v>
      </c>
      <c r="EV85" s="116">
        <f t="shared" ca="1" si="613"/>
        <v>0</v>
      </c>
      <c r="EW85" s="116">
        <f t="shared" ca="1" si="613"/>
        <v>0</v>
      </c>
      <c r="EX85" s="116">
        <f t="shared" ca="1" si="613"/>
        <v>0</v>
      </c>
      <c r="EY85" s="537">
        <f t="shared" ca="1" si="614"/>
        <v>0</v>
      </c>
      <c r="EZ85" s="116">
        <f t="shared" ca="1" si="615"/>
        <v>0</v>
      </c>
      <c r="FA85" s="116">
        <f t="shared" ca="1" si="615"/>
        <v>0</v>
      </c>
      <c r="FB85" s="116">
        <f t="shared" ca="1" si="615"/>
        <v>0</v>
      </c>
      <c r="FC85" s="116">
        <f t="shared" ca="1" si="615"/>
        <v>0</v>
      </c>
      <c r="FD85" s="116">
        <f t="shared" ca="1" si="615"/>
        <v>0</v>
      </c>
      <c r="FE85" s="537">
        <f t="shared" ca="1" si="616"/>
        <v>0</v>
      </c>
      <c r="FF85" s="116">
        <f t="shared" ca="1" si="617"/>
        <v>0</v>
      </c>
      <c r="FG85" s="116">
        <f t="shared" ca="1" si="617"/>
        <v>0</v>
      </c>
      <c r="FH85" s="116">
        <f t="shared" ca="1" si="617"/>
        <v>0</v>
      </c>
      <c r="FI85" s="116">
        <f t="shared" ca="1" si="617"/>
        <v>0</v>
      </c>
      <c r="FJ85" s="116">
        <f t="shared" ca="1" si="617"/>
        <v>0</v>
      </c>
      <c r="FK85" s="537">
        <f t="shared" ca="1" si="618"/>
        <v>0</v>
      </c>
      <c r="FL85" s="116">
        <f t="shared" ca="1" si="619"/>
        <v>0</v>
      </c>
      <c r="FM85" s="116">
        <f t="shared" ca="1" si="619"/>
        <v>0</v>
      </c>
      <c r="FN85" s="116">
        <f t="shared" ca="1" si="619"/>
        <v>0</v>
      </c>
      <c r="FO85" s="116">
        <f t="shared" ca="1" si="619"/>
        <v>0</v>
      </c>
      <c r="FP85" s="116">
        <f t="shared" ca="1" si="619"/>
        <v>0</v>
      </c>
      <c r="FQ85" s="537">
        <f t="shared" ca="1" si="620"/>
        <v>0</v>
      </c>
      <c r="FR85" s="117">
        <f t="shared" ca="1" si="621"/>
        <v>0</v>
      </c>
      <c r="FS85" s="117">
        <f t="shared" ca="1" si="621"/>
        <v>0</v>
      </c>
      <c r="FT85" s="117">
        <f t="shared" ca="1" si="621"/>
        <v>0</v>
      </c>
      <c r="FU85" s="117">
        <f t="shared" ca="1" si="621"/>
        <v>0</v>
      </c>
      <c r="FV85" s="556">
        <f t="shared" ca="1" si="786"/>
        <v>0</v>
      </c>
      <c r="FW85" s="556">
        <f t="shared" ca="1" si="786"/>
        <v>0</v>
      </c>
      <c r="FX85" s="556">
        <f t="shared" ca="1" si="786"/>
        <v>0</v>
      </c>
      <c r="FY85" s="556">
        <f t="shared" ca="1" si="786"/>
        <v>0</v>
      </c>
      <c r="FZ85" s="556">
        <f t="shared" ca="1" si="786"/>
        <v>0</v>
      </c>
      <c r="GA85" s="556">
        <f t="shared" ca="1" si="786"/>
        <v>0</v>
      </c>
      <c r="GB85" s="556">
        <f t="shared" ca="1" si="786"/>
        <v>0</v>
      </c>
      <c r="GC85" s="556">
        <f t="shared" ca="1" si="786"/>
        <v>0</v>
      </c>
      <c r="GD85" s="556">
        <f t="shared" ca="1" si="786"/>
        <v>0</v>
      </c>
      <c r="GE85" s="556">
        <f t="shared" ca="1" si="786"/>
        <v>0</v>
      </c>
      <c r="GF85" s="556">
        <f t="shared" ca="1" si="786"/>
        <v>0</v>
      </c>
      <c r="GG85" s="556">
        <f t="shared" ca="1" si="786"/>
        <v>0</v>
      </c>
      <c r="GH85" s="556">
        <f t="shared" ca="1" si="786"/>
        <v>0</v>
      </c>
      <c r="GI85" s="556">
        <f t="shared" ca="1" si="786"/>
        <v>0</v>
      </c>
      <c r="GJ85" s="556">
        <f t="shared" ca="1" si="786"/>
        <v>0</v>
      </c>
      <c r="GK85" s="556">
        <f t="shared" ca="1" si="786"/>
        <v>0</v>
      </c>
      <c r="GL85" s="556">
        <f t="shared" ca="1" si="786"/>
        <v>0</v>
      </c>
      <c r="GM85" s="556">
        <f t="shared" ca="1" si="786"/>
        <v>0</v>
      </c>
      <c r="GN85" s="556">
        <f t="shared" ca="1" si="786"/>
        <v>0</v>
      </c>
      <c r="GO85" s="556">
        <f t="shared" ca="1" si="786"/>
        <v>0</v>
      </c>
      <c r="GP85" s="19">
        <f t="shared" ca="1" si="623"/>
        <v>0</v>
      </c>
      <c r="GQ85" s="116">
        <f t="shared" ca="1" si="624"/>
        <v>0</v>
      </c>
      <c r="GR85" s="116">
        <f t="shared" ca="1" si="624"/>
        <v>0</v>
      </c>
      <c r="GS85" s="116">
        <f t="shared" ca="1" si="624"/>
        <v>0</v>
      </c>
      <c r="GT85" s="116">
        <f t="shared" ca="1" si="624"/>
        <v>0</v>
      </c>
      <c r="GU85" s="116">
        <f t="shared" ca="1" si="624"/>
        <v>0</v>
      </c>
      <c r="GV85" s="537">
        <f t="shared" ca="1" si="625"/>
        <v>0</v>
      </c>
      <c r="GW85" s="116">
        <f t="shared" ca="1" si="626"/>
        <v>0</v>
      </c>
      <c r="GX85" s="116">
        <f t="shared" ca="1" si="626"/>
        <v>0</v>
      </c>
      <c r="GY85" s="116">
        <f t="shared" ca="1" si="626"/>
        <v>0</v>
      </c>
      <c r="GZ85" s="116">
        <f t="shared" ca="1" si="626"/>
        <v>0</v>
      </c>
      <c r="HA85" s="116">
        <f t="shared" ca="1" si="626"/>
        <v>0</v>
      </c>
      <c r="HB85" s="537">
        <f t="shared" ca="1" si="627"/>
        <v>0</v>
      </c>
      <c r="HC85" s="116">
        <f t="shared" ca="1" si="628"/>
        <v>0</v>
      </c>
      <c r="HD85" s="116">
        <f t="shared" ca="1" si="628"/>
        <v>0</v>
      </c>
      <c r="HE85" s="116">
        <f t="shared" ca="1" si="628"/>
        <v>0</v>
      </c>
      <c r="HF85" s="116">
        <f t="shared" ca="1" si="628"/>
        <v>0</v>
      </c>
      <c r="HG85" s="116">
        <f t="shared" ca="1" si="628"/>
        <v>0</v>
      </c>
      <c r="HH85" s="537">
        <f t="shared" ca="1" si="629"/>
        <v>0</v>
      </c>
      <c r="HI85" s="116">
        <f t="shared" ca="1" si="630"/>
        <v>0</v>
      </c>
      <c r="HJ85" s="116">
        <f t="shared" ca="1" si="630"/>
        <v>0</v>
      </c>
      <c r="HK85" s="116">
        <f t="shared" ca="1" si="630"/>
        <v>0</v>
      </c>
      <c r="HL85" s="116">
        <f t="shared" ca="1" si="630"/>
        <v>0</v>
      </c>
      <c r="HM85" s="116">
        <f t="shared" ca="1" si="630"/>
        <v>0</v>
      </c>
      <c r="HN85" s="537">
        <f t="shared" ca="1" si="631"/>
        <v>0</v>
      </c>
      <c r="HO85" s="116">
        <f t="shared" ca="1" si="632"/>
        <v>0</v>
      </c>
      <c r="HP85" s="116">
        <f t="shared" ca="1" si="632"/>
        <v>0</v>
      </c>
      <c r="HQ85" s="116">
        <f t="shared" ca="1" si="632"/>
        <v>0</v>
      </c>
      <c r="HR85" s="116">
        <f t="shared" ca="1" si="632"/>
        <v>0</v>
      </c>
      <c r="HS85" s="116">
        <f t="shared" ca="1" si="632"/>
        <v>0</v>
      </c>
      <c r="HT85" s="537">
        <f t="shared" ca="1" si="633"/>
        <v>0</v>
      </c>
      <c r="HU85" s="116">
        <f t="shared" ca="1" si="634"/>
        <v>0</v>
      </c>
      <c r="HV85" s="116">
        <f t="shared" ca="1" si="634"/>
        <v>0</v>
      </c>
      <c r="HW85" s="116">
        <f t="shared" ca="1" si="634"/>
        <v>0</v>
      </c>
      <c r="HX85" s="116">
        <f t="shared" ca="1" si="634"/>
        <v>0</v>
      </c>
      <c r="HY85" s="116">
        <f t="shared" ca="1" si="634"/>
        <v>0</v>
      </c>
      <c r="HZ85" s="537">
        <f t="shared" ca="1" si="635"/>
        <v>0</v>
      </c>
      <c r="IA85" s="117">
        <f t="shared" ca="1" si="636"/>
        <v>0</v>
      </c>
      <c r="IB85" s="117">
        <f t="shared" ca="1" si="636"/>
        <v>0</v>
      </c>
      <c r="IC85" s="117">
        <f t="shared" ca="1" si="636"/>
        <v>0</v>
      </c>
      <c r="ID85" s="117">
        <f t="shared" ca="1" si="636"/>
        <v>0</v>
      </c>
      <c r="IE85" s="556">
        <f t="shared" ca="1" si="787"/>
        <v>0</v>
      </c>
      <c r="IF85" s="556">
        <f t="shared" ca="1" si="787"/>
        <v>0</v>
      </c>
      <c r="IG85" s="556">
        <f t="shared" ca="1" si="787"/>
        <v>0</v>
      </c>
      <c r="IH85" s="556">
        <f t="shared" ca="1" si="787"/>
        <v>0</v>
      </c>
      <c r="II85" s="556">
        <f t="shared" ca="1" si="787"/>
        <v>0</v>
      </c>
      <c r="IJ85" s="556">
        <f t="shared" ca="1" si="787"/>
        <v>0</v>
      </c>
      <c r="IK85" s="556">
        <f t="shared" ca="1" si="787"/>
        <v>0</v>
      </c>
      <c r="IL85" s="556">
        <f t="shared" ca="1" si="787"/>
        <v>0</v>
      </c>
      <c r="IM85" s="556">
        <f t="shared" ca="1" si="787"/>
        <v>0</v>
      </c>
      <c r="IN85" s="556">
        <f t="shared" ca="1" si="787"/>
        <v>0</v>
      </c>
      <c r="IO85" s="556">
        <f t="shared" ca="1" si="787"/>
        <v>0</v>
      </c>
      <c r="IP85" s="556">
        <f t="shared" ca="1" si="787"/>
        <v>0</v>
      </c>
      <c r="IQ85" s="556">
        <f t="shared" ca="1" si="787"/>
        <v>0</v>
      </c>
      <c r="IR85" s="556">
        <f t="shared" ca="1" si="787"/>
        <v>0</v>
      </c>
      <c r="IS85" s="556">
        <f t="shared" ca="1" si="787"/>
        <v>0</v>
      </c>
      <c r="IT85" s="556">
        <f t="shared" ca="1" si="787"/>
        <v>0</v>
      </c>
      <c r="IU85" s="556">
        <f t="shared" ca="1" si="787"/>
        <v>0</v>
      </c>
      <c r="IV85" s="556">
        <f t="shared" ca="1" si="787"/>
        <v>0</v>
      </c>
      <c r="IW85" s="556">
        <f t="shared" ca="1" si="787"/>
        <v>0</v>
      </c>
      <c r="IX85" s="556">
        <f t="shared" ca="1" si="787"/>
        <v>0</v>
      </c>
      <c r="IY85" s="19">
        <f t="shared" ca="1" si="638"/>
        <v>0</v>
      </c>
      <c r="IZ85" s="5">
        <f t="shared" si="639"/>
        <v>67</v>
      </c>
      <c r="JA85" s="9"/>
      <c r="JB85" s="5">
        <f t="shared" si="640"/>
        <v>1</v>
      </c>
      <c r="JC85" s="5" t="b">
        <f t="shared" si="640"/>
        <v>0</v>
      </c>
      <c r="JD85" s="19">
        <f t="shared" ca="1" si="765"/>
        <v>0</v>
      </c>
      <c r="JE85" s="5">
        <f t="shared" si="642"/>
        <v>0</v>
      </c>
      <c r="JF85" s="5">
        <f t="shared" si="643"/>
        <v>1.2500000000000001E-2</v>
      </c>
      <c r="JG85" s="5">
        <f t="shared" si="644"/>
        <v>0</v>
      </c>
      <c r="JH85" s="19">
        <f t="shared" ca="1" si="765"/>
        <v>0</v>
      </c>
      <c r="JI85" s="5">
        <f t="shared" si="645"/>
        <v>60</v>
      </c>
      <c r="JJ85" s="5">
        <f t="shared" si="646"/>
        <v>1</v>
      </c>
      <c r="JK85" s="19">
        <f t="shared" ca="1" si="765"/>
        <v>0</v>
      </c>
      <c r="JL85" s="19">
        <f t="shared" ca="1" si="765"/>
        <v>0</v>
      </c>
      <c r="JM85" s="19">
        <f t="shared" ca="1" si="765"/>
        <v>0</v>
      </c>
      <c r="JN85" s="19">
        <f t="shared" ca="1" si="765"/>
        <v>0</v>
      </c>
      <c r="JO85" s="19">
        <f t="shared" ca="1" si="765"/>
        <v>0</v>
      </c>
      <c r="JP85" s="19">
        <f t="shared" ca="1" si="765"/>
        <v>0</v>
      </c>
      <c r="JQ85" s="19">
        <f t="shared" ca="1" si="765"/>
        <v>0</v>
      </c>
      <c r="JR85" s="19">
        <f t="shared" ca="1" si="765"/>
        <v>0</v>
      </c>
      <c r="JS85" s="19">
        <f t="shared" ca="1" si="765"/>
        <v>0</v>
      </c>
      <c r="JT85" s="19">
        <f t="shared" ca="1" si="765"/>
        <v>0</v>
      </c>
      <c r="JU85" s="19">
        <f t="shared" ca="1" si="765"/>
        <v>0</v>
      </c>
      <c r="JV85" s="19">
        <f t="shared" ca="1" si="765"/>
        <v>0</v>
      </c>
      <c r="JW85" s="19">
        <f t="shared" ca="1" si="765"/>
        <v>0</v>
      </c>
      <c r="JX85" s="19">
        <f t="shared" ca="1" si="765"/>
        <v>0</v>
      </c>
      <c r="JY85" s="19">
        <f t="shared" ca="1" si="765"/>
        <v>0</v>
      </c>
      <c r="JZ85" s="19">
        <f t="shared" ca="1" si="765"/>
        <v>0</v>
      </c>
      <c r="KA85" s="19">
        <f t="shared" ca="1" si="765"/>
        <v>0</v>
      </c>
      <c r="KB85" s="19">
        <f t="shared" ca="1" si="765"/>
        <v>0</v>
      </c>
      <c r="KC85" s="19">
        <f t="shared" ca="1" si="765"/>
        <v>0</v>
      </c>
      <c r="KD85" s="19">
        <f t="shared" ca="1" si="765"/>
        <v>0</v>
      </c>
      <c r="KE85" s="19">
        <f t="shared" ca="1" si="765"/>
        <v>0</v>
      </c>
      <c r="KF85" s="5">
        <f t="shared" si="647"/>
        <v>0</v>
      </c>
      <c r="KG85" s="5">
        <f t="shared" si="647"/>
        <v>6.25E-2</v>
      </c>
      <c r="KH85" s="5">
        <f t="shared" si="647"/>
        <v>6.25E-2</v>
      </c>
      <c r="KI85" s="5">
        <f t="shared" si="647"/>
        <v>6.25E-2</v>
      </c>
      <c r="KJ85" s="19">
        <f t="shared" ca="1" si="765"/>
        <v>0</v>
      </c>
      <c r="KK85" s="19">
        <f t="shared" ca="1" si="765"/>
        <v>0</v>
      </c>
      <c r="KL85" s="19">
        <f t="shared" ca="1" si="765"/>
        <v>0</v>
      </c>
      <c r="KM85" s="19">
        <f t="shared" ca="1" si="765"/>
        <v>0</v>
      </c>
      <c r="KN85" s="19">
        <f t="shared" ca="1" si="765"/>
        <v>1</v>
      </c>
      <c r="KO85" s="19">
        <f t="shared" ca="1" si="765"/>
        <v>0</v>
      </c>
      <c r="KP85" s="19">
        <f t="shared" ca="1" si="765"/>
        <v>1</v>
      </c>
      <c r="KQ85" s="9"/>
      <c r="KR85" s="5" t="b">
        <f t="shared" ca="1" si="648"/>
        <v>1</v>
      </c>
      <c r="KS85" s="5" t="b">
        <f t="shared" si="649"/>
        <v>0</v>
      </c>
      <c r="KT85" s="5" t="b">
        <f t="shared" si="649"/>
        <v>0</v>
      </c>
      <c r="KU85" s="5" t="b">
        <f t="shared" si="649"/>
        <v>1</v>
      </c>
      <c r="KV85" s="136">
        <f t="shared" si="650"/>
        <v>2</v>
      </c>
      <c r="KW85" s="136">
        <f t="shared" si="650"/>
        <v>2</v>
      </c>
      <c r="KX85" s="5" t="b">
        <f t="shared" si="651"/>
        <v>0</v>
      </c>
      <c r="KY85" s="5" t="b">
        <f t="shared" si="651"/>
        <v>1</v>
      </c>
      <c r="KZ85" s="5" t="b">
        <f t="shared" si="651"/>
        <v>1</v>
      </c>
      <c r="LA85" s="5" t="b">
        <f t="shared" si="651"/>
        <v>0</v>
      </c>
      <c r="LB85" s="5">
        <f t="shared" si="652"/>
        <v>1</v>
      </c>
      <c r="LC85" s="5">
        <f t="shared" si="652"/>
        <v>0</v>
      </c>
      <c r="LD85" s="5" t="b">
        <f t="shared" si="653"/>
        <v>0</v>
      </c>
      <c r="LE85" s="5" t="str" cm="1">
        <f t="array" aca="1" ref="LE85" ca="1">IF(OR(LF85:LM85&lt;&gt;"-"),TRUE,"-")</f>
        <v>-</v>
      </c>
      <c r="LF85" s="19" t="str">
        <f t="shared" ca="1" si="760"/>
        <v>-</v>
      </c>
      <c r="LG85" s="19" t="str">
        <f t="shared" ca="1" si="760"/>
        <v>-</v>
      </c>
      <c r="LH85" s="19" t="str">
        <f t="shared" ca="1" si="760"/>
        <v>-</v>
      </c>
      <c r="LI85" s="19" t="str">
        <f t="shared" ca="1" si="760"/>
        <v>-</v>
      </c>
      <c r="LJ85" s="19" t="str">
        <f t="shared" ca="1" si="760"/>
        <v>-</v>
      </c>
      <c r="LK85" s="19" t="str">
        <f t="shared" ca="1" si="760"/>
        <v>-</v>
      </c>
      <c r="LL85" s="19" t="str">
        <f t="shared" ca="1" si="760"/>
        <v>-</v>
      </c>
      <c r="LM85" s="19" t="str">
        <f t="shared" ca="1" si="760"/>
        <v>-</v>
      </c>
      <c r="LN85" s="466" t="str">
        <f t="shared" ca="1" si="760"/>
        <v>-</v>
      </c>
      <c r="LO85" s="5" t="b">
        <f t="array" aca="1" ref="LO85" ca="1">IF(OR(LP85:LV85&lt;&gt;"-"),TRUE,"-")</f>
        <v>1</v>
      </c>
      <c r="LP85" s="19">
        <f t="shared" ca="1" si="728"/>
        <v>0</v>
      </c>
      <c r="LQ85" s="19" t="str">
        <f t="shared" ca="1" si="728"/>
        <v>-</v>
      </c>
      <c r="LR85" s="19">
        <f t="shared" ca="1" si="728"/>
        <v>999999</v>
      </c>
      <c r="LS85" s="19">
        <f t="shared" ca="1" si="728"/>
        <v>999999</v>
      </c>
      <c r="LT85" s="19">
        <f t="shared" ca="1" si="728"/>
        <v>999999</v>
      </c>
      <c r="LU85" s="19">
        <f t="shared" ca="1" si="728"/>
        <v>999999</v>
      </c>
      <c r="LV85" s="19">
        <f t="shared" ca="1" si="728"/>
        <v>999999</v>
      </c>
      <c r="LW85" s="19" t="str">
        <f t="shared" ca="1" si="728"/>
        <v>-</v>
      </c>
      <c r="LX85" s="19" t="str">
        <f t="shared" ca="1" si="728"/>
        <v>-</v>
      </c>
      <c r="LY85" s="19" t="str">
        <f t="shared" ca="1" si="728"/>
        <v>-</v>
      </c>
      <c r="LZ85" s="19" t="b">
        <f t="shared" ca="1" si="656"/>
        <v>1</v>
      </c>
      <c r="MA85" s="19">
        <f t="shared" ca="1" si="656"/>
        <v>0</v>
      </c>
      <c r="MB85" s="5" t="str">
        <f t="shared" si="657"/>
        <v>-</v>
      </c>
      <c r="MC85" s="5" t="str">
        <f t="shared" si="657"/>
        <v>-</v>
      </c>
      <c r="MD85" s="5" t="str">
        <f t="shared" si="657"/>
        <v>-</v>
      </c>
      <c r="ME85" s="5" t="str">
        <f t="shared" si="657"/>
        <v>-</v>
      </c>
      <c r="MF85" s="19" t="str">
        <f t="shared" ca="1" si="788"/>
        <v>-</v>
      </c>
      <c r="MG85" s="19" t="str">
        <f t="shared" ca="1" si="788"/>
        <v>-</v>
      </c>
      <c r="MH85" s="19" t="str">
        <f t="shared" ca="1" si="788"/>
        <v>-</v>
      </c>
      <c r="MI85" s="19" t="str">
        <f t="shared" ca="1" si="788"/>
        <v>-</v>
      </c>
      <c r="MJ85" s="19">
        <f t="shared" ca="1" si="788"/>
        <v>0.5</v>
      </c>
      <c r="MK85" s="19">
        <f t="shared" ca="1" si="788"/>
        <v>0.5</v>
      </c>
      <c r="ML85" s="19" t="str">
        <f t="shared" ca="1" si="788"/>
        <v>-</v>
      </c>
      <c r="MM85" s="5">
        <f t="shared" si="659"/>
        <v>0</v>
      </c>
      <c r="MN85" s="5">
        <f t="shared" si="659"/>
        <v>500</v>
      </c>
      <c r="MO85" s="5">
        <f t="shared" si="659"/>
        <v>500</v>
      </c>
      <c r="MP85" s="5">
        <f t="shared" si="659"/>
        <v>575</v>
      </c>
      <c r="MQ85" s="5">
        <f t="shared" si="659"/>
        <v>240</v>
      </c>
      <c r="MR85" s="5">
        <f t="shared" ref="MR85" si="789">INDEX(i.FlkStrctr,$N85,MR$15)</f>
        <v>364</v>
      </c>
      <c r="MS85" s="5">
        <f t="shared" si="660"/>
        <v>1</v>
      </c>
      <c r="MT85" s="9"/>
      <c r="MU85" s="19">
        <f t="shared" ca="1" si="788"/>
        <v>70</v>
      </c>
      <c r="MV85" s="19">
        <f t="shared" ca="1" si="788"/>
        <v>50</v>
      </c>
      <c r="MW85" s="19">
        <f t="shared" ca="1" si="788"/>
        <v>75</v>
      </c>
      <c r="MX85" s="19">
        <f t="shared" ca="1" si="788"/>
        <v>50</v>
      </c>
      <c r="MY85" s="5">
        <f t="shared" si="661"/>
        <v>1.25</v>
      </c>
      <c r="MZ85" s="5">
        <f t="shared" si="662"/>
        <v>1.25</v>
      </c>
      <c r="NA85" s="5">
        <f t="shared" si="663"/>
        <v>1</v>
      </c>
      <c r="NB85" s="9"/>
      <c r="NC85" s="19" t="b">
        <f t="shared" ca="1" si="761"/>
        <v>0</v>
      </c>
      <c r="ND85" s="19" t="b">
        <f t="shared" ca="1" si="761"/>
        <v>0</v>
      </c>
      <c r="NE85" s="19">
        <f t="shared" ca="1" si="761"/>
        <v>2</v>
      </c>
      <c r="NF85" s="19">
        <f t="shared" ca="1" si="761"/>
        <v>1</v>
      </c>
      <c r="NG85" s="19">
        <f t="shared" ca="1" si="761"/>
        <v>2</v>
      </c>
      <c r="NH85" s="19">
        <f t="shared" ca="1" si="761"/>
        <v>0</v>
      </c>
      <c r="NI85" s="19" t="str">
        <f t="shared" ca="1" si="761"/>
        <v>-</v>
      </c>
      <c r="NJ85" s="466" t="b">
        <v>0</v>
      </c>
      <c r="NK85" s="466" t="s">
        <v>34</v>
      </c>
      <c r="NL85" s="466" t="b">
        <v>1</v>
      </c>
      <c r="NM85" s="466">
        <f>$NM$53*0.3</f>
        <v>300</v>
      </c>
      <c r="NN85" s="19" t="str">
        <f t="shared" ca="1" si="761"/>
        <v>-</v>
      </c>
      <c r="NO85" s="19">
        <f t="shared" ca="1" si="788"/>
        <v>1</v>
      </c>
      <c r="NP85" s="19">
        <f t="shared" ca="1" si="788"/>
        <v>1</v>
      </c>
      <c r="NQ85" s="19">
        <f t="shared" ca="1" si="788"/>
        <v>1</v>
      </c>
      <c r="NR85" s="19">
        <f t="shared" ca="1" si="788"/>
        <v>1</v>
      </c>
      <c r="NS85" s="19">
        <f t="shared" ca="1" si="788"/>
        <v>1</v>
      </c>
      <c r="NT85" s="19">
        <f t="shared" ca="1" si="788"/>
        <v>1</v>
      </c>
      <c r="NU85" s="19">
        <f t="shared" ca="1" si="788"/>
        <v>1</v>
      </c>
      <c r="NV85" s="19">
        <f t="shared" ca="1" si="788"/>
        <v>1</v>
      </c>
      <c r="NW85" s="19">
        <f t="shared" ca="1" si="788"/>
        <v>1</v>
      </c>
      <c r="NX85" s="9"/>
      <c r="NY85" s="539" t="str">
        <f t="shared" si="762"/>
        <v>-</v>
      </c>
      <c r="NZ85" s="539" t="str">
        <f t="shared" si="762"/>
        <v>-</v>
      </c>
      <c r="OA85" s="539" t="str">
        <f t="shared" si="762"/>
        <v>-</v>
      </c>
      <c r="OB85" s="539" t="str">
        <f t="shared" si="762"/>
        <v>-</v>
      </c>
      <c r="OC85" s="539" t="str">
        <f t="shared" si="762"/>
        <v>-</v>
      </c>
      <c r="OD85" s="539" t="str">
        <f t="shared" si="762"/>
        <v>-</v>
      </c>
      <c r="OE85" s="539" t="str">
        <f t="shared" ca="1" si="762"/>
        <v>-</v>
      </c>
      <c r="OF85" s="539" t="str">
        <f t="shared" ca="1" si="762"/>
        <v>-</v>
      </c>
      <c r="OG85" s="539" t="str">
        <f t="shared" ca="1" si="762"/>
        <v>-</v>
      </c>
      <c r="OH85" s="539" t="str">
        <f t="shared" ca="1" si="762"/>
        <v>-</v>
      </c>
      <c r="OI85" s="539" t="str">
        <f t="shared" ca="1" si="762"/>
        <v>-</v>
      </c>
      <c r="OJ85" s="539" t="str">
        <f t="shared" ca="1" si="762"/>
        <v>-</v>
      </c>
      <c r="OK85" s="539" t="str">
        <f t="shared" ca="1" si="762"/>
        <v>-</v>
      </c>
      <c r="OL85" s="539" t="str">
        <f t="shared" ca="1" si="762"/>
        <v>-</v>
      </c>
      <c r="OM85" s="539" t="str">
        <f t="shared" ca="1" si="762"/>
        <v>-</v>
      </c>
      <c r="ON85" s="539" t="str">
        <f t="shared" ca="1" si="762"/>
        <v>-</v>
      </c>
      <c r="OO85" s="539" t="str">
        <f t="shared" ca="1" si="762"/>
        <v>-</v>
      </c>
      <c r="OP85" s="539" t="str">
        <f t="shared" ca="1" si="762"/>
        <v>-</v>
      </c>
      <c r="OQ85" s="539" t="str">
        <f t="shared" ca="1" si="762"/>
        <v>-</v>
      </c>
      <c r="OR85" s="539" t="str">
        <f t="shared" ca="1" si="762"/>
        <v>-</v>
      </c>
      <c r="OS85" s="539" t="str">
        <f t="shared" ca="1" si="762"/>
        <v>-</v>
      </c>
      <c r="OT85" s="539" t="str">
        <f t="shared" ca="1" si="762"/>
        <v>-</v>
      </c>
      <c r="OU85" s="539" t="str">
        <f t="shared" ca="1" si="762"/>
        <v>-</v>
      </c>
      <c r="OV85" s="539" t="str">
        <f t="shared" ca="1" si="762"/>
        <v>-</v>
      </c>
      <c r="OW85" s="539" t="str">
        <f t="shared" ca="1" si="762"/>
        <v>-</v>
      </c>
      <c r="OX85" s="539" t="str">
        <f t="shared" ca="1" si="762"/>
        <v>-</v>
      </c>
      <c r="OY85" s="539" t="str">
        <f t="shared" ca="1" si="762"/>
        <v>-</v>
      </c>
      <c r="OZ85" s="539" t="str">
        <f t="shared" ca="1" si="762"/>
        <v>-</v>
      </c>
      <c r="PA85" s="539" t="str">
        <f t="shared" ca="1" si="762"/>
        <v>-</v>
      </c>
      <c r="PB85" s="539" t="str">
        <f t="shared" ca="1" si="762"/>
        <v>-</v>
      </c>
      <c r="PC85" s="539" t="str">
        <f t="shared" ca="1" si="762"/>
        <v>-</v>
      </c>
      <c r="PD85" s="539" t="str">
        <f t="shared" ca="1" si="762"/>
        <v>-</v>
      </c>
      <c r="PE85" s="539" t="str">
        <f t="shared" ca="1" si="762"/>
        <v>-</v>
      </c>
      <c r="PF85" s="539" t="str">
        <f t="shared" ca="1" si="762"/>
        <v>-</v>
      </c>
      <c r="PG85" s="539" t="str">
        <f t="shared" ca="1" si="762"/>
        <v>-</v>
      </c>
      <c r="PH85" s="539" t="str">
        <f t="shared" ca="1" si="762"/>
        <v>-</v>
      </c>
      <c r="PI85" s="549" t="str">
        <f t="shared" si="769"/>
        <v>-</v>
      </c>
      <c r="PJ85" s="549" t="str">
        <f t="shared" si="769"/>
        <v>-</v>
      </c>
      <c r="PK85" s="549" t="str">
        <f t="shared" si="769"/>
        <v>-</v>
      </c>
      <c r="PL85" s="549" t="str">
        <f t="shared" si="769"/>
        <v>-</v>
      </c>
      <c r="PM85" s="549" t="str">
        <f t="shared" si="769"/>
        <v>-</v>
      </c>
      <c r="PN85" s="549" t="str">
        <f t="shared" si="769"/>
        <v>-</v>
      </c>
      <c r="PO85" s="549" t="str">
        <f t="shared" si="769"/>
        <v>-</v>
      </c>
      <c r="PP85" s="549" t="str">
        <f t="shared" si="769"/>
        <v>-</v>
      </c>
      <c r="PQ85" s="549" t="str">
        <f t="shared" si="769"/>
        <v>-</v>
      </c>
      <c r="PR85" s="549" t="str">
        <f t="shared" si="769"/>
        <v>-</v>
      </c>
      <c r="PS85" s="549" t="str">
        <f t="shared" si="769"/>
        <v>-</v>
      </c>
      <c r="PT85" s="549" t="str">
        <f t="shared" si="769"/>
        <v>-</v>
      </c>
      <c r="PU85" s="549" t="str">
        <f t="shared" si="769"/>
        <v>-</v>
      </c>
      <c r="PV85" s="549" t="str">
        <f t="shared" si="769"/>
        <v>-</v>
      </c>
      <c r="PW85" s="549" t="str">
        <f t="shared" si="769"/>
        <v>-</v>
      </c>
      <c r="PX85" s="549" t="str">
        <f t="shared" si="769"/>
        <v>-</v>
      </c>
      <c r="PY85" s="549" t="str">
        <f t="shared" si="769"/>
        <v>-</v>
      </c>
      <c r="PZ85" s="549" t="str">
        <f t="shared" si="769"/>
        <v>-</v>
      </c>
      <c r="QA85" s="549" t="str">
        <f t="shared" si="769"/>
        <v>-</v>
      </c>
      <c r="QB85" s="549" t="str">
        <f t="shared" si="769"/>
        <v>-</v>
      </c>
      <c r="QC85" s="549" t="str">
        <f t="shared" si="769"/>
        <v>-</v>
      </c>
      <c r="QD85" s="549" t="str">
        <f t="shared" si="769"/>
        <v>-</v>
      </c>
      <c r="QE85" s="549" t="str">
        <f t="shared" si="769"/>
        <v>-</v>
      </c>
      <c r="QF85" s="549" t="str">
        <f t="shared" si="769"/>
        <v>-</v>
      </c>
      <c r="QG85" s="549" t="str">
        <f t="shared" si="769"/>
        <v>-</v>
      </c>
      <c r="QH85" s="549" t="str">
        <f t="shared" si="769"/>
        <v>-</v>
      </c>
      <c r="QI85" s="539" t="str">
        <f t="shared" si="763"/>
        <v>-</v>
      </c>
      <c r="QJ85" s="539" t="str">
        <f t="shared" si="763"/>
        <v>-</v>
      </c>
      <c r="QK85" s="539" t="str">
        <f t="shared" si="763"/>
        <v>-</v>
      </c>
      <c r="QL85" s="539" t="str">
        <f t="shared" si="763"/>
        <v>-</v>
      </c>
      <c r="QM85" s="539" t="str">
        <f t="shared" si="763"/>
        <v>-</v>
      </c>
      <c r="QN85" s="539" t="str">
        <f t="shared" si="763"/>
        <v>-</v>
      </c>
      <c r="QO85" s="539" t="str">
        <f t="shared" ca="1" si="763"/>
        <v>-</v>
      </c>
      <c r="QP85" s="539" t="str">
        <f t="shared" ca="1" si="763"/>
        <v>-</v>
      </c>
      <c r="QQ85" s="539" t="str">
        <f t="shared" ca="1" si="763"/>
        <v>-</v>
      </c>
      <c r="QR85" s="539" t="str">
        <f t="shared" ca="1" si="763"/>
        <v>-</v>
      </c>
      <c r="QS85" s="539" t="str">
        <f t="shared" ca="1" si="763"/>
        <v>-</v>
      </c>
      <c r="QT85" s="539" t="str">
        <f t="shared" ca="1" si="763"/>
        <v>-</v>
      </c>
      <c r="QU85" s="539" t="str">
        <f t="shared" ca="1" si="763"/>
        <v>-</v>
      </c>
      <c r="QV85" s="539" t="str">
        <f t="shared" ca="1" si="763"/>
        <v>-</v>
      </c>
      <c r="QW85" s="539" t="str">
        <f t="shared" ca="1" si="763"/>
        <v>-</v>
      </c>
      <c r="QX85" s="539" t="str">
        <f t="shared" ca="1" si="763"/>
        <v>-</v>
      </c>
      <c r="QY85" s="539" t="str">
        <f t="shared" ca="1" si="763"/>
        <v>-</v>
      </c>
      <c r="QZ85" s="539" t="str">
        <f t="shared" ca="1" si="763"/>
        <v>-</v>
      </c>
      <c r="RA85" s="539" t="str">
        <f t="shared" ca="1" si="763"/>
        <v>-</v>
      </c>
      <c r="RB85" s="539" t="str">
        <f t="shared" ca="1" si="763"/>
        <v>-</v>
      </c>
      <c r="RC85" s="539" t="str">
        <f t="shared" ca="1" si="763"/>
        <v>-</v>
      </c>
      <c r="RD85" s="539" t="str">
        <f t="shared" ca="1" si="763"/>
        <v>-</v>
      </c>
      <c r="RE85" s="539" t="str">
        <f t="shared" ca="1" si="763"/>
        <v>-</v>
      </c>
      <c r="RF85" s="539" t="str">
        <f t="shared" ca="1" si="763"/>
        <v>-</v>
      </c>
      <c r="RG85" s="539" t="str">
        <f t="shared" ca="1" si="763"/>
        <v>-</v>
      </c>
      <c r="RH85" s="539" t="str">
        <f t="shared" ca="1" si="763"/>
        <v>-</v>
      </c>
      <c r="RI85" s="539" t="str">
        <f t="shared" ca="1" si="763"/>
        <v>-</v>
      </c>
      <c r="RJ85" s="539" t="str">
        <f t="shared" ca="1" si="763"/>
        <v>-</v>
      </c>
      <c r="RK85" s="539" t="str">
        <f t="shared" ca="1" si="763"/>
        <v>-</v>
      </c>
      <c r="RL85" s="539" t="str">
        <f t="shared" ca="1" si="763"/>
        <v>-</v>
      </c>
      <c r="RM85" s="539" t="str">
        <f t="shared" ca="1" si="763"/>
        <v>-</v>
      </c>
      <c r="RN85" s="539" t="str">
        <f t="shared" ca="1" si="763"/>
        <v>-</v>
      </c>
      <c r="RO85" s="539" t="str">
        <f t="shared" ca="1" si="763"/>
        <v>-</v>
      </c>
      <c r="RP85" s="539" t="str">
        <f t="shared" ca="1" si="763"/>
        <v>-</v>
      </c>
      <c r="RQ85" s="539" t="str">
        <f t="shared" ca="1" si="763"/>
        <v>-</v>
      </c>
      <c r="RR85" s="539" t="str">
        <f t="shared" ca="1" si="763"/>
        <v>-</v>
      </c>
      <c r="RS85" s="549" t="str">
        <f t="shared" si="770"/>
        <v>-</v>
      </c>
      <c r="RT85" s="549" t="str">
        <f t="shared" si="770"/>
        <v>-</v>
      </c>
      <c r="RU85" s="549" t="str">
        <f t="shared" si="770"/>
        <v>-</v>
      </c>
      <c r="RV85" s="549" t="str">
        <f t="shared" si="770"/>
        <v>-</v>
      </c>
      <c r="RW85" s="549" t="str">
        <f t="shared" si="770"/>
        <v>-</v>
      </c>
      <c r="RX85" s="549" t="str">
        <f t="shared" si="770"/>
        <v>-</v>
      </c>
      <c r="RY85" s="549" t="str">
        <f t="shared" si="770"/>
        <v>-</v>
      </c>
      <c r="RZ85" s="549" t="str">
        <f t="shared" si="770"/>
        <v>-</v>
      </c>
      <c r="SA85" s="549" t="str">
        <f t="shared" si="770"/>
        <v>-</v>
      </c>
      <c r="SB85" s="549" t="str">
        <f t="shared" si="770"/>
        <v>-</v>
      </c>
      <c r="SC85" s="549" t="str">
        <f t="shared" si="770"/>
        <v>-</v>
      </c>
      <c r="SD85" s="549" t="str">
        <f t="shared" si="770"/>
        <v>-</v>
      </c>
      <c r="SE85" s="549" t="str">
        <f t="shared" si="770"/>
        <v>-</v>
      </c>
      <c r="SF85" s="549" t="str">
        <f t="shared" si="770"/>
        <v>-</v>
      </c>
      <c r="SG85" s="549" t="str">
        <f t="shared" si="770"/>
        <v>-</v>
      </c>
      <c r="SH85" s="549" t="str">
        <f t="shared" si="770"/>
        <v>-</v>
      </c>
      <c r="SI85" s="549" t="str">
        <f t="shared" si="770"/>
        <v>-</v>
      </c>
      <c r="SJ85" s="549" t="str">
        <f t="shared" si="770"/>
        <v>-</v>
      </c>
      <c r="SK85" s="549" t="str">
        <f t="shared" si="770"/>
        <v>-</v>
      </c>
      <c r="SL85" s="549" t="str">
        <f t="shared" si="770"/>
        <v>-</v>
      </c>
      <c r="SM85" s="549" t="str">
        <f t="shared" si="770"/>
        <v>-</v>
      </c>
      <c r="SN85" s="549" t="str">
        <f t="shared" si="770"/>
        <v>-</v>
      </c>
      <c r="SO85" s="549" t="str">
        <f t="shared" si="770"/>
        <v>-</v>
      </c>
      <c r="SP85" s="549" t="str">
        <f t="shared" si="770"/>
        <v>-</v>
      </c>
      <c r="SQ85" s="549" t="str">
        <f t="shared" si="770"/>
        <v>-</v>
      </c>
      <c r="SR85" s="549" t="str">
        <f t="shared" si="770"/>
        <v>-</v>
      </c>
      <c r="SS85" s="539" t="b">
        <f t="shared" si="764"/>
        <v>1</v>
      </c>
      <c r="ST85" s="539" t="b">
        <f t="shared" si="764"/>
        <v>1</v>
      </c>
      <c r="SU85" s="539" t="b">
        <f t="shared" si="764"/>
        <v>1</v>
      </c>
      <c r="SV85" s="539" t="b">
        <f t="shared" si="764"/>
        <v>1</v>
      </c>
      <c r="SW85" s="539" t="b">
        <f t="shared" si="764"/>
        <v>1</v>
      </c>
      <c r="SX85" s="539" t="b">
        <f t="shared" si="764"/>
        <v>1</v>
      </c>
      <c r="SY85" s="539" t="str">
        <f t="shared" ca="1" si="764"/>
        <v>-</v>
      </c>
      <c r="SZ85" s="539" t="str">
        <f t="shared" ca="1" si="764"/>
        <v>-</v>
      </c>
      <c r="TA85" s="539" t="str">
        <f t="shared" ca="1" si="764"/>
        <v>-</v>
      </c>
      <c r="TB85" s="539" t="str">
        <f t="shared" ca="1" si="764"/>
        <v>-</v>
      </c>
      <c r="TC85" s="539" t="str">
        <f t="shared" ca="1" si="764"/>
        <v>-</v>
      </c>
      <c r="TD85" s="539" t="str">
        <f t="shared" ca="1" si="764"/>
        <v>-</v>
      </c>
      <c r="TE85" s="539" t="str">
        <f t="shared" ca="1" si="764"/>
        <v>-</v>
      </c>
      <c r="TF85" s="539" t="str">
        <f t="shared" ca="1" si="764"/>
        <v>-</v>
      </c>
      <c r="TG85" s="539" t="str">
        <f t="shared" ca="1" si="764"/>
        <v>-</v>
      </c>
      <c r="TH85" s="539" t="str">
        <f t="shared" ca="1" si="764"/>
        <v>-</v>
      </c>
      <c r="TI85" s="539" t="str">
        <f t="shared" ca="1" si="764"/>
        <v>-</v>
      </c>
      <c r="TJ85" s="539" t="str">
        <f t="shared" ca="1" si="764"/>
        <v>-</v>
      </c>
      <c r="TK85" s="539" t="str">
        <f t="shared" ca="1" si="764"/>
        <v>-</v>
      </c>
      <c r="TL85" s="539" t="str">
        <f t="shared" ca="1" si="764"/>
        <v>-</v>
      </c>
      <c r="TM85" s="539" t="str">
        <f t="shared" ca="1" si="764"/>
        <v>-</v>
      </c>
      <c r="TN85" s="539" t="str">
        <f t="shared" ca="1" si="764"/>
        <v>-</v>
      </c>
      <c r="TO85" s="539" t="str">
        <f t="shared" ca="1" si="764"/>
        <v>-</v>
      </c>
      <c r="TP85" s="539" t="str">
        <f t="shared" ca="1" si="764"/>
        <v>-</v>
      </c>
      <c r="TQ85" s="539" t="str">
        <f t="shared" ca="1" si="764"/>
        <v>-</v>
      </c>
      <c r="TR85" s="539" t="str">
        <f t="shared" ca="1" si="764"/>
        <v>-</v>
      </c>
      <c r="TS85" s="539" t="str">
        <f t="shared" ca="1" si="764"/>
        <v>-</v>
      </c>
      <c r="TT85" s="539" t="str">
        <f t="shared" ca="1" si="764"/>
        <v>-</v>
      </c>
      <c r="TU85" s="539" t="str">
        <f t="shared" ca="1" si="764"/>
        <v>-</v>
      </c>
      <c r="TV85" s="539" t="str">
        <f t="shared" ca="1" si="764"/>
        <v>-</v>
      </c>
      <c r="TW85" s="539" t="str">
        <f t="shared" ca="1" si="764"/>
        <v>-</v>
      </c>
      <c r="TX85" s="539" t="str">
        <f t="shared" ca="1" si="764"/>
        <v>-</v>
      </c>
      <c r="TY85" s="539" t="str">
        <f t="shared" ca="1" si="764"/>
        <v>-</v>
      </c>
      <c r="TZ85" s="539" t="str">
        <f t="shared" ca="1" si="764"/>
        <v>-</v>
      </c>
      <c r="UA85" s="539" t="str">
        <f t="shared" ca="1" si="764"/>
        <v>-</v>
      </c>
      <c r="UB85" s="539" t="str">
        <f t="shared" ca="1" si="764"/>
        <v>-</v>
      </c>
      <c r="UC85" s="549" t="b">
        <f t="shared" si="771"/>
        <v>1</v>
      </c>
      <c r="UD85" s="549" t="b">
        <f t="shared" si="771"/>
        <v>1</v>
      </c>
      <c r="UE85" s="549" t="b">
        <f t="shared" si="771"/>
        <v>1</v>
      </c>
      <c r="UF85" s="549" t="b">
        <f t="shared" si="771"/>
        <v>1</v>
      </c>
      <c r="UG85" s="549" t="b">
        <f t="shared" si="771"/>
        <v>1</v>
      </c>
      <c r="UH85" s="549" t="b">
        <f t="shared" si="771"/>
        <v>1</v>
      </c>
      <c r="UI85" s="549" t="b">
        <f t="shared" si="771"/>
        <v>1</v>
      </c>
      <c r="UJ85" s="549" t="b">
        <f t="shared" si="771"/>
        <v>1</v>
      </c>
      <c r="UK85" s="549" t="b">
        <f t="shared" si="771"/>
        <v>1</v>
      </c>
      <c r="UL85" s="549" t="b">
        <f t="shared" si="771"/>
        <v>1</v>
      </c>
      <c r="UM85" s="549" t="b">
        <f t="shared" si="771"/>
        <v>1</v>
      </c>
      <c r="UN85" s="549" t="b">
        <f t="shared" si="771"/>
        <v>1</v>
      </c>
      <c r="UO85" s="549" t="b">
        <f t="shared" si="771"/>
        <v>1</v>
      </c>
      <c r="UP85" s="549" t="b">
        <f t="shared" si="771"/>
        <v>1</v>
      </c>
      <c r="UQ85" s="549" t="b">
        <f t="shared" si="771"/>
        <v>1</v>
      </c>
      <c r="UR85" s="549" t="b">
        <f t="shared" si="771"/>
        <v>1</v>
      </c>
      <c r="US85" s="549" t="b">
        <f t="shared" si="771"/>
        <v>1</v>
      </c>
      <c r="UT85" s="549" t="b">
        <f t="shared" si="771"/>
        <v>1</v>
      </c>
      <c r="UU85" s="549" t="b">
        <f t="shared" si="771"/>
        <v>1</v>
      </c>
      <c r="UV85" s="549" t="b">
        <f t="shared" si="771"/>
        <v>1</v>
      </c>
      <c r="UW85" s="549" t="b">
        <f t="shared" si="771"/>
        <v>1</v>
      </c>
      <c r="UX85" s="549" t="b">
        <f t="shared" si="771"/>
        <v>1</v>
      </c>
      <c r="UY85" s="549" t="b">
        <f t="shared" si="771"/>
        <v>1</v>
      </c>
      <c r="UZ85" s="549" t="b">
        <f t="shared" si="771"/>
        <v>1</v>
      </c>
      <c r="VA85" s="549" t="b">
        <f t="shared" si="771"/>
        <v>1</v>
      </c>
      <c r="VB85" s="549" t="b">
        <f t="shared" si="771"/>
        <v>1</v>
      </c>
      <c r="VC85" s="19">
        <f t="shared" ca="1" si="671"/>
        <v>0</v>
      </c>
      <c r="VD85" s="23">
        <v>0</v>
      </c>
    </row>
    <row r="86" spans="1:576" outlineLevel="1">
      <c r="A86" s="21">
        <f t="shared" si="93"/>
        <v>81</v>
      </c>
      <c r="B86" s="21">
        <f t="shared" si="674"/>
        <v>18</v>
      </c>
      <c r="C86">
        <v>108</v>
      </c>
      <c r="D86" s="19" t="str">
        <f t="shared" ca="1" si="583"/>
        <v>SNSW</v>
      </c>
      <c r="E86" t="b">
        <v>0</v>
      </c>
      <c r="F86" t="b">
        <v>0</v>
      </c>
      <c r="G86" t="b">
        <v>1</v>
      </c>
      <c r="H86" s="215">
        <f t="shared" ca="1" si="686"/>
        <v>32</v>
      </c>
      <c r="I86" s="26">
        <v>2</v>
      </c>
      <c r="J86" s="26">
        <v>1</v>
      </c>
      <c r="K86" s="26" t="str">
        <f>""</f>
        <v/>
      </c>
      <c r="L86" s="26">
        <v>0</v>
      </c>
      <c r="M86" s="26">
        <f t="shared" si="585"/>
        <v>2</v>
      </c>
      <c r="N86" s="26">
        <v>2</v>
      </c>
      <c r="O86" s="26">
        <v>3</v>
      </c>
      <c r="P86" s="26">
        <v>2</v>
      </c>
      <c r="Q86" s="26">
        <v>0</v>
      </c>
      <c r="R86" s="26">
        <v>0</v>
      </c>
      <c r="S86" s="26">
        <v>0</v>
      </c>
      <c r="T86" s="26">
        <v>0</v>
      </c>
      <c r="U86" s="26">
        <v>1</v>
      </c>
      <c r="V86" s="116">
        <v>1</v>
      </c>
      <c r="W86" s="116">
        <v>3</v>
      </c>
      <c r="X86" s="116">
        <v>3</v>
      </c>
      <c r="Y86" s="211"/>
      <c r="Z86" s="211"/>
      <c r="AA86" s="211"/>
      <c r="AB86" s="211"/>
      <c r="AC86" s="26">
        <v>0</v>
      </c>
      <c r="AD86" s="211"/>
      <c r="AE86" s="211"/>
      <c r="AF86" s="211"/>
      <c r="AG86" s="211"/>
      <c r="AH86" s="211"/>
      <c r="AI86" s="211"/>
      <c r="AJ86" s="211"/>
      <c r="AK86" s="211"/>
      <c r="AL86" s="136">
        <f t="shared" si="586"/>
        <v>2</v>
      </c>
      <c r="AM86" s="136">
        <f>INDEX(CHOOSE($O86,DataAutumn!i.AdultDrys,DataWinter!i.AdultDrys,DataSpring!i.AdultDrys),1,$N86)</f>
        <v>3</v>
      </c>
      <c r="AN86" s="5">
        <f t="shared" si="587"/>
        <v>2</v>
      </c>
      <c r="AO86" s="5">
        <f t="shared" si="587"/>
        <v>0</v>
      </c>
      <c r="AP86" s="5">
        <f t="shared" si="588"/>
        <v>1</v>
      </c>
      <c r="AQ86" s="211"/>
      <c r="AR86" s="211"/>
      <c r="AS86" s="356" t="str">
        <f t="shared" ca="1" si="589"/>
        <v>optimum_carry 00032 SNSW MWM     pasture400 Day204 Scan2-0000 RR000p GP100p WP125p MP125p T_TRUE (F33N11)</v>
      </c>
      <c r="AT86" s="9" t="str">
        <f ca="1">IF(COUNTIF(AS$5:AS86,AS86)=1,"-","Dup")</f>
        <v>-</v>
      </c>
      <c r="AU86" s="9"/>
      <c r="AV86" s="19" t="str">
        <f t="shared" ca="1" si="773"/>
        <v>-</v>
      </c>
      <c r="AW86" s="19" t="str">
        <f t="shared" ca="1" si="773"/>
        <v>-</v>
      </c>
      <c r="AX86" s="19" t="str">
        <f t="shared" ca="1" si="773"/>
        <v>-</v>
      </c>
      <c r="AY86" s="19" t="str">
        <f t="shared" ca="1" si="773"/>
        <v>-</v>
      </c>
      <c r="AZ86" s="19" t="str">
        <f t="shared" ca="1" si="773"/>
        <v>-</v>
      </c>
      <c r="BA86" s="19" t="str">
        <f t="shared" ca="1" si="773"/>
        <v>-</v>
      </c>
      <c r="BB86" s="19" t="str">
        <f t="shared" ca="1" si="773"/>
        <v>-</v>
      </c>
      <c r="BC86" s="19" t="str">
        <f t="shared" ca="1" si="773"/>
        <v>-</v>
      </c>
      <c r="BD86" s="9"/>
      <c r="BE86" s="5" t="b">
        <f t="shared" si="591"/>
        <v>0</v>
      </c>
      <c r="BF86" s="5" t="str">
        <f t="shared" si="591"/>
        <v>-</v>
      </c>
      <c r="BG86" s="5" t="b">
        <f t="shared" si="591"/>
        <v>0</v>
      </c>
      <c r="BH86" s="5" t="b">
        <f t="shared" ref="BH86:BJ86" si="790">INDEX(i.model_structure,$I86,BH$15)</f>
        <v>1</v>
      </c>
      <c r="BI86" s="5" t="b">
        <f t="shared" si="790"/>
        <v>1</v>
      </c>
      <c r="BJ86" s="136">
        <f t="shared" si="790"/>
        <v>0</v>
      </c>
      <c r="BK86" s="19" t="b">
        <f t="shared" ca="1" si="592"/>
        <v>0</v>
      </c>
      <c r="BL86" s="9"/>
      <c r="BM86" s="5" t="str">
        <f t="shared" ca="1" si="593"/>
        <v>-</v>
      </c>
      <c r="BN86" s="19" t="str">
        <f t="shared" ca="1" si="594"/>
        <v>-</v>
      </c>
      <c r="BO86" s="19" t="str">
        <f t="shared" ca="1" si="594"/>
        <v>-</v>
      </c>
      <c r="BP86" s="19" t="str">
        <f t="shared" ca="1" si="594"/>
        <v>-</v>
      </c>
      <c r="BQ86" s="5" t="str">
        <f t="shared" ca="1" si="595"/>
        <v>-</v>
      </c>
      <c r="BR86" s="19" t="str">
        <f t="shared" ca="1" si="596"/>
        <v>-</v>
      </c>
      <c r="BS86" s="5" t="str">
        <f t="shared" ca="1" si="597"/>
        <v>-</v>
      </c>
      <c r="BT86" s="19" t="str">
        <f t="shared" ca="1" si="598"/>
        <v>-</v>
      </c>
      <c r="BU86" s="19" t="str">
        <f t="shared" ca="1" si="598"/>
        <v>-</v>
      </c>
      <c r="BV86" s="19" t="str">
        <f t="shared" ca="1" si="598"/>
        <v>-</v>
      </c>
      <c r="BW86" s="5" t="str">
        <f t="shared" ca="1" si="599"/>
        <v>-</v>
      </c>
      <c r="BX86" s="9"/>
      <c r="BY86" s="5" t="b">
        <f t="shared" si="600"/>
        <v>0</v>
      </c>
      <c r="BZ86" s="5" t="str">
        <f t="shared" ca="1" si="601"/>
        <v>-</v>
      </c>
      <c r="CA86" s="5" t="str">
        <f t="shared" ca="1" si="774"/>
        <v>-</v>
      </c>
      <c r="CB86" s="5" t="str">
        <f t="shared" ca="1" si="774"/>
        <v>-</v>
      </c>
      <c r="CC86" s="5" t="str">
        <f t="shared" ca="1" si="774"/>
        <v>-</v>
      </c>
      <c r="CD86" s="5" t="str">
        <f t="shared" ca="1" si="774"/>
        <v>-</v>
      </c>
      <c r="CE86" s="5" t="str">
        <f t="shared" ca="1" si="774"/>
        <v>-</v>
      </c>
      <c r="CF86" s="5" t="str">
        <f t="shared" ca="1" si="774"/>
        <v>-</v>
      </c>
      <c r="CG86" s="5" t="str">
        <f t="shared" ca="1" si="774"/>
        <v>-</v>
      </c>
      <c r="CH86" s="5" t="str">
        <f t="shared" ca="1" si="774"/>
        <v>-</v>
      </c>
      <c r="CI86" s="9"/>
      <c r="CJ86" s="12" t="b">
        <v>1</v>
      </c>
      <c r="CK86" s="12" t="b">
        <v>1</v>
      </c>
      <c r="CL86" s="12" t="b">
        <v>1</v>
      </c>
      <c r="CM86" s="12">
        <v>22312000005</v>
      </c>
      <c r="CN86" s="12" t="b">
        <v>0</v>
      </c>
      <c r="CO86" s="19" t="str">
        <f t="shared" ca="1" si="603"/>
        <v>-</v>
      </c>
      <c r="CP86" s="19" t="str">
        <f t="shared" ca="1" si="603"/>
        <v>-</v>
      </c>
      <c r="CQ86" s="19" t="str">
        <f t="shared" ca="1" si="603"/>
        <v>-</v>
      </c>
      <c r="CR86" s="433">
        <f t="shared" si="604"/>
        <v>652</v>
      </c>
      <c r="CS86" s="433">
        <f t="shared" si="604"/>
        <v>686</v>
      </c>
      <c r="CT86" s="433">
        <f t="shared" si="604"/>
        <v>721</v>
      </c>
      <c r="CU86" s="144">
        <f t="shared" si="605"/>
        <v>378</v>
      </c>
      <c r="CV86" s="144">
        <f t="shared" si="605"/>
        <v>413</v>
      </c>
      <c r="CW86" s="144">
        <f t="shared" si="605"/>
        <v>448</v>
      </c>
      <c r="CX86" s="19" t="str">
        <f t="shared" ref="CX86:DN89" ca="1" si="791">OFFSET(CX$5,$B86,0)</f>
        <v>-</v>
      </c>
      <c r="CY86" s="19" t="str">
        <f t="shared" ca="1" si="791"/>
        <v>-</v>
      </c>
      <c r="CZ86" s="19" t="str">
        <f t="shared" ca="1" si="791"/>
        <v>-</v>
      </c>
      <c r="DA86" s="19" t="str">
        <f t="shared" ca="1" si="791"/>
        <v>-</v>
      </c>
      <c r="DB86" s="19" t="str">
        <f t="shared" ca="1" si="791"/>
        <v>-</v>
      </c>
      <c r="DC86" s="19" t="str">
        <f t="shared" ca="1" si="791"/>
        <v>-</v>
      </c>
      <c r="DD86" s="19">
        <f t="shared" ca="1" si="791"/>
        <v>1</v>
      </c>
      <c r="DE86" s="19">
        <f t="shared" ca="1" si="791"/>
        <v>1</v>
      </c>
      <c r="DF86" s="19">
        <f t="shared" ca="1" si="791"/>
        <v>0</v>
      </c>
      <c r="DG86" s="19" t="str">
        <f t="shared" ca="1" si="791"/>
        <v>-</v>
      </c>
      <c r="DH86" s="19" t="str">
        <f t="shared" ca="1" si="791"/>
        <v>-</v>
      </c>
      <c r="DI86" s="19" t="str">
        <f t="shared" ca="1" si="791"/>
        <v>-</v>
      </c>
      <c r="DJ86" s="19" t="str">
        <f t="shared" ca="1" si="791"/>
        <v>-</v>
      </c>
      <c r="DK86" s="19" t="str">
        <f t="shared" ca="1" si="791"/>
        <v>-</v>
      </c>
      <c r="DL86" s="19">
        <f t="shared" ca="1" si="791"/>
        <v>0</v>
      </c>
      <c r="DM86" s="19" t="str">
        <f t="shared" ca="1" si="791"/>
        <v>-</v>
      </c>
      <c r="DN86" s="19" t="str">
        <f t="shared" ca="1" si="791"/>
        <v>-</v>
      </c>
      <c r="DO86" s="19" t="str">
        <f t="shared" ref="DO86:DQ86" ca="1" si="792">OFFSET(DO$5,$B86,0)</f>
        <v>-</v>
      </c>
      <c r="DP86" s="19">
        <f t="shared" ca="1" si="792"/>
        <v>0</v>
      </c>
      <c r="DQ86" s="19">
        <f t="shared" ca="1" si="792"/>
        <v>0</v>
      </c>
      <c r="DR86" s="9"/>
      <c r="DS86" s="19">
        <f t="shared" ca="1" si="753"/>
        <v>0</v>
      </c>
      <c r="DT86" s="19">
        <f t="shared" ca="1" si="753"/>
        <v>0</v>
      </c>
      <c r="DU86" s="19">
        <f t="shared" ca="1" si="753"/>
        <v>0</v>
      </c>
      <c r="DV86" s="19">
        <f t="shared" ca="1" si="753"/>
        <v>0</v>
      </c>
      <c r="DW86" s="19">
        <f t="shared" ca="1" si="753"/>
        <v>0</v>
      </c>
      <c r="DX86" s="19">
        <f t="shared" ca="1" si="753"/>
        <v>0</v>
      </c>
      <c r="DY86" s="19">
        <f t="shared" ca="1" si="753"/>
        <v>0</v>
      </c>
      <c r="DZ86" s="19">
        <f t="shared" ca="1" si="753"/>
        <v>0</v>
      </c>
      <c r="EA86" s="19">
        <f t="shared" ca="1" si="753"/>
        <v>0</v>
      </c>
      <c r="EB86" s="19">
        <f t="shared" ca="1" si="753"/>
        <v>0</v>
      </c>
      <c r="EC86" s="19">
        <f t="shared" ca="1" si="753"/>
        <v>0</v>
      </c>
      <c r="ED86" s="19">
        <f t="shared" ca="1" si="753"/>
        <v>0</v>
      </c>
      <c r="EE86" s="19">
        <f t="shared" ca="1" si="753"/>
        <v>0</v>
      </c>
      <c r="EF86" s="433">
        <f t="shared" si="608"/>
        <v>0</v>
      </c>
      <c r="EG86" s="433">
        <f t="shared" si="608"/>
        <v>0</v>
      </c>
      <c r="EH86" s="116">
        <f t="shared" si="609"/>
        <v>0</v>
      </c>
      <c r="EI86" s="116">
        <f t="shared" ca="1" si="609"/>
        <v>0</v>
      </c>
      <c r="EJ86" s="116">
        <f t="shared" ca="1" si="609"/>
        <v>0</v>
      </c>
      <c r="EK86" s="116">
        <f t="shared" ca="1" si="609"/>
        <v>0</v>
      </c>
      <c r="EL86" s="116">
        <f t="shared" ca="1" si="609"/>
        <v>0</v>
      </c>
      <c r="EM86" s="537">
        <f t="shared" ca="1" si="610"/>
        <v>0</v>
      </c>
      <c r="EN86" s="116">
        <f t="shared" ca="1" si="611"/>
        <v>0</v>
      </c>
      <c r="EO86" s="116">
        <f t="shared" ca="1" si="611"/>
        <v>0</v>
      </c>
      <c r="EP86" s="116">
        <f t="shared" ca="1" si="611"/>
        <v>0</v>
      </c>
      <c r="EQ86" s="116">
        <f t="shared" ca="1" si="611"/>
        <v>0</v>
      </c>
      <c r="ER86" s="116">
        <f t="shared" ca="1" si="611"/>
        <v>0</v>
      </c>
      <c r="ES86" s="537">
        <f t="shared" ca="1" si="612"/>
        <v>0</v>
      </c>
      <c r="ET86" s="116">
        <f t="shared" ca="1" si="613"/>
        <v>0</v>
      </c>
      <c r="EU86" s="116">
        <f t="shared" ca="1" si="613"/>
        <v>0</v>
      </c>
      <c r="EV86" s="116">
        <f t="shared" ca="1" si="613"/>
        <v>0</v>
      </c>
      <c r="EW86" s="116">
        <f t="shared" ca="1" si="613"/>
        <v>0</v>
      </c>
      <c r="EX86" s="116">
        <f t="shared" ca="1" si="613"/>
        <v>0</v>
      </c>
      <c r="EY86" s="537">
        <f t="shared" ca="1" si="614"/>
        <v>0</v>
      </c>
      <c r="EZ86" s="116">
        <f t="shared" ca="1" si="615"/>
        <v>0</v>
      </c>
      <c r="FA86" s="116">
        <f t="shared" ca="1" si="615"/>
        <v>0</v>
      </c>
      <c r="FB86" s="116">
        <f t="shared" ca="1" si="615"/>
        <v>0</v>
      </c>
      <c r="FC86" s="116">
        <f t="shared" ca="1" si="615"/>
        <v>0</v>
      </c>
      <c r="FD86" s="116">
        <f t="shared" ca="1" si="615"/>
        <v>0</v>
      </c>
      <c r="FE86" s="537">
        <f t="shared" ca="1" si="616"/>
        <v>0</v>
      </c>
      <c r="FF86" s="116">
        <f t="shared" ca="1" si="617"/>
        <v>0</v>
      </c>
      <c r="FG86" s="116">
        <f t="shared" ca="1" si="617"/>
        <v>0</v>
      </c>
      <c r="FH86" s="116">
        <f t="shared" ca="1" si="617"/>
        <v>0</v>
      </c>
      <c r="FI86" s="116">
        <f t="shared" ca="1" si="617"/>
        <v>0</v>
      </c>
      <c r="FJ86" s="116">
        <f t="shared" ca="1" si="617"/>
        <v>0</v>
      </c>
      <c r="FK86" s="537">
        <f t="shared" ca="1" si="618"/>
        <v>0</v>
      </c>
      <c r="FL86" s="116">
        <f t="shared" ca="1" si="619"/>
        <v>0</v>
      </c>
      <c r="FM86" s="116">
        <f t="shared" ca="1" si="619"/>
        <v>0</v>
      </c>
      <c r="FN86" s="116">
        <f t="shared" ca="1" si="619"/>
        <v>0</v>
      </c>
      <c r="FO86" s="116">
        <f t="shared" ca="1" si="619"/>
        <v>0</v>
      </c>
      <c r="FP86" s="116">
        <f t="shared" ca="1" si="619"/>
        <v>0</v>
      </c>
      <c r="FQ86" s="537">
        <f t="shared" ca="1" si="620"/>
        <v>0</v>
      </c>
      <c r="FR86" s="117">
        <f t="shared" ca="1" si="621"/>
        <v>0</v>
      </c>
      <c r="FS86" s="117">
        <f t="shared" ca="1" si="621"/>
        <v>0</v>
      </c>
      <c r="FT86" s="117">
        <f t="shared" ca="1" si="621"/>
        <v>0</v>
      </c>
      <c r="FU86" s="117">
        <f t="shared" ca="1" si="621"/>
        <v>0</v>
      </c>
      <c r="FV86" s="556">
        <f t="shared" ca="1" si="786"/>
        <v>0</v>
      </c>
      <c r="FW86" s="556">
        <f t="shared" ca="1" si="786"/>
        <v>0</v>
      </c>
      <c r="FX86" s="556">
        <f t="shared" ca="1" si="786"/>
        <v>0</v>
      </c>
      <c r="FY86" s="556">
        <f t="shared" ca="1" si="786"/>
        <v>0</v>
      </c>
      <c r="FZ86" s="556">
        <f t="shared" ca="1" si="786"/>
        <v>0</v>
      </c>
      <c r="GA86" s="556">
        <f t="shared" ca="1" si="786"/>
        <v>0</v>
      </c>
      <c r="GB86" s="556">
        <f t="shared" ca="1" si="786"/>
        <v>0</v>
      </c>
      <c r="GC86" s="556">
        <f t="shared" ca="1" si="786"/>
        <v>0</v>
      </c>
      <c r="GD86" s="556">
        <f t="shared" ca="1" si="786"/>
        <v>0</v>
      </c>
      <c r="GE86" s="556">
        <f t="shared" ca="1" si="786"/>
        <v>0</v>
      </c>
      <c r="GF86" s="556">
        <f t="shared" ca="1" si="786"/>
        <v>0</v>
      </c>
      <c r="GG86" s="556">
        <f t="shared" ca="1" si="786"/>
        <v>0</v>
      </c>
      <c r="GH86" s="556">
        <f t="shared" ca="1" si="786"/>
        <v>0</v>
      </c>
      <c r="GI86" s="556">
        <f t="shared" ca="1" si="786"/>
        <v>0</v>
      </c>
      <c r="GJ86" s="556">
        <f t="shared" ca="1" si="786"/>
        <v>0</v>
      </c>
      <c r="GK86" s="556">
        <f t="shared" ca="1" si="786"/>
        <v>0</v>
      </c>
      <c r="GL86" s="556">
        <f t="shared" ca="1" si="786"/>
        <v>0</v>
      </c>
      <c r="GM86" s="556">
        <f t="shared" ca="1" si="786"/>
        <v>0</v>
      </c>
      <c r="GN86" s="556">
        <f t="shared" ca="1" si="786"/>
        <v>0</v>
      </c>
      <c r="GO86" s="556">
        <f t="shared" ca="1" si="786"/>
        <v>0</v>
      </c>
      <c r="GP86" s="19">
        <f t="shared" ca="1" si="623"/>
        <v>0</v>
      </c>
      <c r="GQ86" s="116">
        <f t="shared" ca="1" si="624"/>
        <v>0</v>
      </c>
      <c r="GR86" s="116">
        <f t="shared" ca="1" si="624"/>
        <v>0</v>
      </c>
      <c r="GS86" s="116">
        <f t="shared" ca="1" si="624"/>
        <v>0</v>
      </c>
      <c r="GT86" s="116">
        <f t="shared" ca="1" si="624"/>
        <v>0</v>
      </c>
      <c r="GU86" s="116">
        <f t="shared" ca="1" si="624"/>
        <v>0</v>
      </c>
      <c r="GV86" s="537">
        <f t="shared" ca="1" si="625"/>
        <v>0</v>
      </c>
      <c r="GW86" s="116">
        <f t="shared" ca="1" si="626"/>
        <v>0</v>
      </c>
      <c r="GX86" s="116">
        <f t="shared" ca="1" si="626"/>
        <v>0</v>
      </c>
      <c r="GY86" s="116">
        <f t="shared" ca="1" si="626"/>
        <v>0</v>
      </c>
      <c r="GZ86" s="116">
        <f t="shared" ca="1" si="626"/>
        <v>0</v>
      </c>
      <c r="HA86" s="116">
        <f t="shared" ca="1" si="626"/>
        <v>0</v>
      </c>
      <c r="HB86" s="537">
        <f t="shared" ca="1" si="627"/>
        <v>0</v>
      </c>
      <c r="HC86" s="116">
        <f t="shared" ca="1" si="628"/>
        <v>0</v>
      </c>
      <c r="HD86" s="116">
        <f t="shared" ca="1" si="628"/>
        <v>0</v>
      </c>
      <c r="HE86" s="116">
        <f t="shared" ca="1" si="628"/>
        <v>0</v>
      </c>
      <c r="HF86" s="116">
        <f t="shared" ca="1" si="628"/>
        <v>0</v>
      </c>
      <c r="HG86" s="116">
        <f t="shared" ca="1" si="628"/>
        <v>0</v>
      </c>
      <c r="HH86" s="537">
        <f t="shared" ca="1" si="629"/>
        <v>0</v>
      </c>
      <c r="HI86" s="116">
        <f t="shared" ca="1" si="630"/>
        <v>0</v>
      </c>
      <c r="HJ86" s="116">
        <f t="shared" ca="1" si="630"/>
        <v>0</v>
      </c>
      <c r="HK86" s="116">
        <f t="shared" ca="1" si="630"/>
        <v>0</v>
      </c>
      <c r="HL86" s="116">
        <f t="shared" ca="1" si="630"/>
        <v>0</v>
      </c>
      <c r="HM86" s="116">
        <f t="shared" ca="1" si="630"/>
        <v>0</v>
      </c>
      <c r="HN86" s="537">
        <f t="shared" ca="1" si="631"/>
        <v>0</v>
      </c>
      <c r="HO86" s="116">
        <f t="shared" ca="1" si="632"/>
        <v>0</v>
      </c>
      <c r="HP86" s="116">
        <f t="shared" ca="1" si="632"/>
        <v>0</v>
      </c>
      <c r="HQ86" s="116">
        <f t="shared" ca="1" si="632"/>
        <v>0</v>
      </c>
      <c r="HR86" s="116">
        <f t="shared" ca="1" si="632"/>
        <v>0</v>
      </c>
      <c r="HS86" s="116">
        <f t="shared" ca="1" si="632"/>
        <v>0</v>
      </c>
      <c r="HT86" s="537">
        <f t="shared" ca="1" si="633"/>
        <v>0</v>
      </c>
      <c r="HU86" s="116">
        <f t="shared" ca="1" si="634"/>
        <v>0</v>
      </c>
      <c r="HV86" s="116">
        <f t="shared" ca="1" si="634"/>
        <v>0</v>
      </c>
      <c r="HW86" s="116">
        <f t="shared" ca="1" si="634"/>
        <v>0</v>
      </c>
      <c r="HX86" s="116">
        <f t="shared" ca="1" si="634"/>
        <v>0</v>
      </c>
      <c r="HY86" s="116">
        <f t="shared" ca="1" si="634"/>
        <v>0</v>
      </c>
      <c r="HZ86" s="537">
        <f t="shared" ca="1" si="635"/>
        <v>0</v>
      </c>
      <c r="IA86" s="117">
        <f t="shared" ca="1" si="636"/>
        <v>0</v>
      </c>
      <c r="IB86" s="117">
        <f t="shared" ca="1" si="636"/>
        <v>0</v>
      </c>
      <c r="IC86" s="117">
        <f t="shared" ca="1" si="636"/>
        <v>0</v>
      </c>
      <c r="ID86" s="117">
        <f t="shared" ca="1" si="636"/>
        <v>0</v>
      </c>
      <c r="IE86" s="556">
        <f t="shared" ca="1" si="787"/>
        <v>0</v>
      </c>
      <c r="IF86" s="556">
        <f t="shared" ca="1" si="787"/>
        <v>0</v>
      </c>
      <c r="IG86" s="556">
        <f t="shared" ca="1" si="787"/>
        <v>0</v>
      </c>
      <c r="IH86" s="556">
        <f t="shared" ca="1" si="787"/>
        <v>0</v>
      </c>
      <c r="II86" s="556">
        <f t="shared" ca="1" si="787"/>
        <v>0</v>
      </c>
      <c r="IJ86" s="556">
        <f t="shared" ca="1" si="787"/>
        <v>0</v>
      </c>
      <c r="IK86" s="556">
        <f t="shared" ca="1" si="787"/>
        <v>0</v>
      </c>
      <c r="IL86" s="556">
        <f t="shared" ca="1" si="787"/>
        <v>0</v>
      </c>
      <c r="IM86" s="556">
        <f t="shared" ca="1" si="787"/>
        <v>0</v>
      </c>
      <c r="IN86" s="556">
        <f t="shared" ca="1" si="787"/>
        <v>0</v>
      </c>
      <c r="IO86" s="556">
        <f t="shared" ca="1" si="787"/>
        <v>0</v>
      </c>
      <c r="IP86" s="556">
        <f t="shared" ca="1" si="787"/>
        <v>0</v>
      </c>
      <c r="IQ86" s="556">
        <f t="shared" ca="1" si="787"/>
        <v>0</v>
      </c>
      <c r="IR86" s="556">
        <f t="shared" ca="1" si="787"/>
        <v>0</v>
      </c>
      <c r="IS86" s="556">
        <f t="shared" ca="1" si="787"/>
        <v>0</v>
      </c>
      <c r="IT86" s="556">
        <f t="shared" ca="1" si="787"/>
        <v>0</v>
      </c>
      <c r="IU86" s="556">
        <f t="shared" ca="1" si="787"/>
        <v>0</v>
      </c>
      <c r="IV86" s="556">
        <f t="shared" ca="1" si="787"/>
        <v>0</v>
      </c>
      <c r="IW86" s="556">
        <f t="shared" ca="1" si="787"/>
        <v>0</v>
      </c>
      <c r="IX86" s="556">
        <f t="shared" ca="1" si="787"/>
        <v>0</v>
      </c>
      <c r="IY86" s="19">
        <f t="shared" ca="1" si="638"/>
        <v>0</v>
      </c>
      <c r="IZ86" s="5">
        <f t="shared" si="639"/>
        <v>67</v>
      </c>
      <c r="JA86" s="9"/>
      <c r="JB86" s="5">
        <f t="shared" si="640"/>
        <v>1</v>
      </c>
      <c r="JC86" s="5" t="b">
        <f t="shared" si="640"/>
        <v>0</v>
      </c>
      <c r="JD86" s="19">
        <f t="shared" ca="1" si="765"/>
        <v>0</v>
      </c>
      <c r="JE86" s="5">
        <f t="shared" si="642"/>
        <v>0</v>
      </c>
      <c r="JF86" s="5">
        <f t="shared" si="643"/>
        <v>1.2500000000000001E-2</v>
      </c>
      <c r="JG86" s="5">
        <f t="shared" si="644"/>
        <v>0</v>
      </c>
      <c r="JH86" s="19">
        <f t="shared" ca="1" si="765"/>
        <v>0</v>
      </c>
      <c r="JI86" s="5">
        <f t="shared" si="645"/>
        <v>60</v>
      </c>
      <c r="JJ86" s="5">
        <f t="shared" si="646"/>
        <v>1</v>
      </c>
      <c r="JK86" s="19">
        <f t="shared" ca="1" si="765"/>
        <v>0</v>
      </c>
      <c r="JL86" s="19">
        <f t="shared" ca="1" si="765"/>
        <v>0</v>
      </c>
      <c r="JM86" s="19">
        <f t="shared" ca="1" si="765"/>
        <v>0</v>
      </c>
      <c r="JN86" s="19">
        <f t="shared" ca="1" si="765"/>
        <v>0</v>
      </c>
      <c r="JO86" s="19">
        <f t="shared" ca="1" si="765"/>
        <v>0</v>
      </c>
      <c r="JP86" s="19">
        <f t="shared" ca="1" si="765"/>
        <v>0</v>
      </c>
      <c r="JQ86" s="19">
        <f t="shared" ca="1" si="765"/>
        <v>0</v>
      </c>
      <c r="JR86" s="19">
        <f t="shared" ca="1" si="765"/>
        <v>0</v>
      </c>
      <c r="JS86" s="19">
        <f t="shared" ca="1" si="765"/>
        <v>0</v>
      </c>
      <c r="JT86" s="19">
        <f t="shared" ca="1" si="765"/>
        <v>0</v>
      </c>
      <c r="JU86" s="19">
        <f t="shared" ca="1" si="765"/>
        <v>0</v>
      </c>
      <c r="JV86" s="19">
        <f t="shared" ca="1" si="765"/>
        <v>0</v>
      </c>
      <c r="JW86" s="19">
        <f t="shared" ca="1" si="765"/>
        <v>0</v>
      </c>
      <c r="JX86" s="19">
        <f t="shared" ca="1" si="765"/>
        <v>0</v>
      </c>
      <c r="JY86" s="19">
        <f t="shared" ca="1" si="765"/>
        <v>0</v>
      </c>
      <c r="JZ86" s="19">
        <f t="shared" ca="1" si="765"/>
        <v>0</v>
      </c>
      <c r="KA86" s="19">
        <f t="shared" ca="1" si="765"/>
        <v>0</v>
      </c>
      <c r="KB86" s="19">
        <f t="shared" ca="1" si="765"/>
        <v>0</v>
      </c>
      <c r="KC86" s="19">
        <f t="shared" ca="1" si="765"/>
        <v>0</v>
      </c>
      <c r="KD86" s="19">
        <f t="shared" ca="1" si="765"/>
        <v>0</v>
      </c>
      <c r="KE86" s="19">
        <f t="shared" ca="1" si="765"/>
        <v>0</v>
      </c>
      <c r="KF86" s="5">
        <f t="shared" si="647"/>
        <v>0</v>
      </c>
      <c r="KG86" s="5">
        <f t="shared" si="647"/>
        <v>6.25E-2</v>
      </c>
      <c r="KH86" s="5">
        <f t="shared" si="647"/>
        <v>6.25E-2</v>
      </c>
      <c r="KI86" s="5">
        <f t="shared" si="647"/>
        <v>6.25E-2</v>
      </c>
      <c r="KJ86" s="19">
        <f t="shared" ca="1" si="765"/>
        <v>0</v>
      </c>
      <c r="KK86" s="19">
        <f t="shared" ca="1" si="765"/>
        <v>0</v>
      </c>
      <c r="KL86" s="19">
        <f t="shared" ca="1" si="765"/>
        <v>0</v>
      </c>
      <c r="KM86" s="19">
        <f t="shared" ca="1" si="765"/>
        <v>0</v>
      </c>
      <c r="KN86" s="19">
        <f t="shared" ca="1" si="765"/>
        <v>1</v>
      </c>
      <c r="KO86" s="19">
        <f t="shared" ca="1" si="765"/>
        <v>0</v>
      </c>
      <c r="KP86" s="19">
        <f t="shared" ca="1" si="765"/>
        <v>1</v>
      </c>
      <c r="KQ86" s="9"/>
      <c r="KR86" s="5" t="b">
        <f t="shared" ca="1" si="648"/>
        <v>1</v>
      </c>
      <c r="KS86" s="5" t="b">
        <f t="shared" si="649"/>
        <v>0</v>
      </c>
      <c r="KT86" s="5" t="b">
        <f t="shared" si="649"/>
        <v>0</v>
      </c>
      <c r="KU86" s="5" t="b">
        <f t="shared" si="649"/>
        <v>1</v>
      </c>
      <c r="KV86" s="136">
        <f t="shared" si="650"/>
        <v>2</v>
      </c>
      <c r="KW86" s="136">
        <f t="shared" si="650"/>
        <v>2</v>
      </c>
      <c r="KX86" s="5" t="b">
        <f t="shared" si="651"/>
        <v>0</v>
      </c>
      <c r="KY86" s="5" t="b">
        <f t="shared" si="651"/>
        <v>1</v>
      </c>
      <c r="KZ86" s="5" t="b">
        <f t="shared" si="651"/>
        <v>1</v>
      </c>
      <c r="LA86" s="5" t="b">
        <f t="shared" si="651"/>
        <v>0</v>
      </c>
      <c r="LB86" s="5">
        <f t="shared" si="652"/>
        <v>1</v>
      </c>
      <c r="LC86" s="5">
        <f t="shared" si="652"/>
        <v>0</v>
      </c>
      <c r="LD86" s="5" t="b">
        <f t="shared" si="653"/>
        <v>0</v>
      </c>
      <c r="LE86" s="5" t="str" cm="1">
        <f t="array" aca="1" ref="LE86" ca="1">IF(OR(LF86:LM86&lt;&gt;"-"),TRUE,"-")</f>
        <v>-</v>
      </c>
      <c r="LF86" s="19" t="str">
        <f t="shared" ca="1" si="760"/>
        <v>-</v>
      </c>
      <c r="LG86" s="19" t="str">
        <f t="shared" ca="1" si="760"/>
        <v>-</v>
      </c>
      <c r="LH86" s="19" t="str">
        <f t="shared" ca="1" si="760"/>
        <v>-</v>
      </c>
      <c r="LI86" s="19" t="str">
        <f t="shared" ca="1" si="760"/>
        <v>-</v>
      </c>
      <c r="LJ86" s="19" t="str">
        <f t="shared" ca="1" si="760"/>
        <v>-</v>
      </c>
      <c r="LK86" s="19" t="str">
        <f t="shared" ca="1" si="760"/>
        <v>-</v>
      </c>
      <c r="LL86" s="19" t="str">
        <f t="shared" ca="1" si="760"/>
        <v>-</v>
      </c>
      <c r="LM86" s="19" t="str">
        <f t="shared" ca="1" si="760"/>
        <v>-</v>
      </c>
      <c r="LN86" s="466" t="str">
        <f t="shared" ca="1" si="760"/>
        <v>-</v>
      </c>
      <c r="LO86" s="5" t="b">
        <f t="array" aca="1" ref="LO86" ca="1">IF(OR(LP86:LV86&lt;&gt;"-"),TRUE,"-")</f>
        <v>1</v>
      </c>
      <c r="LP86" s="19">
        <f t="shared" ca="1" si="728"/>
        <v>0</v>
      </c>
      <c r="LQ86" s="19" t="str">
        <f t="shared" ca="1" si="728"/>
        <v>-</v>
      </c>
      <c r="LR86" s="19">
        <f t="shared" ca="1" si="728"/>
        <v>999999</v>
      </c>
      <c r="LS86" s="19">
        <f t="shared" ca="1" si="728"/>
        <v>999999</v>
      </c>
      <c r="LT86" s="19">
        <f t="shared" ca="1" si="728"/>
        <v>999999</v>
      </c>
      <c r="LU86" s="19">
        <f t="shared" ca="1" si="728"/>
        <v>999999</v>
      </c>
      <c r="LV86" s="19">
        <f t="shared" ca="1" si="728"/>
        <v>999999</v>
      </c>
      <c r="LW86" s="19" t="str">
        <f t="shared" ref="LW86:LY86" ca="1" si="793">OFFSET(LW$5,$B86,0)</f>
        <v>-</v>
      </c>
      <c r="LX86" s="19" t="str">
        <f t="shared" ca="1" si="793"/>
        <v>-</v>
      </c>
      <c r="LY86" s="19" t="str">
        <f t="shared" ca="1" si="793"/>
        <v>-</v>
      </c>
      <c r="LZ86" s="19" t="b">
        <f t="shared" ca="1" si="656"/>
        <v>1</v>
      </c>
      <c r="MA86" s="19">
        <f t="shared" ca="1" si="656"/>
        <v>0</v>
      </c>
      <c r="MB86" s="5" t="str">
        <f t="shared" si="657"/>
        <v>-</v>
      </c>
      <c r="MC86" s="5" t="str">
        <f t="shared" si="657"/>
        <v>-</v>
      </c>
      <c r="MD86" s="5" t="str">
        <f t="shared" si="657"/>
        <v>-</v>
      </c>
      <c r="ME86" s="5" t="str">
        <f t="shared" si="657"/>
        <v>-</v>
      </c>
      <c r="MF86" s="19" t="str">
        <f t="shared" ca="1" si="788"/>
        <v>-</v>
      </c>
      <c r="MG86" s="19" t="str">
        <f t="shared" ca="1" si="788"/>
        <v>-</v>
      </c>
      <c r="MH86" s="19" t="str">
        <f t="shared" ca="1" si="788"/>
        <v>-</v>
      </c>
      <c r="MI86" s="19" t="str">
        <f t="shared" ca="1" si="788"/>
        <v>-</v>
      </c>
      <c r="MJ86" s="19">
        <f t="shared" ca="1" si="788"/>
        <v>0.5</v>
      </c>
      <c r="MK86" s="19">
        <f t="shared" ca="1" si="788"/>
        <v>0.5</v>
      </c>
      <c r="ML86" s="19" t="str">
        <f t="shared" ca="1" si="788"/>
        <v>-</v>
      </c>
      <c r="MM86" s="5">
        <f t="shared" ref="MM86:MR89" si="794">INDEX(i.FlkStrctr,$N86,MM$15)</f>
        <v>0</v>
      </c>
      <c r="MN86" s="5">
        <f t="shared" si="794"/>
        <v>500</v>
      </c>
      <c r="MO86" s="5">
        <f t="shared" si="794"/>
        <v>500</v>
      </c>
      <c r="MP86" s="5">
        <f t="shared" si="794"/>
        <v>575</v>
      </c>
      <c r="MQ86" s="5">
        <f t="shared" si="794"/>
        <v>240</v>
      </c>
      <c r="MR86" s="5">
        <f t="shared" si="794"/>
        <v>364</v>
      </c>
      <c r="MS86" s="5">
        <f t="shared" si="660"/>
        <v>1</v>
      </c>
      <c r="MT86" s="9"/>
      <c r="MU86" s="19">
        <f t="shared" ca="1" si="788"/>
        <v>70</v>
      </c>
      <c r="MV86" s="19">
        <f t="shared" ca="1" si="788"/>
        <v>50</v>
      </c>
      <c r="MW86" s="19">
        <f t="shared" ca="1" si="788"/>
        <v>75</v>
      </c>
      <c r="MX86" s="19">
        <f t="shared" ca="1" si="788"/>
        <v>50</v>
      </c>
      <c r="MY86" s="5">
        <f t="shared" si="661"/>
        <v>1.25</v>
      </c>
      <c r="MZ86" s="5">
        <f t="shared" si="662"/>
        <v>1.25</v>
      </c>
      <c r="NA86" s="5">
        <f t="shared" si="663"/>
        <v>1</v>
      </c>
      <c r="NB86" s="9"/>
      <c r="NC86" s="19" t="b">
        <f t="shared" ca="1" si="761"/>
        <v>0</v>
      </c>
      <c r="ND86" s="19" t="b">
        <f t="shared" ca="1" si="761"/>
        <v>0</v>
      </c>
      <c r="NE86" s="19">
        <f t="shared" ca="1" si="761"/>
        <v>2</v>
      </c>
      <c r="NF86" s="19">
        <f t="shared" ca="1" si="761"/>
        <v>1</v>
      </c>
      <c r="NG86" s="19">
        <f t="shared" ca="1" si="761"/>
        <v>2</v>
      </c>
      <c r="NH86" s="19">
        <f t="shared" ca="1" si="761"/>
        <v>0</v>
      </c>
      <c r="NI86" s="19" t="str">
        <f t="shared" ca="1" si="761"/>
        <v>-</v>
      </c>
      <c r="NJ86" s="466" t="b">
        <v>0</v>
      </c>
      <c r="NK86" s="466" t="s">
        <v>34</v>
      </c>
      <c r="NL86" s="466" t="b">
        <v>1</v>
      </c>
      <c r="NM86" s="466">
        <f>$NM$53*0.4</f>
        <v>400</v>
      </c>
      <c r="NN86" s="19" t="str">
        <f t="shared" ca="1" si="761"/>
        <v>-</v>
      </c>
      <c r="NO86" s="19">
        <f t="shared" ca="1" si="788"/>
        <v>1</v>
      </c>
      <c r="NP86" s="19">
        <f t="shared" ca="1" si="788"/>
        <v>1</v>
      </c>
      <c r="NQ86" s="19">
        <f t="shared" ca="1" si="788"/>
        <v>1</v>
      </c>
      <c r="NR86" s="19">
        <f t="shared" ca="1" si="788"/>
        <v>1</v>
      </c>
      <c r="NS86" s="19">
        <f t="shared" ca="1" si="788"/>
        <v>1</v>
      </c>
      <c r="NT86" s="19">
        <f t="shared" ca="1" si="788"/>
        <v>1</v>
      </c>
      <c r="NU86" s="19">
        <f t="shared" ca="1" si="788"/>
        <v>1</v>
      </c>
      <c r="NV86" s="19">
        <f t="shared" ca="1" si="788"/>
        <v>1</v>
      </c>
      <c r="NW86" s="19">
        <f t="shared" ca="1" si="788"/>
        <v>1</v>
      </c>
      <c r="NX86" s="9"/>
      <c r="NY86" s="539" t="str">
        <f t="shared" si="762"/>
        <v>-</v>
      </c>
      <c r="NZ86" s="539" t="str">
        <f t="shared" si="762"/>
        <v>-</v>
      </c>
      <c r="OA86" s="539" t="str">
        <f t="shared" si="762"/>
        <v>-</v>
      </c>
      <c r="OB86" s="539" t="str">
        <f t="shared" ref="OB86:PH86" si="795">IF(AND($O86=OB$19, $AP86=OB$21),TRUE,"-")</f>
        <v>-</v>
      </c>
      <c r="OC86" s="539" t="str">
        <f t="shared" si="795"/>
        <v>-</v>
      </c>
      <c r="OD86" s="539" t="str">
        <f t="shared" si="795"/>
        <v>-</v>
      </c>
      <c r="OE86" s="539" t="str">
        <f t="shared" ca="1" si="795"/>
        <v>-</v>
      </c>
      <c r="OF86" s="539" t="str">
        <f t="shared" ca="1" si="795"/>
        <v>-</v>
      </c>
      <c r="OG86" s="539" t="str">
        <f t="shared" ca="1" si="795"/>
        <v>-</v>
      </c>
      <c r="OH86" s="539" t="str">
        <f t="shared" ca="1" si="795"/>
        <v>-</v>
      </c>
      <c r="OI86" s="539" t="str">
        <f t="shared" ca="1" si="795"/>
        <v>-</v>
      </c>
      <c r="OJ86" s="539" t="str">
        <f t="shared" ca="1" si="795"/>
        <v>-</v>
      </c>
      <c r="OK86" s="539" t="str">
        <f t="shared" ca="1" si="795"/>
        <v>-</v>
      </c>
      <c r="OL86" s="539" t="str">
        <f t="shared" ca="1" si="795"/>
        <v>-</v>
      </c>
      <c r="OM86" s="539" t="str">
        <f t="shared" ca="1" si="795"/>
        <v>-</v>
      </c>
      <c r="ON86" s="539" t="str">
        <f t="shared" ca="1" si="795"/>
        <v>-</v>
      </c>
      <c r="OO86" s="539" t="str">
        <f t="shared" ca="1" si="795"/>
        <v>-</v>
      </c>
      <c r="OP86" s="539" t="str">
        <f t="shared" ca="1" si="795"/>
        <v>-</v>
      </c>
      <c r="OQ86" s="539" t="str">
        <f t="shared" ca="1" si="795"/>
        <v>-</v>
      </c>
      <c r="OR86" s="539" t="str">
        <f t="shared" ca="1" si="795"/>
        <v>-</v>
      </c>
      <c r="OS86" s="539" t="str">
        <f t="shared" ca="1" si="795"/>
        <v>-</v>
      </c>
      <c r="OT86" s="539" t="str">
        <f t="shared" ca="1" si="795"/>
        <v>-</v>
      </c>
      <c r="OU86" s="539" t="str">
        <f t="shared" ca="1" si="795"/>
        <v>-</v>
      </c>
      <c r="OV86" s="539" t="str">
        <f t="shared" ca="1" si="795"/>
        <v>-</v>
      </c>
      <c r="OW86" s="539" t="str">
        <f t="shared" ca="1" si="795"/>
        <v>-</v>
      </c>
      <c r="OX86" s="539" t="str">
        <f t="shared" ca="1" si="795"/>
        <v>-</v>
      </c>
      <c r="OY86" s="539" t="str">
        <f t="shared" ca="1" si="795"/>
        <v>-</v>
      </c>
      <c r="OZ86" s="539" t="str">
        <f t="shared" ca="1" si="795"/>
        <v>-</v>
      </c>
      <c r="PA86" s="539" t="str">
        <f t="shared" ca="1" si="795"/>
        <v>-</v>
      </c>
      <c r="PB86" s="539" t="str">
        <f t="shared" ca="1" si="795"/>
        <v>-</v>
      </c>
      <c r="PC86" s="539" t="str">
        <f t="shared" ca="1" si="795"/>
        <v>-</v>
      </c>
      <c r="PD86" s="539" t="str">
        <f t="shared" ca="1" si="795"/>
        <v>-</v>
      </c>
      <c r="PE86" s="539" t="str">
        <f t="shared" ca="1" si="795"/>
        <v>-</v>
      </c>
      <c r="PF86" s="539" t="str">
        <f t="shared" ca="1" si="795"/>
        <v>-</v>
      </c>
      <c r="PG86" s="539" t="str">
        <f t="shared" ca="1" si="795"/>
        <v>-</v>
      </c>
      <c r="PH86" s="539" t="str">
        <f t="shared" ca="1" si="795"/>
        <v>-</v>
      </c>
      <c r="PI86" s="549" t="str">
        <f t="shared" si="769"/>
        <v>-</v>
      </c>
      <c r="PJ86" s="549" t="str">
        <f t="shared" si="769"/>
        <v>-</v>
      </c>
      <c r="PK86" s="549" t="str">
        <f t="shared" si="769"/>
        <v>-</v>
      </c>
      <c r="PL86" s="549" t="str">
        <f t="shared" si="769"/>
        <v>-</v>
      </c>
      <c r="PM86" s="549" t="str">
        <f t="shared" si="769"/>
        <v>-</v>
      </c>
      <c r="PN86" s="549" t="str">
        <f t="shared" si="769"/>
        <v>-</v>
      </c>
      <c r="PO86" s="549" t="str">
        <f t="shared" si="769"/>
        <v>-</v>
      </c>
      <c r="PP86" s="549" t="str">
        <f t="shared" si="769"/>
        <v>-</v>
      </c>
      <c r="PQ86" s="549" t="str">
        <f t="shared" si="769"/>
        <v>-</v>
      </c>
      <c r="PR86" s="549" t="str">
        <f t="shared" si="769"/>
        <v>-</v>
      </c>
      <c r="PS86" s="549" t="str">
        <f t="shared" si="769"/>
        <v>-</v>
      </c>
      <c r="PT86" s="549" t="str">
        <f t="shared" si="769"/>
        <v>-</v>
      </c>
      <c r="PU86" s="549" t="str">
        <f t="shared" si="769"/>
        <v>-</v>
      </c>
      <c r="PV86" s="549" t="str">
        <f t="shared" si="769"/>
        <v>-</v>
      </c>
      <c r="PW86" s="549" t="str">
        <f t="shared" si="769"/>
        <v>-</v>
      </c>
      <c r="PX86" s="549" t="str">
        <f t="shared" si="769"/>
        <v>-</v>
      </c>
      <c r="PY86" s="549" t="str">
        <f t="shared" si="769"/>
        <v>-</v>
      </c>
      <c r="PZ86" s="549" t="str">
        <f t="shared" si="769"/>
        <v>-</v>
      </c>
      <c r="QA86" s="549" t="str">
        <f t="shared" si="769"/>
        <v>-</v>
      </c>
      <c r="QB86" s="549" t="str">
        <f t="shared" si="769"/>
        <v>-</v>
      </c>
      <c r="QC86" s="549" t="str">
        <f t="shared" si="769"/>
        <v>-</v>
      </c>
      <c r="QD86" s="549" t="str">
        <f t="shared" si="769"/>
        <v>-</v>
      </c>
      <c r="QE86" s="549" t="str">
        <f t="shared" si="769"/>
        <v>-</v>
      </c>
      <c r="QF86" s="549" t="str">
        <f t="shared" si="769"/>
        <v>-</v>
      </c>
      <c r="QG86" s="549" t="str">
        <f t="shared" si="769"/>
        <v>-</v>
      </c>
      <c r="QH86" s="549" t="str">
        <f t="shared" si="769"/>
        <v>-</v>
      </c>
      <c r="QI86" s="539" t="str">
        <f t="shared" si="763"/>
        <v>-</v>
      </c>
      <c r="QJ86" s="539" t="str">
        <f t="shared" si="763"/>
        <v>-</v>
      </c>
      <c r="QK86" s="539" t="str">
        <f t="shared" si="763"/>
        <v>-</v>
      </c>
      <c r="QL86" s="539" t="str">
        <f t="shared" ref="QL86:RR86" si="796">IF(AND($O86=QL$19, $AP86=QL$21),TRUE,"-")</f>
        <v>-</v>
      </c>
      <c r="QM86" s="539" t="str">
        <f t="shared" si="796"/>
        <v>-</v>
      </c>
      <c r="QN86" s="539" t="str">
        <f t="shared" si="796"/>
        <v>-</v>
      </c>
      <c r="QO86" s="539" t="str">
        <f t="shared" ca="1" si="796"/>
        <v>-</v>
      </c>
      <c r="QP86" s="539" t="str">
        <f t="shared" ca="1" si="796"/>
        <v>-</v>
      </c>
      <c r="QQ86" s="539" t="str">
        <f t="shared" ca="1" si="796"/>
        <v>-</v>
      </c>
      <c r="QR86" s="539" t="str">
        <f t="shared" ca="1" si="796"/>
        <v>-</v>
      </c>
      <c r="QS86" s="539" t="str">
        <f t="shared" ca="1" si="796"/>
        <v>-</v>
      </c>
      <c r="QT86" s="539" t="str">
        <f t="shared" ca="1" si="796"/>
        <v>-</v>
      </c>
      <c r="QU86" s="539" t="str">
        <f t="shared" ca="1" si="796"/>
        <v>-</v>
      </c>
      <c r="QV86" s="539" t="str">
        <f t="shared" ca="1" si="796"/>
        <v>-</v>
      </c>
      <c r="QW86" s="539" t="str">
        <f t="shared" ca="1" si="796"/>
        <v>-</v>
      </c>
      <c r="QX86" s="539" t="str">
        <f t="shared" ca="1" si="796"/>
        <v>-</v>
      </c>
      <c r="QY86" s="539" t="str">
        <f t="shared" ca="1" si="796"/>
        <v>-</v>
      </c>
      <c r="QZ86" s="539" t="str">
        <f t="shared" ca="1" si="796"/>
        <v>-</v>
      </c>
      <c r="RA86" s="539" t="str">
        <f t="shared" ca="1" si="796"/>
        <v>-</v>
      </c>
      <c r="RB86" s="539" t="str">
        <f t="shared" ca="1" si="796"/>
        <v>-</v>
      </c>
      <c r="RC86" s="539" t="str">
        <f t="shared" ca="1" si="796"/>
        <v>-</v>
      </c>
      <c r="RD86" s="539" t="str">
        <f t="shared" ca="1" si="796"/>
        <v>-</v>
      </c>
      <c r="RE86" s="539" t="str">
        <f t="shared" ca="1" si="796"/>
        <v>-</v>
      </c>
      <c r="RF86" s="539" t="str">
        <f t="shared" ca="1" si="796"/>
        <v>-</v>
      </c>
      <c r="RG86" s="539" t="str">
        <f t="shared" ca="1" si="796"/>
        <v>-</v>
      </c>
      <c r="RH86" s="539" t="str">
        <f t="shared" ca="1" si="796"/>
        <v>-</v>
      </c>
      <c r="RI86" s="539" t="str">
        <f t="shared" ca="1" si="796"/>
        <v>-</v>
      </c>
      <c r="RJ86" s="539" t="str">
        <f t="shared" ca="1" si="796"/>
        <v>-</v>
      </c>
      <c r="RK86" s="539" t="str">
        <f t="shared" ca="1" si="796"/>
        <v>-</v>
      </c>
      <c r="RL86" s="539" t="str">
        <f t="shared" ca="1" si="796"/>
        <v>-</v>
      </c>
      <c r="RM86" s="539" t="str">
        <f t="shared" ca="1" si="796"/>
        <v>-</v>
      </c>
      <c r="RN86" s="539" t="str">
        <f t="shared" ca="1" si="796"/>
        <v>-</v>
      </c>
      <c r="RO86" s="539" t="str">
        <f t="shared" ca="1" si="796"/>
        <v>-</v>
      </c>
      <c r="RP86" s="539" t="str">
        <f t="shared" ca="1" si="796"/>
        <v>-</v>
      </c>
      <c r="RQ86" s="539" t="str">
        <f t="shared" ca="1" si="796"/>
        <v>-</v>
      </c>
      <c r="RR86" s="539" t="str">
        <f t="shared" ca="1" si="796"/>
        <v>-</v>
      </c>
      <c r="RS86" s="549" t="str">
        <f t="shared" si="770"/>
        <v>-</v>
      </c>
      <c r="RT86" s="549" t="str">
        <f t="shared" si="770"/>
        <v>-</v>
      </c>
      <c r="RU86" s="549" t="str">
        <f t="shared" si="770"/>
        <v>-</v>
      </c>
      <c r="RV86" s="549" t="str">
        <f t="shared" si="770"/>
        <v>-</v>
      </c>
      <c r="RW86" s="549" t="str">
        <f t="shared" si="770"/>
        <v>-</v>
      </c>
      <c r="RX86" s="549" t="str">
        <f t="shared" si="770"/>
        <v>-</v>
      </c>
      <c r="RY86" s="549" t="str">
        <f t="shared" si="770"/>
        <v>-</v>
      </c>
      <c r="RZ86" s="549" t="str">
        <f t="shared" si="770"/>
        <v>-</v>
      </c>
      <c r="SA86" s="549" t="str">
        <f t="shared" si="770"/>
        <v>-</v>
      </c>
      <c r="SB86" s="549" t="str">
        <f t="shared" si="770"/>
        <v>-</v>
      </c>
      <c r="SC86" s="549" t="str">
        <f t="shared" si="770"/>
        <v>-</v>
      </c>
      <c r="SD86" s="549" t="str">
        <f t="shared" si="770"/>
        <v>-</v>
      </c>
      <c r="SE86" s="549" t="str">
        <f t="shared" si="770"/>
        <v>-</v>
      </c>
      <c r="SF86" s="549" t="str">
        <f t="shared" si="770"/>
        <v>-</v>
      </c>
      <c r="SG86" s="549" t="str">
        <f t="shared" si="770"/>
        <v>-</v>
      </c>
      <c r="SH86" s="549" t="str">
        <f t="shared" si="770"/>
        <v>-</v>
      </c>
      <c r="SI86" s="549" t="str">
        <f t="shared" si="770"/>
        <v>-</v>
      </c>
      <c r="SJ86" s="549" t="str">
        <f t="shared" si="770"/>
        <v>-</v>
      </c>
      <c r="SK86" s="549" t="str">
        <f t="shared" si="770"/>
        <v>-</v>
      </c>
      <c r="SL86" s="549" t="str">
        <f t="shared" si="770"/>
        <v>-</v>
      </c>
      <c r="SM86" s="549" t="str">
        <f t="shared" si="770"/>
        <v>-</v>
      </c>
      <c r="SN86" s="549" t="str">
        <f t="shared" si="770"/>
        <v>-</v>
      </c>
      <c r="SO86" s="549" t="str">
        <f t="shared" si="770"/>
        <v>-</v>
      </c>
      <c r="SP86" s="549" t="str">
        <f t="shared" si="770"/>
        <v>-</v>
      </c>
      <c r="SQ86" s="549" t="str">
        <f t="shared" si="770"/>
        <v>-</v>
      </c>
      <c r="SR86" s="549" t="str">
        <f t="shared" si="770"/>
        <v>-</v>
      </c>
      <c r="SS86" s="539" t="b">
        <f t="shared" si="764"/>
        <v>1</v>
      </c>
      <c r="ST86" s="539" t="b">
        <f t="shared" si="764"/>
        <v>1</v>
      </c>
      <c r="SU86" s="539" t="b">
        <f t="shared" si="764"/>
        <v>1</v>
      </c>
      <c r="SV86" s="539" t="b">
        <f t="shared" ref="SV86:UB86" si="797">IF(AND($O86=SV$19, $AP86=SV$21),TRUE,"-")</f>
        <v>1</v>
      </c>
      <c r="SW86" s="539" t="b">
        <f t="shared" si="797"/>
        <v>1</v>
      </c>
      <c r="SX86" s="539" t="b">
        <f t="shared" si="797"/>
        <v>1</v>
      </c>
      <c r="SY86" s="539" t="str">
        <f t="shared" ca="1" si="797"/>
        <v>-</v>
      </c>
      <c r="SZ86" s="539" t="str">
        <f t="shared" ca="1" si="797"/>
        <v>-</v>
      </c>
      <c r="TA86" s="539" t="str">
        <f t="shared" ca="1" si="797"/>
        <v>-</v>
      </c>
      <c r="TB86" s="539" t="str">
        <f t="shared" ca="1" si="797"/>
        <v>-</v>
      </c>
      <c r="TC86" s="539" t="str">
        <f t="shared" ca="1" si="797"/>
        <v>-</v>
      </c>
      <c r="TD86" s="539" t="str">
        <f t="shared" ca="1" si="797"/>
        <v>-</v>
      </c>
      <c r="TE86" s="539" t="str">
        <f t="shared" ca="1" si="797"/>
        <v>-</v>
      </c>
      <c r="TF86" s="539" t="str">
        <f t="shared" ca="1" si="797"/>
        <v>-</v>
      </c>
      <c r="TG86" s="539" t="str">
        <f t="shared" ca="1" si="797"/>
        <v>-</v>
      </c>
      <c r="TH86" s="539" t="str">
        <f t="shared" ca="1" si="797"/>
        <v>-</v>
      </c>
      <c r="TI86" s="539" t="str">
        <f t="shared" ca="1" si="797"/>
        <v>-</v>
      </c>
      <c r="TJ86" s="539" t="str">
        <f t="shared" ca="1" si="797"/>
        <v>-</v>
      </c>
      <c r="TK86" s="539" t="str">
        <f t="shared" ca="1" si="797"/>
        <v>-</v>
      </c>
      <c r="TL86" s="539" t="str">
        <f t="shared" ca="1" si="797"/>
        <v>-</v>
      </c>
      <c r="TM86" s="539" t="str">
        <f t="shared" ca="1" si="797"/>
        <v>-</v>
      </c>
      <c r="TN86" s="539" t="str">
        <f t="shared" ca="1" si="797"/>
        <v>-</v>
      </c>
      <c r="TO86" s="539" t="str">
        <f t="shared" ca="1" si="797"/>
        <v>-</v>
      </c>
      <c r="TP86" s="539" t="str">
        <f t="shared" ca="1" si="797"/>
        <v>-</v>
      </c>
      <c r="TQ86" s="539" t="str">
        <f t="shared" ca="1" si="797"/>
        <v>-</v>
      </c>
      <c r="TR86" s="539" t="str">
        <f t="shared" ca="1" si="797"/>
        <v>-</v>
      </c>
      <c r="TS86" s="539" t="str">
        <f t="shared" ca="1" si="797"/>
        <v>-</v>
      </c>
      <c r="TT86" s="539" t="str">
        <f t="shared" ca="1" si="797"/>
        <v>-</v>
      </c>
      <c r="TU86" s="539" t="str">
        <f t="shared" ca="1" si="797"/>
        <v>-</v>
      </c>
      <c r="TV86" s="539" t="str">
        <f t="shared" ca="1" si="797"/>
        <v>-</v>
      </c>
      <c r="TW86" s="539" t="str">
        <f t="shared" ca="1" si="797"/>
        <v>-</v>
      </c>
      <c r="TX86" s="539" t="str">
        <f t="shared" ca="1" si="797"/>
        <v>-</v>
      </c>
      <c r="TY86" s="539" t="str">
        <f t="shared" ca="1" si="797"/>
        <v>-</v>
      </c>
      <c r="TZ86" s="539" t="str">
        <f t="shared" ca="1" si="797"/>
        <v>-</v>
      </c>
      <c r="UA86" s="539" t="str">
        <f t="shared" ca="1" si="797"/>
        <v>-</v>
      </c>
      <c r="UB86" s="539" t="str">
        <f t="shared" ca="1" si="797"/>
        <v>-</v>
      </c>
      <c r="UC86" s="549" t="b">
        <f t="shared" si="771"/>
        <v>1</v>
      </c>
      <c r="UD86" s="549" t="b">
        <f t="shared" si="771"/>
        <v>1</v>
      </c>
      <c r="UE86" s="549" t="b">
        <f t="shared" si="771"/>
        <v>1</v>
      </c>
      <c r="UF86" s="549" t="b">
        <f t="shared" si="771"/>
        <v>1</v>
      </c>
      <c r="UG86" s="549" t="b">
        <f t="shared" si="771"/>
        <v>1</v>
      </c>
      <c r="UH86" s="549" t="b">
        <f t="shared" si="771"/>
        <v>1</v>
      </c>
      <c r="UI86" s="549" t="b">
        <f t="shared" si="771"/>
        <v>1</v>
      </c>
      <c r="UJ86" s="549" t="b">
        <f t="shared" si="771"/>
        <v>1</v>
      </c>
      <c r="UK86" s="549" t="b">
        <f t="shared" si="771"/>
        <v>1</v>
      </c>
      <c r="UL86" s="549" t="b">
        <f t="shared" si="771"/>
        <v>1</v>
      </c>
      <c r="UM86" s="549" t="b">
        <f t="shared" si="771"/>
        <v>1</v>
      </c>
      <c r="UN86" s="549" t="b">
        <f t="shared" si="771"/>
        <v>1</v>
      </c>
      <c r="UO86" s="549" t="b">
        <f t="shared" si="771"/>
        <v>1</v>
      </c>
      <c r="UP86" s="549" t="b">
        <f t="shared" si="771"/>
        <v>1</v>
      </c>
      <c r="UQ86" s="549" t="b">
        <f t="shared" si="771"/>
        <v>1</v>
      </c>
      <c r="UR86" s="549" t="b">
        <f t="shared" si="771"/>
        <v>1</v>
      </c>
      <c r="US86" s="549" t="b">
        <f t="shared" si="771"/>
        <v>1</v>
      </c>
      <c r="UT86" s="549" t="b">
        <f t="shared" si="771"/>
        <v>1</v>
      </c>
      <c r="UU86" s="549" t="b">
        <f t="shared" si="771"/>
        <v>1</v>
      </c>
      <c r="UV86" s="549" t="b">
        <f t="shared" si="771"/>
        <v>1</v>
      </c>
      <c r="UW86" s="549" t="b">
        <f t="shared" si="771"/>
        <v>1</v>
      </c>
      <c r="UX86" s="549" t="b">
        <f t="shared" si="771"/>
        <v>1</v>
      </c>
      <c r="UY86" s="549" t="b">
        <f t="shared" si="771"/>
        <v>1</v>
      </c>
      <c r="UZ86" s="549" t="b">
        <f t="shared" si="771"/>
        <v>1</v>
      </c>
      <c r="VA86" s="549" t="b">
        <f t="shared" si="771"/>
        <v>1</v>
      </c>
      <c r="VB86" s="549" t="b">
        <f t="shared" si="771"/>
        <v>1</v>
      </c>
      <c r="VC86" s="19">
        <f t="shared" ca="1" si="671"/>
        <v>0</v>
      </c>
      <c r="VD86" s="23">
        <v>0</v>
      </c>
    </row>
    <row r="87" spans="1:576" outlineLevel="1">
      <c r="A87" s="21">
        <f t="shared" si="93"/>
        <v>82</v>
      </c>
      <c r="B87" s="21">
        <f>$A$23</f>
        <v>18</v>
      </c>
      <c r="C87">
        <v>108</v>
      </c>
      <c r="D87" s="19" t="str">
        <f t="shared" ca="1" si="583"/>
        <v>SNSW</v>
      </c>
      <c r="E87" t="b">
        <v>0</v>
      </c>
      <c r="F87" t="b">
        <v>0</v>
      </c>
      <c r="G87" t="b">
        <v>1</v>
      </c>
      <c r="H87" s="215">
        <f t="shared" ca="1" si="686"/>
        <v>33</v>
      </c>
      <c r="I87" s="26">
        <v>2</v>
      </c>
      <c r="J87" s="26">
        <v>1</v>
      </c>
      <c r="K87" s="26" t="str">
        <f>""</f>
        <v/>
      </c>
      <c r="L87" s="26">
        <v>0</v>
      </c>
      <c r="M87" s="26">
        <f t="shared" si="585"/>
        <v>2</v>
      </c>
      <c r="N87" s="26">
        <v>2</v>
      </c>
      <c r="O87" s="26">
        <v>3</v>
      </c>
      <c r="P87" s="26">
        <v>2</v>
      </c>
      <c r="Q87" s="26">
        <v>0</v>
      </c>
      <c r="R87" s="26">
        <v>0</v>
      </c>
      <c r="S87" s="26">
        <v>0</v>
      </c>
      <c r="T87" s="26">
        <v>0</v>
      </c>
      <c r="U87" s="26">
        <v>1</v>
      </c>
      <c r="V87" s="116">
        <v>1</v>
      </c>
      <c r="W87" s="116">
        <v>3</v>
      </c>
      <c r="X87" s="116">
        <v>3</v>
      </c>
      <c r="Y87" s="211"/>
      <c r="Z87" s="211"/>
      <c r="AA87" s="211"/>
      <c r="AB87" s="211"/>
      <c r="AC87" s="26">
        <v>0</v>
      </c>
      <c r="AD87" s="211"/>
      <c r="AE87" s="211"/>
      <c r="AF87" s="211"/>
      <c r="AG87" s="211"/>
      <c r="AH87" s="211"/>
      <c r="AI87" s="211"/>
      <c r="AJ87" s="211"/>
      <c r="AK87" s="211"/>
      <c r="AL87" s="136">
        <f t="shared" si="586"/>
        <v>2</v>
      </c>
      <c r="AM87" s="136">
        <f>INDEX(CHOOSE($O87,DataAutumn!i.AdultDrys,DataWinter!i.AdultDrys,DataSpring!i.AdultDrys),1,$N87)</f>
        <v>3</v>
      </c>
      <c r="AN87" s="5">
        <f t="shared" si="587"/>
        <v>2</v>
      </c>
      <c r="AO87" s="5">
        <f t="shared" si="587"/>
        <v>0</v>
      </c>
      <c r="AP87" s="5">
        <f t="shared" si="588"/>
        <v>1</v>
      </c>
      <c r="AQ87" s="211"/>
      <c r="AR87" s="211"/>
      <c r="AS87" s="356" t="str">
        <f t="shared" ref="AS87" ca="1" si="798">LEFT(OFFSET(AS87,-1,0),FIND(" ",OFFSET(AS87,-1,0)))        &amp; TEXT($H87,"00000 ")
&amp; $D87        &amp; IF($JB87=0," FWM","")&amp;IF($JB87=1," MWM","")&amp;IF($JB87=5," Mat","")&amp;IF($JC87=TRUE,"&amp;BBT","    ")
&amp;IF(NJ87, "EWEDSE"&amp;NK87,"")&amp;IF(NL87," pasture"&amp;ROUND(NM87,0),"") &amp;" Day"&amp;INDEX(i.DOY,$O87,1)
&amp; " Scan"&amp;$P87&amp;"-"&amp;$Q87&amp;$R87&amp;$S87&amp;$T87        &amp; " RR"&amp;TEXT($JV87*100,"000p;-00p;000p;@")
&amp; " GP"&amp;TEXT($NA87*100,"000p")        &amp; " WP"&amp;TEXT($MY87*100,"000p")        &amp; " MP"&amp;TEXT($MZ87*100,"000p")
&amp; " T_" &amp; IF(AND($CJ87,$CL87),"TRUE")        &amp; " (F"&amp;3+COUNTIF($CY87:$DB87,TRUE)&amp;3&amp;"N"&amp;$DD87&amp;$DE87&amp;")"</f>
        <v>optimum_carry 00033 SNSW MWM     pasture500 Day204 Scan2-0000 RR000p GP100p WP125p MP125p T_TRUE (F33N11)</v>
      </c>
      <c r="AT87" s="9" t="str">
        <f ca="1">IF(COUNTIF(AS$5:AS87,AS87)=1,"-","Dup")</f>
        <v>-</v>
      </c>
      <c r="AU87" s="9"/>
      <c r="AV87" s="19" t="str">
        <f t="shared" ca="1" si="773"/>
        <v>-</v>
      </c>
      <c r="AW87" s="19" t="str">
        <f t="shared" ca="1" si="773"/>
        <v>-</v>
      </c>
      <c r="AX87" s="19" t="str">
        <f t="shared" ca="1" si="773"/>
        <v>-</v>
      </c>
      <c r="AY87" s="19" t="str">
        <f t="shared" ca="1" si="773"/>
        <v>-</v>
      </c>
      <c r="AZ87" s="19" t="str">
        <f t="shared" ca="1" si="773"/>
        <v>-</v>
      </c>
      <c r="BA87" s="19" t="str">
        <f t="shared" ca="1" si="773"/>
        <v>-</v>
      </c>
      <c r="BB87" s="19" t="str">
        <f t="shared" ca="1" si="773"/>
        <v>-</v>
      </c>
      <c r="BC87" s="19" t="str">
        <f t="shared" ca="1" si="773"/>
        <v>-</v>
      </c>
      <c r="BD87" s="9"/>
      <c r="BE87" s="5" t="b">
        <f t="shared" ref="BE87:BJ89" si="799">INDEX(i.model_structure,$I87,BE$15)</f>
        <v>0</v>
      </c>
      <c r="BF87" s="5" t="str">
        <f t="shared" si="799"/>
        <v>-</v>
      </c>
      <c r="BG87" s="5" t="b">
        <f t="shared" si="799"/>
        <v>0</v>
      </c>
      <c r="BH87" s="5" t="b">
        <f t="shared" si="799"/>
        <v>1</v>
      </c>
      <c r="BI87" s="5" t="b">
        <f t="shared" si="799"/>
        <v>1</v>
      </c>
      <c r="BJ87" s="136">
        <f t="shared" si="799"/>
        <v>0</v>
      </c>
      <c r="BK87" s="19" t="b">
        <f t="shared" ca="1" si="592"/>
        <v>0</v>
      </c>
      <c r="BL87" s="9"/>
      <c r="BM87" s="5" t="str">
        <f t="shared" ca="1" si="593"/>
        <v>-</v>
      </c>
      <c r="BN87" s="19" t="str">
        <f t="shared" ca="1" si="594"/>
        <v>-</v>
      </c>
      <c r="BO87" s="19" t="str">
        <f t="shared" ca="1" si="594"/>
        <v>-</v>
      </c>
      <c r="BP87" s="19" t="str">
        <f t="shared" ca="1" si="594"/>
        <v>-</v>
      </c>
      <c r="BQ87" s="5" t="str">
        <f t="shared" ca="1" si="595"/>
        <v>-</v>
      </c>
      <c r="BR87" s="19" t="str">
        <f t="shared" ca="1" si="596"/>
        <v>-</v>
      </c>
      <c r="BS87" s="5" t="str">
        <f t="shared" ca="1" si="597"/>
        <v>-</v>
      </c>
      <c r="BT87" s="19" t="str">
        <f t="shared" ca="1" si="598"/>
        <v>-</v>
      </c>
      <c r="BU87" s="19" t="str">
        <f t="shared" ca="1" si="598"/>
        <v>-</v>
      </c>
      <c r="BV87" s="19" t="str">
        <f t="shared" ca="1" si="598"/>
        <v>-</v>
      </c>
      <c r="BW87" s="5" t="str">
        <f t="shared" ca="1" si="599"/>
        <v>-</v>
      </c>
      <c r="BX87" s="9"/>
      <c r="BY87" s="5" t="b">
        <f t="shared" si="600"/>
        <v>0</v>
      </c>
      <c r="BZ87" s="5" t="str">
        <f t="shared" ca="1" si="601"/>
        <v>-</v>
      </c>
      <c r="CA87" s="5" t="str">
        <f t="shared" ca="1" si="774"/>
        <v>-</v>
      </c>
      <c r="CB87" s="5" t="str">
        <f t="shared" ca="1" si="774"/>
        <v>-</v>
      </c>
      <c r="CC87" s="5" t="str">
        <f t="shared" ca="1" si="774"/>
        <v>-</v>
      </c>
      <c r="CD87" s="5" t="str">
        <f t="shared" ca="1" si="774"/>
        <v>-</v>
      </c>
      <c r="CE87" s="5" t="str">
        <f t="shared" ca="1" si="774"/>
        <v>-</v>
      </c>
      <c r="CF87" s="5" t="str">
        <f t="shared" ca="1" si="774"/>
        <v>-</v>
      </c>
      <c r="CG87" s="5" t="str">
        <f t="shared" ca="1" si="774"/>
        <v>-</v>
      </c>
      <c r="CH87" s="5" t="str">
        <f t="shared" ca="1" si="774"/>
        <v>-</v>
      </c>
      <c r="CI87" s="9"/>
      <c r="CJ87" s="12" t="b">
        <v>1</v>
      </c>
      <c r="CK87" s="12" t="b">
        <v>1</v>
      </c>
      <c r="CL87" s="12" t="b">
        <v>1</v>
      </c>
      <c r="CM87" s="12">
        <v>22312000005</v>
      </c>
      <c r="CN87" s="12" t="b">
        <v>0</v>
      </c>
      <c r="CO87" s="19" t="str">
        <f t="shared" ref="CO87:DQ89" ca="1" si="800">OFFSET(CO$5,$B87,0)</f>
        <v>-</v>
      </c>
      <c r="CP87" s="19" t="str">
        <f t="shared" ca="1" si="800"/>
        <v>-</v>
      </c>
      <c r="CQ87" s="19" t="str">
        <f t="shared" ca="1" si="800"/>
        <v>-</v>
      </c>
      <c r="CR87" s="433">
        <f t="shared" si="604"/>
        <v>652</v>
      </c>
      <c r="CS87" s="433">
        <f t="shared" si="604"/>
        <v>686</v>
      </c>
      <c r="CT87" s="433">
        <f t="shared" si="604"/>
        <v>721</v>
      </c>
      <c r="CU87" s="144">
        <f t="shared" si="605"/>
        <v>378</v>
      </c>
      <c r="CV87" s="144">
        <f t="shared" si="605"/>
        <v>413</v>
      </c>
      <c r="CW87" s="144">
        <f t="shared" si="605"/>
        <v>448</v>
      </c>
      <c r="CX87" s="19" t="str">
        <f t="shared" ca="1" si="791"/>
        <v>-</v>
      </c>
      <c r="CY87" s="19" t="str">
        <f t="shared" ca="1" si="791"/>
        <v>-</v>
      </c>
      <c r="CZ87" s="19" t="str">
        <f t="shared" ca="1" si="791"/>
        <v>-</v>
      </c>
      <c r="DA87" s="19" t="str">
        <f t="shared" ca="1" si="791"/>
        <v>-</v>
      </c>
      <c r="DB87" s="19" t="str">
        <f t="shared" ca="1" si="791"/>
        <v>-</v>
      </c>
      <c r="DC87" s="19" t="str">
        <f t="shared" ca="1" si="791"/>
        <v>-</v>
      </c>
      <c r="DD87" s="19">
        <f t="shared" ca="1" si="791"/>
        <v>1</v>
      </c>
      <c r="DE87" s="19">
        <f t="shared" ca="1" si="791"/>
        <v>1</v>
      </c>
      <c r="DF87" s="19">
        <f t="shared" ca="1" si="791"/>
        <v>0</v>
      </c>
      <c r="DG87" s="19" t="str">
        <f t="shared" ca="1" si="791"/>
        <v>-</v>
      </c>
      <c r="DH87" s="19" t="str">
        <f t="shared" ca="1" si="791"/>
        <v>-</v>
      </c>
      <c r="DI87" s="19" t="str">
        <f t="shared" ca="1" si="791"/>
        <v>-</v>
      </c>
      <c r="DJ87" s="19" t="str">
        <f t="shared" ca="1" si="791"/>
        <v>-</v>
      </c>
      <c r="DK87" s="19" t="str">
        <f t="shared" ca="1" si="791"/>
        <v>-</v>
      </c>
      <c r="DL87" s="19">
        <f t="shared" ca="1" si="791"/>
        <v>0</v>
      </c>
      <c r="DM87" s="19" t="str">
        <f t="shared" ca="1" si="791"/>
        <v>-</v>
      </c>
      <c r="DN87" s="19" t="str">
        <f t="shared" ca="1" si="791"/>
        <v>-</v>
      </c>
      <c r="DO87" s="19" t="str">
        <f t="shared" ca="1" si="800"/>
        <v>-</v>
      </c>
      <c r="DP87" s="19">
        <f t="shared" ca="1" si="800"/>
        <v>0</v>
      </c>
      <c r="DQ87" s="19">
        <f t="shared" ca="1" si="800"/>
        <v>0</v>
      </c>
      <c r="DR87" s="9"/>
      <c r="DS87" s="19">
        <f t="shared" ca="1" si="753"/>
        <v>0</v>
      </c>
      <c r="DT87" s="19">
        <f t="shared" ca="1" si="753"/>
        <v>0</v>
      </c>
      <c r="DU87" s="19">
        <f t="shared" ca="1" si="753"/>
        <v>0</v>
      </c>
      <c r="DV87" s="19">
        <f t="shared" ca="1" si="753"/>
        <v>0</v>
      </c>
      <c r="DW87" s="19">
        <f t="shared" ca="1" si="753"/>
        <v>0</v>
      </c>
      <c r="DX87" s="19">
        <f t="shared" ca="1" si="753"/>
        <v>0</v>
      </c>
      <c r="DY87" s="19">
        <f t="shared" ca="1" si="753"/>
        <v>0</v>
      </c>
      <c r="DZ87" s="19">
        <f t="shared" ca="1" si="753"/>
        <v>0</v>
      </c>
      <c r="EA87" s="19">
        <f t="shared" ca="1" si="753"/>
        <v>0</v>
      </c>
      <c r="EB87" s="19">
        <f t="shared" ca="1" si="753"/>
        <v>0</v>
      </c>
      <c r="EC87" s="19">
        <f t="shared" ca="1" si="753"/>
        <v>0</v>
      </c>
      <c r="ED87" s="19">
        <f t="shared" ca="1" si="753"/>
        <v>0</v>
      </c>
      <c r="EE87" s="19">
        <f t="shared" ca="1" si="753"/>
        <v>0</v>
      </c>
      <c r="EF87" s="433">
        <f t="shared" si="608"/>
        <v>0</v>
      </c>
      <c r="EG87" s="433">
        <f t="shared" si="608"/>
        <v>0</v>
      </c>
      <c r="EH87" s="116">
        <f t="shared" si="609"/>
        <v>0</v>
      </c>
      <c r="EI87" s="116">
        <f t="shared" ca="1" si="609"/>
        <v>0</v>
      </c>
      <c r="EJ87" s="116">
        <f t="shared" ca="1" si="609"/>
        <v>0</v>
      </c>
      <c r="EK87" s="116">
        <f t="shared" ca="1" si="609"/>
        <v>0</v>
      </c>
      <c r="EL87" s="116">
        <f t="shared" ca="1" si="609"/>
        <v>0</v>
      </c>
      <c r="EM87" s="537">
        <f t="shared" ca="1" si="610"/>
        <v>0</v>
      </c>
      <c r="EN87" s="116">
        <f t="shared" ca="1" si="611"/>
        <v>0</v>
      </c>
      <c r="EO87" s="116">
        <f t="shared" ca="1" si="611"/>
        <v>0</v>
      </c>
      <c r="EP87" s="116">
        <f t="shared" ca="1" si="611"/>
        <v>0</v>
      </c>
      <c r="EQ87" s="116">
        <f t="shared" ca="1" si="611"/>
        <v>0</v>
      </c>
      <c r="ER87" s="116">
        <f t="shared" ca="1" si="611"/>
        <v>0</v>
      </c>
      <c r="ES87" s="537">
        <f t="shared" ca="1" si="612"/>
        <v>0</v>
      </c>
      <c r="ET87" s="116">
        <f t="shared" ca="1" si="613"/>
        <v>0</v>
      </c>
      <c r="EU87" s="116">
        <f t="shared" ca="1" si="613"/>
        <v>0</v>
      </c>
      <c r="EV87" s="116">
        <f t="shared" ca="1" si="613"/>
        <v>0</v>
      </c>
      <c r="EW87" s="116">
        <f t="shared" ca="1" si="613"/>
        <v>0</v>
      </c>
      <c r="EX87" s="116">
        <f t="shared" ca="1" si="613"/>
        <v>0</v>
      </c>
      <c r="EY87" s="537">
        <f t="shared" ca="1" si="614"/>
        <v>0</v>
      </c>
      <c r="EZ87" s="116">
        <f t="shared" ca="1" si="615"/>
        <v>0</v>
      </c>
      <c r="FA87" s="116">
        <f t="shared" ca="1" si="615"/>
        <v>0</v>
      </c>
      <c r="FB87" s="116">
        <f t="shared" ca="1" si="615"/>
        <v>0</v>
      </c>
      <c r="FC87" s="116">
        <f t="shared" ca="1" si="615"/>
        <v>0</v>
      </c>
      <c r="FD87" s="116">
        <f t="shared" ca="1" si="615"/>
        <v>0</v>
      </c>
      <c r="FE87" s="537">
        <f t="shared" ca="1" si="616"/>
        <v>0</v>
      </c>
      <c r="FF87" s="116">
        <f t="shared" ca="1" si="617"/>
        <v>0</v>
      </c>
      <c r="FG87" s="116">
        <f t="shared" ca="1" si="617"/>
        <v>0</v>
      </c>
      <c r="FH87" s="116">
        <f t="shared" ca="1" si="617"/>
        <v>0</v>
      </c>
      <c r="FI87" s="116">
        <f t="shared" ca="1" si="617"/>
        <v>0</v>
      </c>
      <c r="FJ87" s="116">
        <f t="shared" ca="1" si="617"/>
        <v>0</v>
      </c>
      <c r="FK87" s="537">
        <f t="shared" ca="1" si="618"/>
        <v>0</v>
      </c>
      <c r="FL87" s="116">
        <f t="shared" ca="1" si="619"/>
        <v>0</v>
      </c>
      <c r="FM87" s="116">
        <f t="shared" ca="1" si="619"/>
        <v>0</v>
      </c>
      <c r="FN87" s="116">
        <f t="shared" ca="1" si="619"/>
        <v>0</v>
      </c>
      <c r="FO87" s="116">
        <f t="shared" ca="1" si="619"/>
        <v>0</v>
      </c>
      <c r="FP87" s="116">
        <f t="shared" ca="1" si="619"/>
        <v>0</v>
      </c>
      <c r="FQ87" s="537">
        <f t="shared" ca="1" si="620"/>
        <v>0</v>
      </c>
      <c r="FR87" s="117">
        <f t="shared" ca="1" si="621"/>
        <v>0</v>
      </c>
      <c r="FS87" s="117">
        <f t="shared" ca="1" si="621"/>
        <v>0</v>
      </c>
      <c r="FT87" s="117">
        <f t="shared" ca="1" si="621"/>
        <v>0</v>
      </c>
      <c r="FU87" s="117">
        <f t="shared" ca="1" si="621"/>
        <v>0</v>
      </c>
      <c r="FV87" s="556">
        <f t="shared" ca="1" si="786"/>
        <v>0</v>
      </c>
      <c r="FW87" s="556">
        <f t="shared" ca="1" si="786"/>
        <v>0</v>
      </c>
      <c r="FX87" s="556">
        <f t="shared" ca="1" si="786"/>
        <v>0</v>
      </c>
      <c r="FY87" s="556">
        <f t="shared" ca="1" si="786"/>
        <v>0</v>
      </c>
      <c r="FZ87" s="556">
        <f t="shared" ca="1" si="786"/>
        <v>0</v>
      </c>
      <c r="GA87" s="556">
        <f t="shared" ca="1" si="786"/>
        <v>0</v>
      </c>
      <c r="GB87" s="556">
        <f t="shared" ca="1" si="786"/>
        <v>0</v>
      </c>
      <c r="GC87" s="556">
        <f t="shared" ca="1" si="786"/>
        <v>0</v>
      </c>
      <c r="GD87" s="556">
        <f t="shared" ca="1" si="786"/>
        <v>0</v>
      </c>
      <c r="GE87" s="556">
        <f t="shared" ca="1" si="786"/>
        <v>0</v>
      </c>
      <c r="GF87" s="556">
        <f t="shared" ca="1" si="786"/>
        <v>0</v>
      </c>
      <c r="GG87" s="556">
        <f t="shared" ca="1" si="786"/>
        <v>0</v>
      </c>
      <c r="GH87" s="556">
        <f t="shared" ca="1" si="786"/>
        <v>0</v>
      </c>
      <c r="GI87" s="556">
        <f t="shared" ca="1" si="786"/>
        <v>0</v>
      </c>
      <c r="GJ87" s="556">
        <f t="shared" ca="1" si="786"/>
        <v>0</v>
      </c>
      <c r="GK87" s="556">
        <f t="shared" ca="1" si="786"/>
        <v>0</v>
      </c>
      <c r="GL87" s="556">
        <f t="shared" ca="1" si="786"/>
        <v>0</v>
      </c>
      <c r="GM87" s="556">
        <f t="shared" ca="1" si="786"/>
        <v>0</v>
      </c>
      <c r="GN87" s="556">
        <f t="shared" ca="1" si="786"/>
        <v>0</v>
      </c>
      <c r="GO87" s="556">
        <f t="shared" ca="1" si="786"/>
        <v>0</v>
      </c>
      <c r="GP87" s="19">
        <f t="shared" ca="1" si="623"/>
        <v>0</v>
      </c>
      <c r="GQ87" s="116">
        <f t="shared" ca="1" si="624"/>
        <v>0</v>
      </c>
      <c r="GR87" s="116">
        <f t="shared" ca="1" si="624"/>
        <v>0</v>
      </c>
      <c r="GS87" s="116">
        <f t="shared" ca="1" si="624"/>
        <v>0</v>
      </c>
      <c r="GT87" s="116">
        <f t="shared" ca="1" si="624"/>
        <v>0</v>
      </c>
      <c r="GU87" s="116">
        <f t="shared" ca="1" si="624"/>
        <v>0</v>
      </c>
      <c r="GV87" s="537">
        <f t="shared" ca="1" si="625"/>
        <v>0</v>
      </c>
      <c r="GW87" s="116">
        <f t="shared" ca="1" si="626"/>
        <v>0</v>
      </c>
      <c r="GX87" s="116">
        <f t="shared" ca="1" si="626"/>
        <v>0</v>
      </c>
      <c r="GY87" s="116">
        <f t="shared" ca="1" si="626"/>
        <v>0</v>
      </c>
      <c r="GZ87" s="116">
        <f t="shared" ca="1" si="626"/>
        <v>0</v>
      </c>
      <c r="HA87" s="116">
        <f t="shared" ca="1" si="626"/>
        <v>0</v>
      </c>
      <c r="HB87" s="537">
        <f t="shared" ca="1" si="627"/>
        <v>0</v>
      </c>
      <c r="HC87" s="116">
        <f t="shared" ca="1" si="628"/>
        <v>0</v>
      </c>
      <c r="HD87" s="116">
        <f t="shared" ca="1" si="628"/>
        <v>0</v>
      </c>
      <c r="HE87" s="116">
        <f t="shared" ca="1" si="628"/>
        <v>0</v>
      </c>
      <c r="HF87" s="116">
        <f t="shared" ca="1" si="628"/>
        <v>0</v>
      </c>
      <c r="HG87" s="116">
        <f t="shared" ca="1" si="628"/>
        <v>0</v>
      </c>
      <c r="HH87" s="537">
        <f t="shared" ca="1" si="629"/>
        <v>0</v>
      </c>
      <c r="HI87" s="116">
        <f t="shared" ca="1" si="630"/>
        <v>0</v>
      </c>
      <c r="HJ87" s="116">
        <f t="shared" ca="1" si="630"/>
        <v>0</v>
      </c>
      <c r="HK87" s="116">
        <f t="shared" ca="1" si="630"/>
        <v>0</v>
      </c>
      <c r="HL87" s="116">
        <f t="shared" ca="1" si="630"/>
        <v>0</v>
      </c>
      <c r="HM87" s="116">
        <f t="shared" ca="1" si="630"/>
        <v>0</v>
      </c>
      <c r="HN87" s="537">
        <f t="shared" ca="1" si="631"/>
        <v>0</v>
      </c>
      <c r="HO87" s="116">
        <f t="shared" ca="1" si="632"/>
        <v>0</v>
      </c>
      <c r="HP87" s="116">
        <f t="shared" ca="1" si="632"/>
        <v>0</v>
      </c>
      <c r="HQ87" s="116">
        <f t="shared" ca="1" si="632"/>
        <v>0</v>
      </c>
      <c r="HR87" s="116">
        <f t="shared" ca="1" si="632"/>
        <v>0</v>
      </c>
      <c r="HS87" s="116">
        <f t="shared" ca="1" si="632"/>
        <v>0</v>
      </c>
      <c r="HT87" s="537">
        <f t="shared" ca="1" si="633"/>
        <v>0</v>
      </c>
      <c r="HU87" s="116">
        <f t="shared" ca="1" si="634"/>
        <v>0</v>
      </c>
      <c r="HV87" s="116">
        <f t="shared" ca="1" si="634"/>
        <v>0</v>
      </c>
      <c r="HW87" s="116">
        <f t="shared" ca="1" si="634"/>
        <v>0</v>
      </c>
      <c r="HX87" s="116">
        <f t="shared" ca="1" si="634"/>
        <v>0</v>
      </c>
      <c r="HY87" s="116">
        <f t="shared" ca="1" si="634"/>
        <v>0</v>
      </c>
      <c r="HZ87" s="537">
        <f t="shared" ca="1" si="635"/>
        <v>0</v>
      </c>
      <c r="IA87" s="117">
        <f t="shared" ca="1" si="636"/>
        <v>0</v>
      </c>
      <c r="IB87" s="117">
        <f t="shared" ca="1" si="636"/>
        <v>0</v>
      </c>
      <c r="IC87" s="117">
        <f t="shared" ca="1" si="636"/>
        <v>0</v>
      </c>
      <c r="ID87" s="117">
        <f t="shared" ca="1" si="636"/>
        <v>0</v>
      </c>
      <c r="IE87" s="556">
        <f t="shared" ca="1" si="787"/>
        <v>0</v>
      </c>
      <c r="IF87" s="556">
        <f t="shared" ca="1" si="787"/>
        <v>0</v>
      </c>
      <c r="IG87" s="556">
        <f t="shared" ca="1" si="787"/>
        <v>0</v>
      </c>
      <c r="IH87" s="556">
        <f t="shared" ca="1" si="787"/>
        <v>0</v>
      </c>
      <c r="II87" s="556">
        <f t="shared" ca="1" si="787"/>
        <v>0</v>
      </c>
      <c r="IJ87" s="556">
        <f t="shared" ca="1" si="787"/>
        <v>0</v>
      </c>
      <c r="IK87" s="556">
        <f t="shared" ca="1" si="787"/>
        <v>0</v>
      </c>
      <c r="IL87" s="556">
        <f t="shared" ca="1" si="787"/>
        <v>0</v>
      </c>
      <c r="IM87" s="556">
        <f t="shared" ca="1" si="787"/>
        <v>0</v>
      </c>
      <c r="IN87" s="556">
        <f t="shared" ca="1" si="787"/>
        <v>0</v>
      </c>
      <c r="IO87" s="556">
        <f t="shared" ca="1" si="787"/>
        <v>0</v>
      </c>
      <c r="IP87" s="556">
        <f t="shared" ca="1" si="787"/>
        <v>0</v>
      </c>
      <c r="IQ87" s="556">
        <f t="shared" ca="1" si="787"/>
        <v>0</v>
      </c>
      <c r="IR87" s="556">
        <f t="shared" ca="1" si="787"/>
        <v>0</v>
      </c>
      <c r="IS87" s="556">
        <f t="shared" ca="1" si="787"/>
        <v>0</v>
      </c>
      <c r="IT87" s="556">
        <f t="shared" ca="1" si="787"/>
        <v>0</v>
      </c>
      <c r="IU87" s="556">
        <f t="shared" ca="1" si="787"/>
        <v>0</v>
      </c>
      <c r="IV87" s="556">
        <f t="shared" ca="1" si="787"/>
        <v>0</v>
      </c>
      <c r="IW87" s="556">
        <f t="shared" ca="1" si="787"/>
        <v>0</v>
      </c>
      <c r="IX87" s="556">
        <f t="shared" ca="1" si="787"/>
        <v>0</v>
      </c>
      <c r="IY87" s="19">
        <f t="shared" ca="1" si="638"/>
        <v>0</v>
      </c>
      <c r="IZ87" s="5">
        <f t="shared" si="639"/>
        <v>67</v>
      </c>
      <c r="JA87" s="9"/>
      <c r="JB87" s="5">
        <f t="shared" si="640"/>
        <v>1</v>
      </c>
      <c r="JC87" s="5" t="b">
        <f t="shared" si="640"/>
        <v>0</v>
      </c>
      <c r="JD87" s="19">
        <f t="shared" ref="JD87:KP87" ca="1" si="801">OFFSET(JD$5,$B87,0)</f>
        <v>0</v>
      </c>
      <c r="JE87" s="5">
        <f t="shared" si="642"/>
        <v>0</v>
      </c>
      <c r="JF87" s="5">
        <f t="shared" si="643"/>
        <v>1.2500000000000001E-2</v>
      </c>
      <c r="JG87" s="5">
        <f t="shared" si="644"/>
        <v>0</v>
      </c>
      <c r="JH87" s="19">
        <f t="shared" ca="1" si="801"/>
        <v>0</v>
      </c>
      <c r="JI87" s="5">
        <f t="shared" si="645"/>
        <v>60</v>
      </c>
      <c r="JJ87" s="5">
        <f t="shared" si="646"/>
        <v>1</v>
      </c>
      <c r="JK87" s="19">
        <f t="shared" ca="1" si="801"/>
        <v>0</v>
      </c>
      <c r="JL87" s="19">
        <f t="shared" ca="1" si="801"/>
        <v>0</v>
      </c>
      <c r="JM87" s="19">
        <f t="shared" ca="1" si="801"/>
        <v>0</v>
      </c>
      <c r="JN87" s="19">
        <f t="shared" ca="1" si="801"/>
        <v>0</v>
      </c>
      <c r="JO87" s="19">
        <f t="shared" ca="1" si="801"/>
        <v>0</v>
      </c>
      <c r="JP87" s="19">
        <f t="shared" ca="1" si="801"/>
        <v>0</v>
      </c>
      <c r="JQ87" s="19">
        <f t="shared" ca="1" si="801"/>
        <v>0</v>
      </c>
      <c r="JR87" s="19">
        <f t="shared" ca="1" si="801"/>
        <v>0</v>
      </c>
      <c r="JS87" s="19">
        <f t="shared" ca="1" si="801"/>
        <v>0</v>
      </c>
      <c r="JT87" s="19">
        <f t="shared" ca="1" si="801"/>
        <v>0</v>
      </c>
      <c r="JU87" s="19">
        <f t="shared" ca="1" si="801"/>
        <v>0</v>
      </c>
      <c r="JV87" s="19">
        <f t="shared" ca="1" si="801"/>
        <v>0</v>
      </c>
      <c r="JW87" s="19">
        <f t="shared" ca="1" si="801"/>
        <v>0</v>
      </c>
      <c r="JX87" s="19">
        <f t="shared" ca="1" si="801"/>
        <v>0</v>
      </c>
      <c r="JY87" s="19">
        <f t="shared" ca="1" si="801"/>
        <v>0</v>
      </c>
      <c r="JZ87" s="19">
        <f t="shared" ca="1" si="801"/>
        <v>0</v>
      </c>
      <c r="KA87" s="19">
        <f t="shared" ca="1" si="801"/>
        <v>0</v>
      </c>
      <c r="KB87" s="19">
        <f t="shared" ca="1" si="801"/>
        <v>0</v>
      </c>
      <c r="KC87" s="19">
        <f t="shared" ca="1" si="801"/>
        <v>0</v>
      </c>
      <c r="KD87" s="19">
        <f t="shared" ca="1" si="801"/>
        <v>0</v>
      </c>
      <c r="KE87" s="19">
        <f t="shared" ca="1" si="801"/>
        <v>0</v>
      </c>
      <c r="KF87" s="5">
        <f t="shared" si="647"/>
        <v>0</v>
      </c>
      <c r="KG87" s="5">
        <f t="shared" si="647"/>
        <v>6.25E-2</v>
      </c>
      <c r="KH87" s="5">
        <f t="shared" si="647"/>
        <v>6.25E-2</v>
      </c>
      <c r="KI87" s="5">
        <f t="shared" si="647"/>
        <v>6.25E-2</v>
      </c>
      <c r="KJ87" s="19">
        <f t="shared" ca="1" si="801"/>
        <v>0</v>
      </c>
      <c r="KK87" s="19">
        <f t="shared" ca="1" si="801"/>
        <v>0</v>
      </c>
      <c r="KL87" s="19">
        <f t="shared" ca="1" si="801"/>
        <v>0</v>
      </c>
      <c r="KM87" s="19">
        <f t="shared" ca="1" si="801"/>
        <v>0</v>
      </c>
      <c r="KN87" s="19">
        <f t="shared" ca="1" si="801"/>
        <v>1</v>
      </c>
      <c r="KO87" s="19">
        <f t="shared" ca="1" si="801"/>
        <v>0</v>
      </c>
      <c r="KP87" s="19">
        <f t="shared" ca="1" si="801"/>
        <v>1</v>
      </c>
      <c r="KQ87" s="9"/>
      <c r="KR87" s="5" t="b">
        <f t="shared" ca="1" si="648"/>
        <v>1</v>
      </c>
      <c r="KS87" s="5" t="b">
        <f t="shared" si="649"/>
        <v>0</v>
      </c>
      <c r="KT87" s="5" t="b">
        <f t="shared" si="649"/>
        <v>0</v>
      </c>
      <c r="KU87" s="5" t="b">
        <f t="shared" si="649"/>
        <v>1</v>
      </c>
      <c r="KV87" s="136">
        <f t="shared" si="650"/>
        <v>2</v>
      </c>
      <c r="KW87" s="136">
        <f t="shared" si="650"/>
        <v>2</v>
      </c>
      <c r="KX87" s="5" t="b">
        <f t="shared" si="651"/>
        <v>0</v>
      </c>
      <c r="KY87" s="5" t="b">
        <f t="shared" si="651"/>
        <v>1</v>
      </c>
      <c r="KZ87" s="5" t="b">
        <f t="shared" si="651"/>
        <v>1</v>
      </c>
      <c r="LA87" s="5" t="b">
        <f t="shared" si="651"/>
        <v>0</v>
      </c>
      <c r="LB87" s="5">
        <f t="shared" si="652"/>
        <v>1</v>
      </c>
      <c r="LC87" s="5">
        <f t="shared" si="652"/>
        <v>0</v>
      </c>
      <c r="LD87" s="5" t="b">
        <f t="shared" si="653"/>
        <v>0</v>
      </c>
      <c r="LE87" s="5" t="str" cm="1">
        <f t="array" aca="1" ref="LE87" ca="1">IF(OR(LF87:LM87&lt;&gt;"-"),TRUE,"-")</f>
        <v>-</v>
      </c>
      <c r="LF87" s="19" t="str">
        <f t="shared" ca="1" si="760"/>
        <v>-</v>
      </c>
      <c r="LG87" s="19" t="str">
        <f t="shared" ca="1" si="760"/>
        <v>-</v>
      </c>
      <c r="LH87" s="19" t="str">
        <f t="shared" ca="1" si="760"/>
        <v>-</v>
      </c>
      <c r="LI87" s="19" t="str">
        <f t="shared" ca="1" si="760"/>
        <v>-</v>
      </c>
      <c r="LJ87" s="19" t="str">
        <f t="shared" ca="1" si="760"/>
        <v>-</v>
      </c>
      <c r="LK87" s="19" t="str">
        <f t="shared" ca="1" si="760"/>
        <v>-</v>
      </c>
      <c r="LL87" s="19" t="str">
        <f t="shared" ca="1" si="760"/>
        <v>-</v>
      </c>
      <c r="LM87" s="19" t="str">
        <f t="shared" ca="1" si="760"/>
        <v>-</v>
      </c>
      <c r="LN87" s="466" t="str">
        <f t="shared" ca="1" si="760"/>
        <v>-</v>
      </c>
      <c r="LO87" s="5" t="b">
        <f t="array" aca="1" ref="LO87" ca="1">IF(OR(LP87:LV87&lt;&gt;"-"),TRUE,"-")</f>
        <v>1</v>
      </c>
      <c r="LP87" s="19">
        <f t="shared" ref="LP87:LY89" ca="1" si="802">OFFSET(LP$5,$B87,0)</f>
        <v>0</v>
      </c>
      <c r="LQ87" s="19" t="str">
        <f t="shared" ca="1" si="802"/>
        <v>-</v>
      </c>
      <c r="LR87" s="19">
        <f t="shared" ca="1" si="802"/>
        <v>999999</v>
      </c>
      <c r="LS87" s="19">
        <f t="shared" ca="1" si="802"/>
        <v>999999</v>
      </c>
      <c r="LT87" s="19">
        <f t="shared" ca="1" si="802"/>
        <v>999999</v>
      </c>
      <c r="LU87" s="19">
        <f t="shared" ca="1" si="802"/>
        <v>999999</v>
      </c>
      <c r="LV87" s="19">
        <f t="shared" ca="1" si="802"/>
        <v>999999</v>
      </c>
      <c r="LW87" s="19" t="str">
        <f t="shared" ca="1" si="802"/>
        <v>-</v>
      </c>
      <c r="LX87" s="19" t="str">
        <f ca="1">OFFSET(LX$5,$B87,0)</f>
        <v>-</v>
      </c>
      <c r="LY87" s="19" t="str">
        <f ca="1">OFFSET(LY$5,$B87,0)</f>
        <v>-</v>
      </c>
      <c r="LZ87" s="19" t="b">
        <f t="shared" ca="1" si="656"/>
        <v>1</v>
      </c>
      <c r="MA87" s="19">
        <f t="shared" ca="1" si="656"/>
        <v>0</v>
      </c>
      <c r="MB87" s="5" t="str">
        <f t="shared" si="657"/>
        <v>-</v>
      </c>
      <c r="MC87" s="5" t="str">
        <f t="shared" si="657"/>
        <v>-</v>
      </c>
      <c r="MD87" s="5" t="str">
        <f t="shared" si="657"/>
        <v>-</v>
      </c>
      <c r="ME87" s="5" t="str">
        <f t="shared" si="657"/>
        <v>-</v>
      </c>
      <c r="MF87" s="19" t="str">
        <f t="shared" ca="1" si="788"/>
        <v>-</v>
      </c>
      <c r="MG87" s="19" t="str">
        <f t="shared" ca="1" si="788"/>
        <v>-</v>
      </c>
      <c r="MH87" s="19" t="str">
        <f t="shared" ca="1" si="788"/>
        <v>-</v>
      </c>
      <c r="MI87" s="19" t="str">
        <f t="shared" ca="1" si="788"/>
        <v>-</v>
      </c>
      <c r="MJ87" s="19">
        <f t="shared" ca="1" si="788"/>
        <v>0.5</v>
      </c>
      <c r="MK87" s="19">
        <f t="shared" ca="1" si="788"/>
        <v>0.5</v>
      </c>
      <c r="ML87" s="19" t="str">
        <f t="shared" ca="1" si="788"/>
        <v>-</v>
      </c>
      <c r="MM87" s="5">
        <f t="shared" si="794"/>
        <v>0</v>
      </c>
      <c r="MN87" s="5">
        <f t="shared" si="794"/>
        <v>500</v>
      </c>
      <c r="MO87" s="5">
        <f t="shared" si="794"/>
        <v>500</v>
      </c>
      <c r="MP87" s="5">
        <f t="shared" si="794"/>
        <v>575</v>
      </c>
      <c r="MQ87" s="5">
        <f t="shared" si="794"/>
        <v>240</v>
      </c>
      <c r="MR87" s="5">
        <f t="shared" si="794"/>
        <v>364</v>
      </c>
      <c r="MS87" s="5">
        <f t="shared" si="660"/>
        <v>1</v>
      </c>
      <c r="MT87" s="9"/>
      <c r="MU87" s="19">
        <f t="shared" ca="1" si="788"/>
        <v>70</v>
      </c>
      <c r="MV87" s="19">
        <f t="shared" ca="1" si="788"/>
        <v>50</v>
      </c>
      <c r="MW87" s="19">
        <f t="shared" ca="1" si="788"/>
        <v>75</v>
      </c>
      <c r="MX87" s="19">
        <f t="shared" ca="1" si="788"/>
        <v>50</v>
      </c>
      <c r="MY87" s="5">
        <f t="shared" si="661"/>
        <v>1.25</v>
      </c>
      <c r="MZ87" s="5">
        <f t="shared" si="662"/>
        <v>1.25</v>
      </c>
      <c r="NA87" s="5">
        <f t="shared" si="663"/>
        <v>1</v>
      </c>
      <c r="NB87" s="9"/>
      <c r="NC87" s="19" t="b">
        <f t="shared" ca="1" si="761"/>
        <v>0</v>
      </c>
      <c r="ND87" s="19" t="b">
        <f t="shared" ca="1" si="761"/>
        <v>0</v>
      </c>
      <c r="NE87" s="19">
        <f t="shared" ca="1" si="761"/>
        <v>2</v>
      </c>
      <c r="NF87" s="19">
        <f t="shared" ca="1" si="761"/>
        <v>1</v>
      </c>
      <c r="NG87" s="19">
        <f t="shared" ca="1" si="761"/>
        <v>2</v>
      </c>
      <c r="NH87" s="19">
        <f t="shared" ca="1" si="761"/>
        <v>0</v>
      </c>
      <c r="NI87" s="19" t="str">
        <f t="shared" ca="1" si="761"/>
        <v>-</v>
      </c>
      <c r="NJ87" s="466" t="b">
        <v>0</v>
      </c>
      <c r="NK87" s="466" t="s">
        <v>34</v>
      </c>
      <c r="NL87" s="466" t="b">
        <v>1</v>
      </c>
      <c r="NM87" s="466">
        <f>$NM$53*0.5</f>
        <v>500</v>
      </c>
      <c r="NN87" s="19" t="str">
        <f t="shared" ca="1" si="761"/>
        <v>-</v>
      </c>
      <c r="NO87" s="19">
        <f t="shared" ca="1" si="788"/>
        <v>1</v>
      </c>
      <c r="NP87" s="19">
        <f t="shared" ca="1" si="788"/>
        <v>1</v>
      </c>
      <c r="NQ87" s="19">
        <f t="shared" ca="1" si="788"/>
        <v>1</v>
      </c>
      <c r="NR87" s="19">
        <f t="shared" ca="1" si="788"/>
        <v>1</v>
      </c>
      <c r="NS87" s="19">
        <f t="shared" ca="1" si="788"/>
        <v>1</v>
      </c>
      <c r="NT87" s="19">
        <f t="shared" ca="1" si="788"/>
        <v>1</v>
      </c>
      <c r="NU87" s="19">
        <f t="shared" ca="1" si="788"/>
        <v>1</v>
      </c>
      <c r="NV87" s="19">
        <f t="shared" ca="1" si="788"/>
        <v>1</v>
      </c>
      <c r="NW87" s="19">
        <f t="shared" ca="1" si="788"/>
        <v>1</v>
      </c>
      <c r="NX87" s="9"/>
      <c r="NY87" s="539" t="str">
        <f t="shared" ref="NY87:PH89" si="803">IF(AND($O87=NY$19, $AP87=NY$21),TRUE,"-")</f>
        <v>-</v>
      </c>
      <c r="NZ87" s="539" t="str">
        <f t="shared" si="803"/>
        <v>-</v>
      </c>
      <c r="OA87" s="539" t="str">
        <f t="shared" si="803"/>
        <v>-</v>
      </c>
      <c r="OB87" s="539" t="str">
        <f t="shared" si="803"/>
        <v>-</v>
      </c>
      <c r="OC87" s="539" t="str">
        <f t="shared" si="803"/>
        <v>-</v>
      </c>
      <c r="OD87" s="539" t="str">
        <f t="shared" si="803"/>
        <v>-</v>
      </c>
      <c r="OE87" s="539" t="str">
        <f t="shared" ca="1" si="803"/>
        <v>-</v>
      </c>
      <c r="OF87" s="539" t="str">
        <f t="shared" ca="1" si="803"/>
        <v>-</v>
      </c>
      <c r="OG87" s="539" t="str">
        <f t="shared" ca="1" si="803"/>
        <v>-</v>
      </c>
      <c r="OH87" s="539" t="str">
        <f t="shared" ca="1" si="803"/>
        <v>-</v>
      </c>
      <c r="OI87" s="539" t="str">
        <f t="shared" ca="1" si="803"/>
        <v>-</v>
      </c>
      <c r="OJ87" s="539" t="str">
        <f t="shared" ca="1" si="803"/>
        <v>-</v>
      </c>
      <c r="OK87" s="539" t="str">
        <f t="shared" ca="1" si="803"/>
        <v>-</v>
      </c>
      <c r="OL87" s="539" t="str">
        <f t="shared" ca="1" si="803"/>
        <v>-</v>
      </c>
      <c r="OM87" s="539" t="str">
        <f t="shared" ca="1" si="803"/>
        <v>-</v>
      </c>
      <c r="ON87" s="539" t="str">
        <f t="shared" ca="1" si="803"/>
        <v>-</v>
      </c>
      <c r="OO87" s="539" t="str">
        <f t="shared" ca="1" si="803"/>
        <v>-</v>
      </c>
      <c r="OP87" s="539" t="str">
        <f t="shared" ca="1" si="803"/>
        <v>-</v>
      </c>
      <c r="OQ87" s="539" t="str">
        <f t="shared" ca="1" si="803"/>
        <v>-</v>
      </c>
      <c r="OR87" s="539" t="str">
        <f t="shared" ca="1" si="803"/>
        <v>-</v>
      </c>
      <c r="OS87" s="539" t="str">
        <f t="shared" ca="1" si="803"/>
        <v>-</v>
      </c>
      <c r="OT87" s="539" t="str">
        <f t="shared" ca="1" si="803"/>
        <v>-</v>
      </c>
      <c r="OU87" s="539" t="str">
        <f t="shared" ca="1" si="803"/>
        <v>-</v>
      </c>
      <c r="OV87" s="539" t="str">
        <f t="shared" ca="1" si="803"/>
        <v>-</v>
      </c>
      <c r="OW87" s="539" t="str">
        <f t="shared" ca="1" si="803"/>
        <v>-</v>
      </c>
      <c r="OX87" s="539" t="str">
        <f t="shared" ca="1" si="803"/>
        <v>-</v>
      </c>
      <c r="OY87" s="539" t="str">
        <f t="shared" ca="1" si="803"/>
        <v>-</v>
      </c>
      <c r="OZ87" s="539" t="str">
        <f t="shared" ca="1" si="803"/>
        <v>-</v>
      </c>
      <c r="PA87" s="539" t="str">
        <f t="shared" ca="1" si="803"/>
        <v>-</v>
      </c>
      <c r="PB87" s="539" t="str">
        <f t="shared" ca="1" si="803"/>
        <v>-</v>
      </c>
      <c r="PC87" s="539" t="str">
        <f t="shared" ca="1" si="803"/>
        <v>-</v>
      </c>
      <c r="PD87" s="539" t="str">
        <f t="shared" ca="1" si="803"/>
        <v>-</v>
      </c>
      <c r="PE87" s="539" t="str">
        <f t="shared" ca="1" si="803"/>
        <v>-</v>
      </c>
      <c r="PF87" s="539" t="str">
        <f t="shared" ca="1" si="803"/>
        <v>-</v>
      </c>
      <c r="PG87" s="539" t="str">
        <f t="shared" ca="1" si="803"/>
        <v>-</v>
      </c>
      <c r="PH87" s="539" t="str">
        <f t="shared" ca="1" si="803"/>
        <v>-</v>
      </c>
      <c r="PI87" s="549" t="str">
        <f t="shared" si="769"/>
        <v>-</v>
      </c>
      <c r="PJ87" s="549" t="str">
        <f t="shared" si="769"/>
        <v>-</v>
      </c>
      <c r="PK87" s="549" t="str">
        <f t="shared" si="769"/>
        <v>-</v>
      </c>
      <c r="PL87" s="549" t="str">
        <f t="shared" si="769"/>
        <v>-</v>
      </c>
      <c r="PM87" s="549" t="str">
        <f t="shared" si="769"/>
        <v>-</v>
      </c>
      <c r="PN87" s="549" t="str">
        <f t="shared" si="769"/>
        <v>-</v>
      </c>
      <c r="PO87" s="549" t="str">
        <f t="shared" si="769"/>
        <v>-</v>
      </c>
      <c r="PP87" s="549" t="str">
        <f t="shared" si="769"/>
        <v>-</v>
      </c>
      <c r="PQ87" s="549" t="str">
        <f t="shared" si="769"/>
        <v>-</v>
      </c>
      <c r="PR87" s="549" t="str">
        <f t="shared" si="769"/>
        <v>-</v>
      </c>
      <c r="PS87" s="549" t="str">
        <f t="shared" si="769"/>
        <v>-</v>
      </c>
      <c r="PT87" s="549" t="str">
        <f t="shared" si="769"/>
        <v>-</v>
      </c>
      <c r="PU87" s="549" t="str">
        <f t="shared" si="769"/>
        <v>-</v>
      </c>
      <c r="PV87" s="549" t="str">
        <f t="shared" si="769"/>
        <v>-</v>
      </c>
      <c r="PW87" s="549" t="str">
        <f t="shared" si="769"/>
        <v>-</v>
      </c>
      <c r="PX87" s="549" t="str">
        <f t="shared" si="769"/>
        <v>-</v>
      </c>
      <c r="PY87" s="549" t="str">
        <f t="shared" si="769"/>
        <v>-</v>
      </c>
      <c r="PZ87" s="549" t="str">
        <f t="shared" si="769"/>
        <v>-</v>
      </c>
      <c r="QA87" s="549" t="str">
        <f t="shared" si="769"/>
        <v>-</v>
      </c>
      <c r="QB87" s="549" t="str">
        <f t="shared" si="769"/>
        <v>-</v>
      </c>
      <c r="QC87" s="549" t="str">
        <f t="shared" si="769"/>
        <v>-</v>
      </c>
      <c r="QD87" s="549" t="str">
        <f t="shared" ref="QD87:QH87" si="804">IF($O87=QD$19,TRUE,"-")</f>
        <v>-</v>
      </c>
      <c r="QE87" s="549" t="str">
        <f t="shared" si="804"/>
        <v>-</v>
      </c>
      <c r="QF87" s="549" t="str">
        <f t="shared" si="804"/>
        <v>-</v>
      </c>
      <c r="QG87" s="549" t="str">
        <f t="shared" si="804"/>
        <v>-</v>
      </c>
      <c r="QH87" s="549" t="str">
        <f t="shared" si="804"/>
        <v>-</v>
      </c>
      <c r="QI87" s="539" t="str">
        <f t="shared" ref="QI87:RR89" si="805">IF(AND($O87=QI$19, $AP87=QI$21),TRUE,"-")</f>
        <v>-</v>
      </c>
      <c r="QJ87" s="539" t="str">
        <f t="shared" si="805"/>
        <v>-</v>
      </c>
      <c r="QK87" s="539" t="str">
        <f t="shared" si="805"/>
        <v>-</v>
      </c>
      <c r="QL87" s="539" t="str">
        <f t="shared" si="805"/>
        <v>-</v>
      </c>
      <c r="QM87" s="539" t="str">
        <f t="shared" si="805"/>
        <v>-</v>
      </c>
      <c r="QN87" s="539" t="str">
        <f t="shared" si="805"/>
        <v>-</v>
      </c>
      <c r="QO87" s="539" t="str">
        <f t="shared" ca="1" si="805"/>
        <v>-</v>
      </c>
      <c r="QP87" s="539" t="str">
        <f t="shared" ca="1" si="805"/>
        <v>-</v>
      </c>
      <c r="QQ87" s="539" t="str">
        <f t="shared" ca="1" si="805"/>
        <v>-</v>
      </c>
      <c r="QR87" s="539" t="str">
        <f t="shared" ca="1" si="805"/>
        <v>-</v>
      </c>
      <c r="QS87" s="539" t="str">
        <f t="shared" ca="1" si="805"/>
        <v>-</v>
      </c>
      <c r="QT87" s="539" t="str">
        <f t="shared" ca="1" si="805"/>
        <v>-</v>
      </c>
      <c r="QU87" s="539" t="str">
        <f t="shared" ca="1" si="805"/>
        <v>-</v>
      </c>
      <c r="QV87" s="539" t="str">
        <f t="shared" ca="1" si="805"/>
        <v>-</v>
      </c>
      <c r="QW87" s="539" t="str">
        <f t="shared" ca="1" si="805"/>
        <v>-</v>
      </c>
      <c r="QX87" s="539" t="str">
        <f t="shared" ca="1" si="805"/>
        <v>-</v>
      </c>
      <c r="QY87" s="539" t="str">
        <f t="shared" ca="1" si="805"/>
        <v>-</v>
      </c>
      <c r="QZ87" s="539" t="str">
        <f t="shared" ca="1" si="805"/>
        <v>-</v>
      </c>
      <c r="RA87" s="539" t="str">
        <f t="shared" ca="1" si="805"/>
        <v>-</v>
      </c>
      <c r="RB87" s="539" t="str">
        <f t="shared" ca="1" si="805"/>
        <v>-</v>
      </c>
      <c r="RC87" s="539" t="str">
        <f t="shared" ca="1" si="805"/>
        <v>-</v>
      </c>
      <c r="RD87" s="539" t="str">
        <f t="shared" ca="1" si="805"/>
        <v>-</v>
      </c>
      <c r="RE87" s="539" t="str">
        <f t="shared" ca="1" si="805"/>
        <v>-</v>
      </c>
      <c r="RF87" s="539" t="str">
        <f t="shared" ca="1" si="805"/>
        <v>-</v>
      </c>
      <c r="RG87" s="539" t="str">
        <f t="shared" ca="1" si="805"/>
        <v>-</v>
      </c>
      <c r="RH87" s="539" t="str">
        <f t="shared" ca="1" si="805"/>
        <v>-</v>
      </c>
      <c r="RI87" s="539" t="str">
        <f t="shared" ca="1" si="805"/>
        <v>-</v>
      </c>
      <c r="RJ87" s="539" t="str">
        <f t="shared" ca="1" si="805"/>
        <v>-</v>
      </c>
      <c r="RK87" s="539" t="str">
        <f t="shared" ca="1" si="805"/>
        <v>-</v>
      </c>
      <c r="RL87" s="539" t="str">
        <f t="shared" ca="1" si="805"/>
        <v>-</v>
      </c>
      <c r="RM87" s="539" t="str">
        <f t="shared" ca="1" si="805"/>
        <v>-</v>
      </c>
      <c r="RN87" s="539" t="str">
        <f t="shared" ca="1" si="805"/>
        <v>-</v>
      </c>
      <c r="RO87" s="539" t="str">
        <f t="shared" ca="1" si="805"/>
        <v>-</v>
      </c>
      <c r="RP87" s="539" t="str">
        <f t="shared" ca="1" si="805"/>
        <v>-</v>
      </c>
      <c r="RQ87" s="539" t="str">
        <f t="shared" ca="1" si="805"/>
        <v>-</v>
      </c>
      <c r="RR87" s="539" t="str">
        <f t="shared" ca="1" si="805"/>
        <v>-</v>
      </c>
      <c r="RS87" s="549" t="str">
        <f t="shared" si="770"/>
        <v>-</v>
      </c>
      <c r="RT87" s="549" t="str">
        <f t="shared" si="770"/>
        <v>-</v>
      </c>
      <c r="RU87" s="549" t="str">
        <f t="shared" si="770"/>
        <v>-</v>
      </c>
      <c r="RV87" s="549" t="str">
        <f t="shared" si="770"/>
        <v>-</v>
      </c>
      <c r="RW87" s="549" t="str">
        <f t="shared" si="770"/>
        <v>-</v>
      </c>
      <c r="RX87" s="549" t="str">
        <f t="shared" si="770"/>
        <v>-</v>
      </c>
      <c r="RY87" s="549" t="str">
        <f t="shared" si="770"/>
        <v>-</v>
      </c>
      <c r="RZ87" s="549" t="str">
        <f t="shared" si="770"/>
        <v>-</v>
      </c>
      <c r="SA87" s="549" t="str">
        <f t="shared" si="770"/>
        <v>-</v>
      </c>
      <c r="SB87" s="549" t="str">
        <f t="shared" si="770"/>
        <v>-</v>
      </c>
      <c r="SC87" s="549" t="str">
        <f t="shared" si="770"/>
        <v>-</v>
      </c>
      <c r="SD87" s="549" t="str">
        <f t="shared" si="770"/>
        <v>-</v>
      </c>
      <c r="SE87" s="549" t="str">
        <f t="shared" si="770"/>
        <v>-</v>
      </c>
      <c r="SF87" s="549" t="str">
        <f t="shared" si="770"/>
        <v>-</v>
      </c>
      <c r="SG87" s="549" t="str">
        <f t="shared" si="770"/>
        <v>-</v>
      </c>
      <c r="SH87" s="549" t="str">
        <f t="shared" si="770"/>
        <v>-</v>
      </c>
      <c r="SI87" s="549" t="str">
        <f t="shared" si="770"/>
        <v>-</v>
      </c>
      <c r="SJ87" s="549" t="str">
        <f t="shared" si="770"/>
        <v>-</v>
      </c>
      <c r="SK87" s="549" t="str">
        <f t="shared" si="770"/>
        <v>-</v>
      </c>
      <c r="SL87" s="549" t="str">
        <f t="shared" si="770"/>
        <v>-</v>
      </c>
      <c r="SM87" s="549" t="str">
        <f t="shared" si="770"/>
        <v>-</v>
      </c>
      <c r="SN87" s="549" t="str">
        <f t="shared" ref="SN87:SR87" si="806">IF($O87=SN$19,TRUE,"-")</f>
        <v>-</v>
      </c>
      <c r="SO87" s="549" t="str">
        <f t="shared" si="806"/>
        <v>-</v>
      </c>
      <c r="SP87" s="549" t="str">
        <f t="shared" si="806"/>
        <v>-</v>
      </c>
      <c r="SQ87" s="549" t="str">
        <f t="shared" si="806"/>
        <v>-</v>
      </c>
      <c r="SR87" s="549" t="str">
        <f t="shared" si="806"/>
        <v>-</v>
      </c>
      <c r="SS87" s="539" t="b">
        <f t="shared" ref="SS87:UB89" si="807">IF(AND($O87=SS$19, $AP87=SS$21),TRUE,"-")</f>
        <v>1</v>
      </c>
      <c r="ST87" s="539" t="b">
        <f t="shared" si="807"/>
        <v>1</v>
      </c>
      <c r="SU87" s="539" t="b">
        <f t="shared" si="807"/>
        <v>1</v>
      </c>
      <c r="SV87" s="539" t="b">
        <f t="shared" si="807"/>
        <v>1</v>
      </c>
      <c r="SW87" s="539" t="b">
        <f t="shared" si="807"/>
        <v>1</v>
      </c>
      <c r="SX87" s="539" t="b">
        <f t="shared" si="807"/>
        <v>1</v>
      </c>
      <c r="SY87" s="539" t="str">
        <f t="shared" ca="1" si="807"/>
        <v>-</v>
      </c>
      <c r="SZ87" s="539" t="str">
        <f t="shared" ca="1" si="807"/>
        <v>-</v>
      </c>
      <c r="TA87" s="539" t="str">
        <f t="shared" ca="1" si="807"/>
        <v>-</v>
      </c>
      <c r="TB87" s="539" t="str">
        <f t="shared" ca="1" si="807"/>
        <v>-</v>
      </c>
      <c r="TC87" s="539" t="str">
        <f t="shared" ca="1" si="807"/>
        <v>-</v>
      </c>
      <c r="TD87" s="539" t="str">
        <f t="shared" ca="1" si="807"/>
        <v>-</v>
      </c>
      <c r="TE87" s="539" t="str">
        <f t="shared" ca="1" si="807"/>
        <v>-</v>
      </c>
      <c r="TF87" s="539" t="str">
        <f t="shared" ca="1" si="807"/>
        <v>-</v>
      </c>
      <c r="TG87" s="539" t="str">
        <f t="shared" ca="1" si="807"/>
        <v>-</v>
      </c>
      <c r="TH87" s="539" t="str">
        <f t="shared" ca="1" si="807"/>
        <v>-</v>
      </c>
      <c r="TI87" s="539" t="str">
        <f t="shared" ca="1" si="807"/>
        <v>-</v>
      </c>
      <c r="TJ87" s="539" t="str">
        <f t="shared" ca="1" si="807"/>
        <v>-</v>
      </c>
      <c r="TK87" s="539" t="str">
        <f t="shared" ca="1" si="807"/>
        <v>-</v>
      </c>
      <c r="TL87" s="539" t="str">
        <f t="shared" ca="1" si="807"/>
        <v>-</v>
      </c>
      <c r="TM87" s="539" t="str">
        <f t="shared" ca="1" si="807"/>
        <v>-</v>
      </c>
      <c r="TN87" s="539" t="str">
        <f t="shared" ca="1" si="807"/>
        <v>-</v>
      </c>
      <c r="TO87" s="539" t="str">
        <f t="shared" ca="1" si="807"/>
        <v>-</v>
      </c>
      <c r="TP87" s="539" t="str">
        <f t="shared" ca="1" si="807"/>
        <v>-</v>
      </c>
      <c r="TQ87" s="539" t="str">
        <f t="shared" ca="1" si="807"/>
        <v>-</v>
      </c>
      <c r="TR87" s="539" t="str">
        <f t="shared" ca="1" si="807"/>
        <v>-</v>
      </c>
      <c r="TS87" s="539" t="str">
        <f t="shared" ca="1" si="807"/>
        <v>-</v>
      </c>
      <c r="TT87" s="539" t="str">
        <f t="shared" ca="1" si="807"/>
        <v>-</v>
      </c>
      <c r="TU87" s="539" t="str">
        <f t="shared" ca="1" si="807"/>
        <v>-</v>
      </c>
      <c r="TV87" s="539" t="str">
        <f t="shared" ca="1" si="807"/>
        <v>-</v>
      </c>
      <c r="TW87" s="539" t="str">
        <f t="shared" ca="1" si="807"/>
        <v>-</v>
      </c>
      <c r="TX87" s="539" t="str">
        <f t="shared" ca="1" si="807"/>
        <v>-</v>
      </c>
      <c r="TY87" s="539" t="str">
        <f t="shared" ca="1" si="807"/>
        <v>-</v>
      </c>
      <c r="TZ87" s="539" t="str">
        <f t="shared" ca="1" si="807"/>
        <v>-</v>
      </c>
      <c r="UA87" s="539" t="str">
        <f t="shared" ca="1" si="807"/>
        <v>-</v>
      </c>
      <c r="UB87" s="539" t="str">
        <f t="shared" ca="1" si="807"/>
        <v>-</v>
      </c>
      <c r="UC87" s="549" t="b">
        <f t="shared" si="771"/>
        <v>1</v>
      </c>
      <c r="UD87" s="549" t="b">
        <f t="shared" si="771"/>
        <v>1</v>
      </c>
      <c r="UE87" s="549" t="b">
        <f t="shared" si="771"/>
        <v>1</v>
      </c>
      <c r="UF87" s="549" t="b">
        <f t="shared" si="771"/>
        <v>1</v>
      </c>
      <c r="UG87" s="549" t="b">
        <f t="shared" si="771"/>
        <v>1</v>
      </c>
      <c r="UH87" s="549" t="b">
        <f t="shared" si="771"/>
        <v>1</v>
      </c>
      <c r="UI87" s="549" t="b">
        <f t="shared" si="771"/>
        <v>1</v>
      </c>
      <c r="UJ87" s="549" t="b">
        <f t="shared" si="771"/>
        <v>1</v>
      </c>
      <c r="UK87" s="549" t="b">
        <f t="shared" si="771"/>
        <v>1</v>
      </c>
      <c r="UL87" s="549" t="b">
        <f t="shared" si="771"/>
        <v>1</v>
      </c>
      <c r="UM87" s="549" t="b">
        <f t="shared" si="771"/>
        <v>1</v>
      </c>
      <c r="UN87" s="549" t="b">
        <f t="shared" si="771"/>
        <v>1</v>
      </c>
      <c r="UO87" s="549" t="b">
        <f t="shared" si="771"/>
        <v>1</v>
      </c>
      <c r="UP87" s="549" t="b">
        <f t="shared" si="771"/>
        <v>1</v>
      </c>
      <c r="UQ87" s="549" t="b">
        <f t="shared" si="771"/>
        <v>1</v>
      </c>
      <c r="UR87" s="549" t="b">
        <f t="shared" si="771"/>
        <v>1</v>
      </c>
      <c r="US87" s="549" t="b">
        <f t="shared" si="771"/>
        <v>1</v>
      </c>
      <c r="UT87" s="549" t="b">
        <f t="shared" si="771"/>
        <v>1</v>
      </c>
      <c r="UU87" s="549" t="b">
        <f t="shared" si="771"/>
        <v>1</v>
      </c>
      <c r="UV87" s="549" t="b">
        <f t="shared" si="771"/>
        <v>1</v>
      </c>
      <c r="UW87" s="549" t="b">
        <f t="shared" si="771"/>
        <v>1</v>
      </c>
      <c r="UX87" s="549" t="b">
        <f t="shared" ref="UX87:VB87" si="808">IF($O87=UX$19,TRUE,"-")</f>
        <v>1</v>
      </c>
      <c r="UY87" s="549" t="b">
        <f t="shared" si="808"/>
        <v>1</v>
      </c>
      <c r="UZ87" s="549" t="b">
        <f t="shared" si="808"/>
        <v>1</v>
      </c>
      <c r="VA87" s="549" t="b">
        <f t="shared" si="808"/>
        <v>1</v>
      </c>
      <c r="VB87" s="549" t="b">
        <f t="shared" si="808"/>
        <v>1</v>
      </c>
      <c r="VC87" s="19">
        <f t="shared" ca="1" si="671"/>
        <v>0</v>
      </c>
      <c r="VD87" s="23">
        <v>0</v>
      </c>
    </row>
    <row r="88" spans="1:576" outlineLevel="1">
      <c r="A88" s="21">
        <f t="shared" si="93"/>
        <v>83</v>
      </c>
      <c r="B88" s="21">
        <f>$A$23</f>
        <v>18</v>
      </c>
      <c r="C88">
        <v>108</v>
      </c>
      <c r="D88" s="19" t="str">
        <f t="shared" ca="1" si="583"/>
        <v>SNSW</v>
      </c>
      <c r="E88" t="b">
        <v>0</v>
      </c>
      <c r="F88" t="b">
        <v>0</v>
      </c>
      <c r="G88" t="b">
        <v>1</v>
      </c>
      <c r="H88" s="215">
        <f t="shared" ca="1" si="686"/>
        <v>34</v>
      </c>
      <c r="I88" s="26">
        <v>2</v>
      </c>
      <c r="J88" s="26">
        <v>1</v>
      </c>
      <c r="K88" s="26" t="str">
        <f>""</f>
        <v/>
      </c>
      <c r="L88" s="26">
        <v>0</v>
      </c>
      <c r="M88" s="26">
        <f t="shared" si="585"/>
        <v>2</v>
      </c>
      <c r="N88" s="26">
        <v>2</v>
      </c>
      <c r="O88" s="26">
        <v>3</v>
      </c>
      <c r="P88" s="26">
        <v>2</v>
      </c>
      <c r="Q88" s="26">
        <v>0</v>
      </c>
      <c r="R88" s="26">
        <v>0</v>
      </c>
      <c r="S88" s="26">
        <v>0</v>
      </c>
      <c r="T88" s="26">
        <v>0</v>
      </c>
      <c r="U88" s="26">
        <v>1</v>
      </c>
      <c r="V88" s="116">
        <v>1</v>
      </c>
      <c r="W88" s="116">
        <v>3</v>
      </c>
      <c r="X88" s="116">
        <v>3</v>
      </c>
      <c r="Y88" s="211"/>
      <c r="Z88" s="211"/>
      <c r="AA88" s="211"/>
      <c r="AB88" s="211"/>
      <c r="AC88" s="26">
        <v>0</v>
      </c>
      <c r="AD88" s="211"/>
      <c r="AE88" s="211"/>
      <c r="AF88" s="211"/>
      <c r="AG88" s="211"/>
      <c r="AH88" s="211"/>
      <c r="AI88" s="211"/>
      <c r="AJ88" s="211"/>
      <c r="AK88" s="211"/>
      <c r="AL88" s="136">
        <f t="shared" si="586"/>
        <v>2</v>
      </c>
      <c r="AM88" s="136">
        <f>INDEX(CHOOSE($O88,DataAutumn!i.AdultDrys,DataWinter!i.AdultDrys,DataSpring!i.AdultDrys),1,$N88)</f>
        <v>3</v>
      </c>
      <c r="AN88" s="5">
        <f t="shared" si="587"/>
        <v>2</v>
      </c>
      <c r="AO88" s="5">
        <f t="shared" si="587"/>
        <v>0</v>
      </c>
      <c r="AP88" s="5">
        <f t="shared" si="588"/>
        <v>1</v>
      </c>
      <c r="AQ88" s="211"/>
      <c r="AR88" s="211"/>
      <c r="AS88" s="356" t="str">
        <f t="shared" ca="1" si="589"/>
        <v>optimum_carry 00034 SNSW MWM     pasture600 Day204 Scan2-0000 RR000p GP100p WP125p MP125p T_TRUE (F33N11)</v>
      </c>
      <c r="AT88" s="9" t="str">
        <f ca="1">IF(COUNTIF(AS$5:AS88,AS88)=1,"-","Dup")</f>
        <v>-</v>
      </c>
      <c r="AU88" s="9"/>
      <c r="AV88" s="19" t="str">
        <f t="shared" ca="1" si="773"/>
        <v>-</v>
      </c>
      <c r="AW88" s="19" t="str">
        <f t="shared" ca="1" si="773"/>
        <v>-</v>
      </c>
      <c r="AX88" s="19" t="str">
        <f t="shared" ca="1" si="773"/>
        <v>-</v>
      </c>
      <c r="AY88" s="19" t="str">
        <f t="shared" ca="1" si="773"/>
        <v>-</v>
      </c>
      <c r="AZ88" s="19" t="str">
        <f t="shared" ca="1" si="773"/>
        <v>-</v>
      </c>
      <c r="BA88" s="19" t="str">
        <f t="shared" ca="1" si="773"/>
        <v>-</v>
      </c>
      <c r="BB88" s="19" t="str">
        <f t="shared" ca="1" si="773"/>
        <v>-</v>
      </c>
      <c r="BC88" s="19" t="str">
        <f t="shared" ca="1" si="773"/>
        <v>-</v>
      </c>
      <c r="BD88" s="9"/>
      <c r="BE88" s="5" t="b">
        <f t="shared" si="799"/>
        <v>0</v>
      </c>
      <c r="BF88" s="5" t="str">
        <f t="shared" si="799"/>
        <v>-</v>
      </c>
      <c r="BG88" s="5" t="b">
        <f t="shared" si="799"/>
        <v>0</v>
      </c>
      <c r="BH88" s="5" t="b">
        <f t="shared" si="799"/>
        <v>1</v>
      </c>
      <c r="BI88" s="5" t="b">
        <f t="shared" si="799"/>
        <v>1</v>
      </c>
      <c r="BJ88" s="136">
        <f t="shared" si="799"/>
        <v>0</v>
      </c>
      <c r="BK88" s="19" t="b">
        <f t="shared" ca="1" si="592"/>
        <v>0</v>
      </c>
      <c r="BL88" s="9"/>
      <c r="BM88" s="5" t="str">
        <f t="shared" ca="1" si="593"/>
        <v>-</v>
      </c>
      <c r="BN88" s="19" t="str">
        <f t="shared" ca="1" si="594"/>
        <v>-</v>
      </c>
      <c r="BO88" s="19" t="str">
        <f t="shared" ca="1" si="594"/>
        <v>-</v>
      </c>
      <c r="BP88" s="19" t="str">
        <f t="shared" ca="1" si="594"/>
        <v>-</v>
      </c>
      <c r="BQ88" s="5" t="str">
        <f t="shared" ca="1" si="595"/>
        <v>-</v>
      </c>
      <c r="BR88" s="19" t="str">
        <f t="shared" ca="1" si="596"/>
        <v>-</v>
      </c>
      <c r="BS88" s="5" t="str">
        <f t="shared" ca="1" si="597"/>
        <v>-</v>
      </c>
      <c r="BT88" s="19" t="str">
        <f t="shared" ca="1" si="598"/>
        <v>-</v>
      </c>
      <c r="BU88" s="19" t="str">
        <f t="shared" ca="1" si="598"/>
        <v>-</v>
      </c>
      <c r="BV88" s="19" t="str">
        <f t="shared" ca="1" si="598"/>
        <v>-</v>
      </c>
      <c r="BW88" s="5" t="str">
        <f t="shared" ca="1" si="599"/>
        <v>-</v>
      </c>
      <c r="BX88" s="9"/>
      <c r="BY88" s="5" t="b">
        <f t="shared" si="600"/>
        <v>0</v>
      </c>
      <c r="BZ88" s="5" t="str">
        <f t="shared" ca="1" si="601"/>
        <v>-</v>
      </c>
      <c r="CA88" s="5" t="str">
        <f t="shared" ca="1" si="774"/>
        <v>-</v>
      </c>
      <c r="CB88" s="5" t="str">
        <f t="shared" ca="1" si="774"/>
        <v>-</v>
      </c>
      <c r="CC88" s="5" t="str">
        <f t="shared" ca="1" si="774"/>
        <v>-</v>
      </c>
      <c r="CD88" s="5" t="str">
        <f t="shared" ca="1" si="774"/>
        <v>-</v>
      </c>
      <c r="CE88" s="5" t="str">
        <f t="shared" ca="1" si="774"/>
        <v>-</v>
      </c>
      <c r="CF88" s="5" t="str">
        <f t="shared" ca="1" si="774"/>
        <v>-</v>
      </c>
      <c r="CG88" s="5" t="str">
        <f t="shared" ca="1" si="774"/>
        <v>-</v>
      </c>
      <c r="CH88" s="5" t="str">
        <f t="shared" ca="1" si="774"/>
        <v>-</v>
      </c>
      <c r="CI88" s="9"/>
      <c r="CJ88" s="12" t="b">
        <v>1</v>
      </c>
      <c r="CK88" s="12" t="b">
        <v>1</v>
      </c>
      <c r="CL88" s="12" t="b">
        <v>1</v>
      </c>
      <c r="CM88" s="12">
        <v>22312000005</v>
      </c>
      <c r="CN88" s="12" t="b">
        <v>0</v>
      </c>
      <c r="CO88" s="19" t="str">
        <f t="shared" ca="1" si="800"/>
        <v>-</v>
      </c>
      <c r="CP88" s="19" t="str">
        <f t="shared" ca="1" si="800"/>
        <v>-</v>
      </c>
      <c r="CQ88" s="19" t="str">
        <f t="shared" ca="1" si="800"/>
        <v>-</v>
      </c>
      <c r="CR88" s="433">
        <f t="shared" si="604"/>
        <v>652</v>
      </c>
      <c r="CS88" s="433">
        <f t="shared" si="604"/>
        <v>686</v>
      </c>
      <c r="CT88" s="433">
        <f t="shared" si="604"/>
        <v>721</v>
      </c>
      <c r="CU88" s="144">
        <f t="shared" si="605"/>
        <v>378</v>
      </c>
      <c r="CV88" s="144">
        <f t="shared" si="605"/>
        <v>413</v>
      </c>
      <c r="CW88" s="144">
        <f t="shared" si="605"/>
        <v>448</v>
      </c>
      <c r="CX88" s="19" t="str">
        <f t="shared" ca="1" si="791"/>
        <v>-</v>
      </c>
      <c r="CY88" s="19" t="str">
        <f t="shared" ca="1" si="791"/>
        <v>-</v>
      </c>
      <c r="CZ88" s="19" t="str">
        <f t="shared" ca="1" si="791"/>
        <v>-</v>
      </c>
      <c r="DA88" s="19" t="str">
        <f t="shared" ca="1" si="791"/>
        <v>-</v>
      </c>
      <c r="DB88" s="19" t="str">
        <f t="shared" ca="1" si="791"/>
        <v>-</v>
      </c>
      <c r="DC88" s="19" t="str">
        <f t="shared" ca="1" si="791"/>
        <v>-</v>
      </c>
      <c r="DD88" s="19">
        <f t="shared" ca="1" si="791"/>
        <v>1</v>
      </c>
      <c r="DE88" s="19">
        <f t="shared" ca="1" si="791"/>
        <v>1</v>
      </c>
      <c r="DF88" s="19">
        <f t="shared" ca="1" si="791"/>
        <v>0</v>
      </c>
      <c r="DG88" s="19" t="str">
        <f t="shared" ca="1" si="791"/>
        <v>-</v>
      </c>
      <c r="DH88" s="19" t="str">
        <f t="shared" ca="1" si="791"/>
        <v>-</v>
      </c>
      <c r="DI88" s="19" t="str">
        <f t="shared" ca="1" si="791"/>
        <v>-</v>
      </c>
      <c r="DJ88" s="19" t="str">
        <f t="shared" ca="1" si="791"/>
        <v>-</v>
      </c>
      <c r="DK88" s="19" t="str">
        <f t="shared" ca="1" si="791"/>
        <v>-</v>
      </c>
      <c r="DL88" s="19">
        <f t="shared" ca="1" si="791"/>
        <v>0</v>
      </c>
      <c r="DM88" s="19" t="str">
        <f t="shared" ca="1" si="791"/>
        <v>-</v>
      </c>
      <c r="DN88" s="19" t="str">
        <f t="shared" ca="1" si="791"/>
        <v>-</v>
      </c>
      <c r="DO88" s="19" t="str">
        <f t="shared" ca="1" si="800"/>
        <v>-</v>
      </c>
      <c r="DP88" s="19">
        <f t="shared" ca="1" si="800"/>
        <v>0</v>
      </c>
      <c r="DQ88" s="19">
        <f t="shared" ca="1" si="800"/>
        <v>0</v>
      </c>
      <c r="DR88" s="9"/>
      <c r="DS88" s="19">
        <f t="shared" ca="1" si="753"/>
        <v>0</v>
      </c>
      <c r="DT88" s="19">
        <f t="shared" ca="1" si="753"/>
        <v>0</v>
      </c>
      <c r="DU88" s="19">
        <f t="shared" ca="1" si="753"/>
        <v>0</v>
      </c>
      <c r="DV88" s="19">
        <f t="shared" ca="1" si="753"/>
        <v>0</v>
      </c>
      <c r="DW88" s="19">
        <f t="shared" ca="1" si="753"/>
        <v>0</v>
      </c>
      <c r="DX88" s="19">
        <f t="shared" ca="1" si="753"/>
        <v>0</v>
      </c>
      <c r="DY88" s="19">
        <f t="shared" ca="1" si="753"/>
        <v>0</v>
      </c>
      <c r="DZ88" s="19">
        <f t="shared" ca="1" si="753"/>
        <v>0</v>
      </c>
      <c r="EA88" s="19">
        <f t="shared" ca="1" si="753"/>
        <v>0</v>
      </c>
      <c r="EB88" s="19">
        <f t="shared" ca="1" si="753"/>
        <v>0</v>
      </c>
      <c r="EC88" s="19">
        <f t="shared" ca="1" si="753"/>
        <v>0</v>
      </c>
      <c r="ED88" s="19">
        <f t="shared" ca="1" si="753"/>
        <v>0</v>
      </c>
      <c r="EE88" s="19">
        <f t="shared" ca="1" si="753"/>
        <v>0</v>
      </c>
      <c r="EF88" s="433">
        <f t="shared" si="608"/>
        <v>0</v>
      </c>
      <c r="EG88" s="433">
        <f t="shared" si="608"/>
        <v>0</v>
      </c>
      <c r="EH88" s="116">
        <f t="shared" si="609"/>
        <v>0</v>
      </c>
      <c r="EI88" s="116">
        <f t="shared" ca="1" si="609"/>
        <v>0</v>
      </c>
      <c r="EJ88" s="116">
        <f t="shared" ca="1" si="609"/>
        <v>0</v>
      </c>
      <c r="EK88" s="116">
        <f t="shared" ca="1" si="609"/>
        <v>0</v>
      </c>
      <c r="EL88" s="116">
        <f t="shared" ca="1" si="609"/>
        <v>0</v>
      </c>
      <c r="EM88" s="537">
        <f t="shared" ca="1" si="610"/>
        <v>0</v>
      </c>
      <c r="EN88" s="116">
        <f t="shared" ca="1" si="611"/>
        <v>0</v>
      </c>
      <c r="EO88" s="116">
        <f t="shared" ca="1" si="611"/>
        <v>0</v>
      </c>
      <c r="EP88" s="116">
        <f t="shared" ca="1" si="611"/>
        <v>0</v>
      </c>
      <c r="EQ88" s="116">
        <f t="shared" ca="1" si="611"/>
        <v>0</v>
      </c>
      <c r="ER88" s="116">
        <f t="shared" ca="1" si="611"/>
        <v>0</v>
      </c>
      <c r="ES88" s="537">
        <f t="shared" ca="1" si="612"/>
        <v>0</v>
      </c>
      <c r="ET88" s="116">
        <f t="shared" ca="1" si="613"/>
        <v>0</v>
      </c>
      <c r="EU88" s="116">
        <f t="shared" ca="1" si="613"/>
        <v>0</v>
      </c>
      <c r="EV88" s="116">
        <f t="shared" ca="1" si="613"/>
        <v>0</v>
      </c>
      <c r="EW88" s="116">
        <f t="shared" ca="1" si="613"/>
        <v>0</v>
      </c>
      <c r="EX88" s="116">
        <f t="shared" ca="1" si="613"/>
        <v>0</v>
      </c>
      <c r="EY88" s="537">
        <f t="shared" ca="1" si="614"/>
        <v>0</v>
      </c>
      <c r="EZ88" s="116">
        <f t="shared" ca="1" si="615"/>
        <v>0</v>
      </c>
      <c r="FA88" s="116">
        <f t="shared" ca="1" si="615"/>
        <v>0</v>
      </c>
      <c r="FB88" s="116">
        <f t="shared" ca="1" si="615"/>
        <v>0</v>
      </c>
      <c r="FC88" s="116">
        <f t="shared" ca="1" si="615"/>
        <v>0</v>
      </c>
      <c r="FD88" s="116">
        <f t="shared" ca="1" si="615"/>
        <v>0</v>
      </c>
      <c r="FE88" s="537">
        <f t="shared" ca="1" si="616"/>
        <v>0</v>
      </c>
      <c r="FF88" s="116">
        <f t="shared" ca="1" si="617"/>
        <v>0</v>
      </c>
      <c r="FG88" s="116">
        <f t="shared" ca="1" si="617"/>
        <v>0</v>
      </c>
      <c r="FH88" s="116">
        <f t="shared" ca="1" si="617"/>
        <v>0</v>
      </c>
      <c r="FI88" s="116">
        <f t="shared" ca="1" si="617"/>
        <v>0</v>
      </c>
      <c r="FJ88" s="116">
        <f t="shared" ca="1" si="617"/>
        <v>0</v>
      </c>
      <c r="FK88" s="537">
        <f t="shared" ca="1" si="618"/>
        <v>0</v>
      </c>
      <c r="FL88" s="116">
        <f t="shared" ca="1" si="619"/>
        <v>0</v>
      </c>
      <c r="FM88" s="116">
        <f t="shared" ca="1" si="619"/>
        <v>0</v>
      </c>
      <c r="FN88" s="116">
        <f t="shared" ca="1" si="619"/>
        <v>0</v>
      </c>
      <c r="FO88" s="116">
        <f t="shared" ca="1" si="619"/>
        <v>0</v>
      </c>
      <c r="FP88" s="116">
        <f t="shared" ca="1" si="619"/>
        <v>0</v>
      </c>
      <c r="FQ88" s="537">
        <f t="shared" ca="1" si="620"/>
        <v>0</v>
      </c>
      <c r="FR88" s="117">
        <f t="shared" ca="1" si="621"/>
        <v>0</v>
      </c>
      <c r="FS88" s="117">
        <f t="shared" ca="1" si="621"/>
        <v>0</v>
      </c>
      <c r="FT88" s="117">
        <f t="shared" ca="1" si="621"/>
        <v>0</v>
      </c>
      <c r="FU88" s="117">
        <f t="shared" ca="1" si="621"/>
        <v>0</v>
      </c>
      <c r="FV88" s="556">
        <f t="shared" ca="1" si="786"/>
        <v>0</v>
      </c>
      <c r="FW88" s="556">
        <f t="shared" ca="1" si="786"/>
        <v>0</v>
      </c>
      <c r="FX88" s="556">
        <f t="shared" ca="1" si="786"/>
        <v>0</v>
      </c>
      <c r="FY88" s="556">
        <f t="shared" ca="1" si="786"/>
        <v>0</v>
      </c>
      <c r="FZ88" s="556">
        <f t="shared" ca="1" si="786"/>
        <v>0</v>
      </c>
      <c r="GA88" s="556">
        <f t="shared" ca="1" si="786"/>
        <v>0</v>
      </c>
      <c r="GB88" s="556">
        <f t="shared" ca="1" si="786"/>
        <v>0</v>
      </c>
      <c r="GC88" s="556">
        <f t="shared" ca="1" si="786"/>
        <v>0</v>
      </c>
      <c r="GD88" s="556">
        <f t="shared" ca="1" si="786"/>
        <v>0</v>
      </c>
      <c r="GE88" s="556">
        <f t="shared" ca="1" si="786"/>
        <v>0</v>
      </c>
      <c r="GF88" s="556">
        <f t="shared" ca="1" si="786"/>
        <v>0</v>
      </c>
      <c r="GG88" s="556">
        <f t="shared" ca="1" si="786"/>
        <v>0</v>
      </c>
      <c r="GH88" s="556">
        <f t="shared" ca="1" si="786"/>
        <v>0</v>
      </c>
      <c r="GI88" s="556">
        <f t="shared" ca="1" si="786"/>
        <v>0</v>
      </c>
      <c r="GJ88" s="556">
        <f t="shared" ca="1" si="786"/>
        <v>0</v>
      </c>
      <c r="GK88" s="556">
        <f t="shared" ca="1" si="786"/>
        <v>0</v>
      </c>
      <c r="GL88" s="556">
        <f t="shared" ca="1" si="786"/>
        <v>0</v>
      </c>
      <c r="GM88" s="556">
        <f t="shared" ca="1" si="786"/>
        <v>0</v>
      </c>
      <c r="GN88" s="556">
        <f t="shared" ca="1" si="786"/>
        <v>0</v>
      </c>
      <c r="GO88" s="556">
        <f t="shared" ca="1" si="786"/>
        <v>0</v>
      </c>
      <c r="GP88" s="19">
        <f t="shared" ca="1" si="623"/>
        <v>0</v>
      </c>
      <c r="GQ88" s="116">
        <f t="shared" ca="1" si="624"/>
        <v>0</v>
      </c>
      <c r="GR88" s="116">
        <f t="shared" ca="1" si="624"/>
        <v>0</v>
      </c>
      <c r="GS88" s="116">
        <f t="shared" ca="1" si="624"/>
        <v>0</v>
      </c>
      <c r="GT88" s="116">
        <f t="shared" ca="1" si="624"/>
        <v>0</v>
      </c>
      <c r="GU88" s="116">
        <f t="shared" ca="1" si="624"/>
        <v>0</v>
      </c>
      <c r="GV88" s="537">
        <f t="shared" ca="1" si="625"/>
        <v>0</v>
      </c>
      <c r="GW88" s="116">
        <f t="shared" ca="1" si="626"/>
        <v>0</v>
      </c>
      <c r="GX88" s="116">
        <f t="shared" ca="1" si="626"/>
        <v>0</v>
      </c>
      <c r="GY88" s="116">
        <f t="shared" ca="1" si="626"/>
        <v>0</v>
      </c>
      <c r="GZ88" s="116">
        <f t="shared" ca="1" si="626"/>
        <v>0</v>
      </c>
      <c r="HA88" s="116">
        <f t="shared" ca="1" si="626"/>
        <v>0</v>
      </c>
      <c r="HB88" s="537">
        <f t="shared" ca="1" si="627"/>
        <v>0</v>
      </c>
      <c r="HC88" s="116">
        <f t="shared" ca="1" si="628"/>
        <v>0</v>
      </c>
      <c r="HD88" s="116">
        <f t="shared" ca="1" si="628"/>
        <v>0</v>
      </c>
      <c r="HE88" s="116">
        <f t="shared" ca="1" si="628"/>
        <v>0</v>
      </c>
      <c r="HF88" s="116">
        <f t="shared" ca="1" si="628"/>
        <v>0</v>
      </c>
      <c r="HG88" s="116">
        <f t="shared" ca="1" si="628"/>
        <v>0</v>
      </c>
      <c r="HH88" s="537">
        <f t="shared" ca="1" si="629"/>
        <v>0</v>
      </c>
      <c r="HI88" s="116">
        <f t="shared" ca="1" si="630"/>
        <v>0</v>
      </c>
      <c r="HJ88" s="116">
        <f t="shared" ca="1" si="630"/>
        <v>0</v>
      </c>
      <c r="HK88" s="116">
        <f t="shared" ca="1" si="630"/>
        <v>0</v>
      </c>
      <c r="HL88" s="116">
        <f t="shared" ca="1" si="630"/>
        <v>0</v>
      </c>
      <c r="HM88" s="116">
        <f t="shared" ca="1" si="630"/>
        <v>0</v>
      </c>
      <c r="HN88" s="537">
        <f t="shared" ca="1" si="631"/>
        <v>0</v>
      </c>
      <c r="HO88" s="116">
        <f t="shared" ca="1" si="632"/>
        <v>0</v>
      </c>
      <c r="HP88" s="116">
        <f t="shared" ca="1" si="632"/>
        <v>0</v>
      </c>
      <c r="HQ88" s="116">
        <f t="shared" ca="1" si="632"/>
        <v>0</v>
      </c>
      <c r="HR88" s="116">
        <f t="shared" ca="1" si="632"/>
        <v>0</v>
      </c>
      <c r="HS88" s="116">
        <f t="shared" ca="1" si="632"/>
        <v>0</v>
      </c>
      <c r="HT88" s="537">
        <f t="shared" ca="1" si="633"/>
        <v>0</v>
      </c>
      <c r="HU88" s="116">
        <f t="shared" ca="1" si="634"/>
        <v>0</v>
      </c>
      <c r="HV88" s="116">
        <f t="shared" ca="1" si="634"/>
        <v>0</v>
      </c>
      <c r="HW88" s="116">
        <f t="shared" ca="1" si="634"/>
        <v>0</v>
      </c>
      <c r="HX88" s="116">
        <f t="shared" ca="1" si="634"/>
        <v>0</v>
      </c>
      <c r="HY88" s="116">
        <f t="shared" ca="1" si="634"/>
        <v>0</v>
      </c>
      <c r="HZ88" s="537">
        <f t="shared" ca="1" si="635"/>
        <v>0</v>
      </c>
      <c r="IA88" s="117">
        <f t="shared" ca="1" si="636"/>
        <v>0</v>
      </c>
      <c r="IB88" s="117">
        <f t="shared" ca="1" si="636"/>
        <v>0</v>
      </c>
      <c r="IC88" s="117">
        <f t="shared" ca="1" si="636"/>
        <v>0</v>
      </c>
      <c r="ID88" s="117">
        <f t="shared" ca="1" si="636"/>
        <v>0</v>
      </c>
      <c r="IE88" s="556">
        <f t="shared" ca="1" si="787"/>
        <v>0</v>
      </c>
      <c r="IF88" s="556">
        <f t="shared" ca="1" si="787"/>
        <v>0</v>
      </c>
      <c r="IG88" s="556">
        <f t="shared" ca="1" si="787"/>
        <v>0</v>
      </c>
      <c r="IH88" s="556">
        <f t="shared" ca="1" si="787"/>
        <v>0</v>
      </c>
      <c r="II88" s="556">
        <f t="shared" ca="1" si="787"/>
        <v>0</v>
      </c>
      <c r="IJ88" s="556">
        <f t="shared" ca="1" si="787"/>
        <v>0</v>
      </c>
      <c r="IK88" s="556">
        <f t="shared" ca="1" si="787"/>
        <v>0</v>
      </c>
      <c r="IL88" s="556">
        <f t="shared" ca="1" si="787"/>
        <v>0</v>
      </c>
      <c r="IM88" s="556">
        <f t="shared" ca="1" si="787"/>
        <v>0</v>
      </c>
      <c r="IN88" s="556">
        <f t="shared" ca="1" si="787"/>
        <v>0</v>
      </c>
      <c r="IO88" s="556">
        <f t="shared" ca="1" si="787"/>
        <v>0</v>
      </c>
      <c r="IP88" s="556">
        <f t="shared" ca="1" si="787"/>
        <v>0</v>
      </c>
      <c r="IQ88" s="556">
        <f t="shared" ca="1" si="787"/>
        <v>0</v>
      </c>
      <c r="IR88" s="556">
        <f t="shared" ca="1" si="787"/>
        <v>0</v>
      </c>
      <c r="IS88" s="556">
        <f t="shared" ca="1" si="787"/>
        <v>0</v>
      </c>
      <c r="IT88" s="556">
        <f t="shared" ca="1" si="787"/>
        <v>0</v>
      </c>
      <c r="IU88" s="556">
        <f t="shared" ca="1" si="787"/>
        <v>0</v>
      </c>
      <c r="IV88" s="556">
        <f t="shared" ca="1" si="787"/>
        <v>0</v>
      </c>
      <c r="IW88" s="556">
        <f t="shared" ca="1" si="787"/>
        <v>0</v>
      </c>
      <c r="IX88" s="556">
        <f t="shared" ca="1" si="787"/>
        <v>0</v>
      </c>
      <c r="IY88" s="19">
        <f t="shared" ca="1" si="638"/>
        <v>0</v>
      </c>
      <c r="IZ88" s="5">
        <f t="shared" si="639"/>
        <v>67</v>
      </c>
      <c r="JA88" s="9"/>
      <c r="JB88" s="5">
        <f t="shared" si="640"/>
        <v>1</v>
      </c>
      <c r="JC88" s="5" t="b">
        <f t="shared" si="640"/>
        <v>0</v>
      </c>
      <c r="JD88" s="19">
        <f t="shared" ca="1" si="765"/>
        <v>0</v>
      </c>
      <c r="JE88" s="5">
        <f t="shared" si="642"/>
        <v>0</v>
      </c>
      <c r="JF88" s="5">
        <f t="shared" si="643"/>
        <v>1.2500000000000001E-2</v>
      </c>
      <c r="JG88" s="5">
        <f t="shared" si="644"/>
        <v>0</v>
      </c>
      <c r="JH88" s="19">
        <f t="shared" ca="1" si="765"/>
        <v>0</v>
      </c>
      <c r="JI88" s="5">
        <f t="shared" si="645"/>
        <v>60</v>
      </c>
      <c r="JJ88" s="5">
        <f t="shared" si="646"/>
        <v>1</v>
      </c>
      <c r="JK88" s="19">
        <f t="shared" ca="1" si="765"/>
        <v>0</v>
      </c>
      <c r="JL88" s="19">
        <f t="shared" ca="1" si="765"/>
        <v>0</v>
      </c>
      <c r="JM88" s="19">
        <f t="shared" ca="1" si="765"/>
        <v>0</v>
      </c>
      <c r="JN88" s="19">
        <f t="shared" ca="1" si="765"/>
        <v>0</v>
      </c>
      <c r="JO88" s="19">
        <f t="shared" ca="1" si="765"/>
        <v>0</v>
      </c>
      <c r="JP88" s="19">
        <f t="shared" ca="1" si="765"/>
        <v>0</v>
      </c>
      <c r="JQ88" s="19">
        <f t="shared" ca="1" si="765"/>
        <v>0</v>
      </c>
      <c r="JR88" s="19">
        <f t="shared" ca="1" si="765"/>
        <v>0</v>
      </c>
      <c r="JS88" s="19">
        <f t="shared" ca="1" si="765"/>
        <v>0</v>
      </c>
      <c r="JT88" s="19">
        <f t="shared" ca="1" si="765"/>
        <v>0</v>
      </c>
      <c r="JU88" s="19">
        <f t="shared" ca="1" si="765"/>
        <v>0</v>
      </c>
      <c r="JV88" s="19">
        <f t="shared" ca="1" si="765"/>
        <v>0</v>
      </c>
      <c r="JW88" s="19">
        <f t="shared" ca="1" si="765"/>
        <v>0</v>
      </c>
      <c r="JX88" s="19">
        <f t="shared" ca="1" si="765"/>
        <v>0</v>
      </c>
      <c r="JY88" s="19">
        <f t="shared" ca="1" si="765"/>
        <v>0</v>
      </c>
      <c r="JZ88" s="19">
        <f t="shared" ca="1" si="765"/>
        <v>0</v>
      </c>
      <c r="KA88" s="19">
        <f t="shared" ca="1" si="765"/>
        <v>0</v>
      </c>
      <c r="KB88" s="19">
        <f t="shared" ca="1" si="765"/>
        <v>0</v>
      </c>
      <c r="KC88" s="19">
        <f t="shared" ca="1" si="765"/>
        <v>0</v>
      </c>
      <c r="KD88" s="19">
        <f t="shared" ca="1" si="765"/>
        <v>0</v>
      </c>
      <c r="KE88" s="19">
        <f t="shared" ca="1" si="765"/>
        <v>0</v>
      </c>
      <c r="KF88" s="5">
        <f t="shared" si="647"/>
        <v>0</v>
      </c>
      <c r="KG88" s="5">
        <f t="shared" si="647"/>
        <v>6.25E-2</v>
      </c>
      <c r="KH88" s="5">
        <f t="shared" si="647"/>
        <v>6.25E-2</v>
      </c>
      <c r="KI88" s="5">
        <f t="shared" si="647"/>
        <v>6.25E-2</v>
      </c>
      <c r="KJ88" s="19">
        <f t="shared" ca="1" si="765"/>
        <v>0</v>
      </c>
      <c r="KK88" s="19">
        <f t="shared" ca="1" si="765"/>
        <v>0</v>
      </c>
      <c r="KL88" s="19">
        <f t="shared" ca="1" si="765"/>
        <v>0</v>
      </c>
      <c r="KM88" s="19">
        <f t="shared" ca="1" si="765"/>
        <v>0</v>
      </c>
      <c r="KN88" s="19">
        <f t="shared" ca="1" si="765"/>
        <v>1</v>
      </c>
      <c r="KO88" s="19">
        <f t="shared" ca="1" si="765"/>
        <v>0</v>
      </c>
      <c r="KP88" s="19">
        <f t="shared" ca="1" si="765"/>
        <v>1</v>
      </c>
      <c r="KQ88" s="9"/>
      <c r="KR88" s="5" t="b">
        <f t="shared" ca="1" si="648"/>
        <v>1</v>
      </c>
      <c r="KS88" s="5" t="b">
        <f t="shared" si="649"/>
        <v>0</v>
      </c>
      <c r="KT88" s="5" t="b">
        <f t="shared" si="649"/>
        <v>0</v>
      </c>
      <c r="KU88" s="5" t="b">
        <f t="shared" si="649"/>
        <v>1</v>
      </c>
      <c r="KV88" s="136">
        <f t="shared" si="650"/>
        <v>2</v>
      </c>
      <c r="KW88" s="136">
        <f t="shared" si="650"/>
        <v>2</v>
      </c>
      <c r="KX88" s="5" t="b">
        <f t="shared" si="651"/>
        <v>0</v>
      </c>
      <c r="KY88" s="5" t="b">
        <f t="shared" si="651"/>
        <v>1</v>
      </c>
      <c r="KZ88" s="5" t="b">
        <f t="shared" si="651"/>
        <v>1</v>
      </c>
      <c r="LA88" s="5" t="b">
        <f t="shared" si="651"/>
        <v>0</v>
      </c>
      <c r="LB88" s="5">
        <f t="shared" si="652"/>
        <v>1</v>
      </c>
      <c r="LC88" s="5">
        <f t="shared" si="652"/>
        <v>0</v>
      </c>
      <c r="LD88" s="5" t="b">
        <f t="shared" si="653"/>
        <v>0</v>
      </c>
      <c r="LE88" s="5" t="str" cm="1">
        <f t="array" aca="1" ref="LE88" ca="1">IF(OR(LF88:LM88&lt;&gt;"-"),TRUE,"-")</f>
        <v>-</v>
      </c>
      <c r="LF88" s="19" t="str">
        <f t="shared" ca="1" si="760"/>
        <v>-</v>
      </c>
      <c r="LG88" s="19" t="str">
        <f t="shared" ca="1" si="760"/>
        <v>-</v>
      </c>
      <c r="LH88" s="19" t="str">
        <f t="shared" ca="1" si="760"/>
        <v>-</v>
      </c>
      <c r="LI88" s="19" t="str">
        <f t="shared" ca="1" si="760"/>
        <v>-</v>
      </c>
      <c r="LJ88" s="19" t="str">
        <f t="shared" ca="1" si="760"/>
        <v>-</v>
      </c>
      <c r="LK88" s="19" t="str">
        <f t="shared" ca="1" si="760"/>
        <v>-</v>
      </c>
      <c r="LL88" s="19" t="str">
        <f t="shared" ca="1" si="760"/>
        <v>-</v>
      </c>
      <c r="LM88" s="19" t="str">
        <f t="shared" ca="1" si="760"/>
        <v>-</v>
      </c>
      <c r="LN88" s="466" t="str">
        <f t="shared" ca="1" si="760"/>
        <v>-</v>
      </c>
      <c r="LO88" s="5" t="b">
        <f t="array" aca="1" ref="LO88" ca="1">IF(OR(LP88:LV88&lt;&gt;"-"),TRUE,"-")</f>
        <v>1</v>
      </c>
      <c r="LP88" s="19">
        <f t="shared" ca="1" si="802"/>
        <v>0</v>
      </c>
      <c r="LQ88" s="19" t="str">
        <f t="shared" ca="1" si="802"/>
        <v>-</v>
      </c>
      <c r="LR88" s="19">
        <f t="shared" ca="1" si="802"/>
        <v>999999</v>
      </c>
      <c r="LS88" s="19">
        <f t="shared" ca="1" si="802"/>
        <v>999999</v>
      </c>
      <c r="LT88" s="19">
        <f t="shared" ca="1" si="802"/>
        <v>999999</v>
      </c>
      <c r="LU88" s="19">
        <f t="shared" ca="1" si="802"/>
        <v>999999</v>
      </c>
      <c r="LV88" s="19">
        <f t="shared" ca="1" si="802"/>
        <v>999999</v>
      </c>
      <c r="LW88" s="19" t="str">
        <f t="shared" ca="1" si="802"/>
        <v>-</v>
      </c>
      <c r="LX88" s="19" t="str">
        <f ca="1">OFFSET(LX$5,$B88,0)</f>
        <v>-</v>
      </c>
      <c r="LY88" s="19" t="str">
        <f ca="1">OFFSET(LY$5,$B88,0)</f>
        <v>-</v>
      </c>
      <c r="LZ88" s="19" t="b">
        <f t="shared" ca="1" si="656"/>
        <v>1</v>
      </c>
      <c r="MA88" s="19">
        <f t="shared" ca="1" si="656"/>
        <v>0</v>
      </c>
      <c r="MB88" s="5" t="str">
        <f t="shared" si="657"/>
        <v>-</v>
      </c>
      <c r="MC88" s="5" t="str">
        <f t="shared" si="657"/>
        <v>-</v>
      </c>
      <c r="MD88" s="5" t="str">
        <f t="shared" si="657"/>
        <v>-</v>
      </c>
      <c r="ME88" s="5" t="str">
        <f t="shared" si="657"/>
        <v>-</v>
      </c>
      <c r="MF88" s="19" t="str">
        <f t="shared" ca="1" si="788"/>
        <v>-</v>
      </c>
      <c r="MG88" s="19" t="str">
        <f t="shared" ca="1" si="788"/>
        <v>-</v>
      </c>
      <c r="MH88" s="19" t="str">
        <f t="shared" ca="1" si="788"/>
        <v>-</v>
      </c>
      <c r="MI88" s="19" t="str">
        <f t="shared" ca="1" si="788"/>
        <v>-</v>
      </c>
      <c r="MJ88" s="19">
        <f t="shared" ca="1" si="788"/>
        <v>0.5</v>
      </c>
      <c r="MK88" s="19">
        <f t="shared" ca="1" si="788"/>
        <v>0.5</v>
      </c>
      <c r="ML88" s="19" t="str">
        <f t="shared" ca="1" si="788"/>
        <v>-</v>
      </c>
      <c r="MM88" s="5">
        <f t="shared" si="794"/>
        <v>0</v>
      </c>
      <c r="MN88" s="5">
        <f t="shared" si="794"/>
        <v>500</v>
      </c>
      <c r="MO88" s="5">
        <f t="shared" si="794"/>
        <v>500</v>
      </c>
      <c r="MP88" s="5">
        <f t="shared" si="794"/>
        <v>575</v>
      </c>
      <c r="MQ88" s="5">
        <f t="shared" si="794"/>
        <v>240</v>
      </c>
      <c r="MR88" s="5">
        <f t="shared" si="794"/>
        <v>364</v>
      </c>
      <c r="MS88" s="5">
        <f t="shared" si="660"/>
        <v>1</v>
      </c>
      <c r="MT88" s="9"/>
      <c r="MU88" s="19">
        <f t="shared" ca="1" si="788"/>
        <v>70</v>
      </c>
      <c r="MV88" s="19">
        <f t="shared" ca="1" si="788"/>
        <v>50</v>
      </c>
      <c r="MW88" s="19">
        <f t="shared" ca="1" si="788"/>
        <v>75</v>
      </c>
      <c r="MX88" s="19">
        <f t="shared" ca="1" si="788"/>
        <v>50</v>
      </c>
      <c r="MY88" s="5">
        <f t="shared" si="661"/>
        <v>1.25</v>
      </c>
      <c r="MZ88" s="5">
        <f t="shared" si="662"/>
        <v>1.25</v>
      </c>
      <c r="NA88" s="5">
        <f t="shared" si="663"/>
        <v>1</v>
      </c>
      <c r="NB88" s="9"/>
      <c r="NC88" s="19" t="b">
        <f t="shared" ca="1" si="761"/>
        <v>0</v>
      </c>
      <c r="ND88" s="19" t="b">
        <f t="shared" ca="1" si="761"/>
        <v>0</v>
      </c>
      <c r="NE88" s="19">
        <f t="shared" ca="1" si="761"/>
        <v>2</v>
      </c>
      <c r="NF88" s="19">
        <f t="shared" ca="1" si="761"/>
        <v>1</v>
      </c>
      <c r="NG88" s="19">
        <f t="shared" ca="1" si="761"/>
        <v>2</v>
      </c>
      <c r="NH88" s="19">
        <f t="shared" ca="1" si="761"/>
        <v>0</v>
      </c>
      <c r="NI88" s="19" t="str">
        <f t="shared" ca="1" si="761"/>
        <v>-</v>
      </c>
      <c r="NJ88" s="466" t="b">
        <v>0</v>
      </c>
      <c r="NK88" s="466" t="s">
        <v>34</v>
      </c>
      <c r="NL88" s="466" t="b">
        <v>1</v>
      </c>
      <c r="NM88" s="466">
        <f>$NM$53*0.6</f>
        <v>600</v>
      </c>
      <c r="NN88" s="19" t="str">
        <f t="shared" ca="1" si="761"/>
        <v>-</v>
      </c>
      <c r="NO88" s="19">
        <f t="shared" ca="1" si="788"/>
        <v>1</v>
      </c>
      <c r="NP88" s="19">
        <f t="shared" ca="1" si="788"/>
        <v>1</v>
      </c>
      <c r="NQ88" s="19">
        <f t="shared" ca="1" si="788"/>
        <v>1</v>
      </c>
      <c r="NR88" s="19">
        <f t="shared" ca="1" si="788"/>
        <v>1</v>
      </c>
      <c r="NS88" s="19">
        <f t="shared" ca="1" si="788"/>
        <v>1</v>
      </c>
      <c r="NT88" s="19">
        <f t="shared" ca="1" si="788"/>
        <v>1</v>
      </c>
      <c r="NU88" s="19">
        <f t="shared" ca="1" si="788"/>
        <v>1</v>
      </c>
      <c r="NV88" s="19">
        <f t="shared" ca="1" si="788"/>
        <v>1</v>
      </c>
      <c r="NW88" s="19">
        <f t="shared" ca="1" si="788"/>
        <v>1</v>
      </c>
      <c r="NX88" s="9"/>
      <c r="NY88" s="539" t="str">
        <f t="shared" si="803"/>
        <v>-</v>
      </c>
      <c r="NZ88" s="539" t="str">
        <f t="shared" si="803"/>
        <v>-</v>
      </c>
      <c r="OA88" s="539" t="str">
        <f t="shared" si="803"/>
        <v>-</v>
      </c>
      <c r="OB88" s="539" t="str">
        <f t="shared" si="803"/>
        <v>-</v>
      </c>
      <c r="OC88" s="539" t="str">
        <f t="shared" si="803"/>
        <v>-</v>
      </c>
      <c r="OD88" s="539" t="str">
        <f t="shared" si="803"/>
        <v>-</v>
      </c>
      <c r="OE88" s="539" t="str">
        <f t="shared" ca="1" si="803"/>
        <v>-</v>
      </c>
      <c r="OF88" s="539" t="str">
        <f t="shared" ca="1" si="803"/>
        <v>-</v>
      </c>
      <c r="OG88" s="539" t="str">
        <f t="shared" ca="1" si="803"/>
        <v>-</v>
      </c>
      <c r="OH88" s="539" t="str">
        <f t="shared" ca="1" si="803"/>
        <v>-</v>
      </c>
      <c r="OI88" s="539" t="str">
        <f t="shared" ca="1" si="803"/>
        <v>-</v>
      </c>
      <c r="OJ88" s="539" t="str">
        <f t="shared" ca="1" si="803"/>
        <v>-</v>
      </c>
      <c r="OK88" s="539" t="str">
        <f t="shared" ca="1" si="803"/>
        <v>-</v>
      </c>
      <c r="OL88" s="539" t="str">
        <f t="shared" ca="1" si="803"/>
        <v>-</v>
      </c>
      <c r="OM88" s="539" t="str">
        <f t="shared" ca="1" si="803"/>
        <v>-</v>
      </c>
      <c r="ON88" s="539" t="str">
        <f t="shared" ca="1" si="803"/>
        <v>-</v>
      </c>
      <c r="OO88" s="539" t="str">
        <f t="shared" ca="1" si="803"/>
        <v>-</v>
      </c>
      <c r="OP88" s="539" t="str">
        <f t="shared" ca="1" si="803"/>
        <v>-</v>
      </c>
      <c r="OQ88" s="539" t="str">
        <f t="shared" ca="1" si="803"/>
        <v>-</v>
      </c>
      <c r="OR88" s="539" t="str">
        <f t="shared" ca="1" si="803"/>
        <v>-</v>
      </c>
      <c r="OS88" s="539" t="str">
        <f t="shared" ca="1" si="803"/>
        <v>-</v>
      </c>
      <c r="OT88" s="539" t="str">
        <f t="shared" ca="1" si="803"/>
        <v>-</v>
      </c>
      <c r="OU88" s="539" t="str">
        <f t="shared" ca="1" si="803"/>
        <v>-</v>
      </c>
      <c r="OV88" s="539" t="str">
        <f t="shared" ca="1" si="803"/>
        <v>-</v>
      </c>
      <c r="OW88" s="539" t="str">
        <f t="shared" ca="1" si="803"/>
        <v>-</v>
      </c>
      <c r="OX88" s="539" t="str">
        <f t="shared" ca="1" si="803"/>
        <v>-</v>
      </c>
      <c r="OY88" s="539" t="str">
        <f t="shared" ca="1" si="803"/>
        <v>-</v>
      </c>
      <c r="OZ88" s="539" t="str">
        <f t="shared" ca="1" si="803"/>
        <v>-</v>
      </c>
      <c r="PA88" s="539" t="str">
        <f t="shared" ca="1" si="803"/>
        <v>-</v>
      </c>
      <c r="PB88" s="539" t="str">
        <f t="shared" ca="1" si="803"/>
        <v>-</v>
      </c>
      <c r="PC88" s="539" t="str">
        <f t="shared" ca="1" si="803"/>
        <v>-</v>
      </c>
      <c r="PD88" s="539" t="str">
        <f t="shared" ca="1" si="803"/>
        <v>-</v>
      </c>
      <c r="PE88" s="539" t="str">
        <f t="shared" ca="1" si="803"/>
        <v>-</v>
      </c>
      <c r="PF88" s="539" t="str">
        <f t="shared" ca="1" si="803"/>
        <v>-</v>
      </c>
      <c r="PG88" s="539" t="str">
        <f t="shared" ca="1" si="803"/>
        <v>-</v>
      </c>
      <c r="PH88" s="539" t="str">
        <f t="shared" ca="1" si="803"/>
        <v>-</v>
      </c>
      <c r="PI88" s="549" t="str">
        <f t="shared" si="769"/>
        <v>-</v>
      </c>
      <c r="PJ88" s="549" t="str">
        <f t="shared" si="769"/>
        <v>-</v>
      </c>
      <c r="PK88" s="549" t="str">
        <f t="shared" si="769"/>
        <v>-</v>
      </c>
      <c r="PL88" s="549" t="str">
        <f t="shared" si="769"/>
        <v>-</v>
      </c>
      <c r="PM88" s="549" t="str">
        <f t="shared" si="769"/>
        <v>-</v>
      </c>
      <c r="PN88" s="549" t="str">
        <f t="shared" si="769"/>
        <v>-</v>
      </c>
      <c r="PO88" s="549" t="str">
        <f t="shared" si="769"/>
        <v>-</v>
      </c>
      <c r="PP88" s="549" t="str">
        <f t="shared" si="769"/>
        <v>-</v>
      </c>
      <c r="PQ88" s="549" t="str">
        <f t="shared" si="769"/>
        <v>-</v>
      </c>
      <c r="PR88" s="549" t="str">
        <f t="shared" si="769"/>
        <v>-</v>
      </c>
      <c r="PS88" s="549" t="str">
        <f t="shared" si="769"/>
        <v>-</v>
      </c>
      <c r="PT88" s="549" t="str">
        <f t="shared" si="769"/>
        <v>-</v>
      </c>
      <c r="PU88" s="549" t="str">
        <f t="shared" si="769"/>
        <v>-</v>
      </c>
      <c r="PV88" s="549" t="str">
        <f t="shared" si="769"/>
        <v>-</v>
      </c>
      <c r="PW88" s="549" t="str">
        <f t="shared" si="769"/>
        <v>-</v>
      </c>
      <c r="PX88" s="549" t="str">
        <f t="shared" si="769"/>
        <v>-</v>
      </c>
      <c r="PY88" s="549" t="str">
        <f t="shared" si="769"/>
        <v>-</v>
      </c>
      <c r="PZ88" s="549" t="str">
        <f t="shared" si="769"/>
        <v>-</v>
      </c>
      <c r="QA88" s="549" t="str">
        <f t="shared" si="769"/>
        <v>-</v>
      </c>
      <c r="QB88" s="549" t="str">
        <f t="shared" si="769"/>
        <v>-</v>
      </c>
      <c r="QC88" s="549" t="str">
        <f t="shared" si="769"/>
        <v>-</v>
      </c>
      <c r="QD88" s="549" t="str">
        <f t="shared" si="769"/>
        <v>-</v>
      </c>
      <c r="QE88" s="549" t="str">
        <f t="shared" si="769"/>
        <v>-</v>
      </c>
      <c r="QF88" s="549" t="str">
        <f t="shared" si="769"/>
        <v>-</v>
      </c>
      <c r="QG88" s="549" t="str">
        <f t="shared" si="769"/>
        <v>-</v>
      </c>
      <c r="QH88" s="549" t="str">
        <f t="shared" si="769"/>
        <v>-</v>
      </c>
      <c r="QI88" s="539" t="str">
        <f t="shared" si="805"/>
        <v>-</v>
      </c>
      <c r="QJ88" s="539" t="str">
        <f t="shared" si="805"/>
        <v>-</v>
      </c>
      <c r="QK88" s="539" t="str">
        <f t="shared" si="805"/>
        <v>-</v>
      </c>
      <c r="QL88" s="539" t="str">
        <f t="shared" si="805"/>
        <v>-</v>
      </c>
      <c r="QM88" s="539" t="str">
        <f t="shared" si="805"/>
        <v>-</v>
      </c>
      <c r="QN88" s="539" t="str">
        <f t="shared" si="805"/>
        <v>-</v>
      </c>
      <c r="QO88" s="539" t="str">
        <f t="shared" ca="1" si="805"/>
        <v>-</v>
      </c>
      <c r="QP88" s="539" t="str">
        <f t="shared" ca="1" si="805"/>
        <v>-</v>
      </c>
      <c r="QQ88" s="539" t="str">
        <f t="shared" ca="1" si="805"/>
        <v>-</v>
      </c>
      <c r="QR88" s="539" t="str">
        <f t="shared" ca="1" si="805"/>
        <v>-</v>
      </c>
      <c r="QS88" s="539" t="str">
        <f t="shared" ca="1" si="805"/>
        <v>-</v>
      </c>
      <c r="QT88" s="539" t="str">
        <f t="shared" ca="1" si="805"/>
        <v>-</v>
      </c>
      <c r="QU88" s="539" t="str">
        <f t="shared" ca="1" si="805"/>
        <v>-</v>
      </c>
      <c r="QV88" s="539" t="str">
        <f t="shared" ca="1" si="805"/>
        <v>-</v>
      </c>
      <c r="QW88" s="539" t="str">
        <f t="shared" ca="1" si="805"/>
        <v>-</v>
      </c>
      <c r="QX88" s="539" t="str">
        <f t="shared" ca="1" si="805"/>
        <v>-</v>
      </c>
      <c r="QY88" s="539" t="str">
        <f t="shared" ca="1" si="805"/>
        <v>-</v>
      </c>
      <c r="QZ88" s="539" t="str">
        <f t="shared" ca="1" si="805"/>
        <v>-</v>
      </c>
      <c r="RA88" s="539" t="str">
        <f t="shared" ca="1" si="805"/>
        <v>-</v>
      </c>
      <c r="RB88" s="539" t="str">
        <f t="shared" ca="1" si="805"/>
        <v>-</v>
      </c>
      <c r="RC88" s="539" t="str">
        <f t="shared" ca="1" si="805"/>
        <v>-</v>
      </c>
      <c r="RD88" s="539" t="str">
        <f t="shared" ca="1" si="805"/>
        <v>-</v>
      </c>
      <c r="RE88" s="539" t="str">
        <f t="shared" ca="1" si="805"/>
        <v>-</v>
      </c>
      <c r="RF88" s="539" t="str">
        <f t="shared" ca="1" si="805"/>
        <v>-</v>
      </c>
      <c r="RG88" s="539" t="str">
        <f t="shared" ca="1" si="805"/>
        <v>-</v>
      </c>
      <c r="RH88" s="539" t="str">
        <f t="shared" ca="1" si="805"/>
        <v>-</v>
      </c>
      <c r="RI88" s="539" t="str">
        <f t="shared" ca="1" si="805"/>
        <v>-</v>
      </c>
      <c r="RJ88" s="539" t="str">
        <f t="shared" ca="1" si="805"/>
        <v>-</v>
      </c>
      <c r="RK88" s="539" t="str">
        <f t="shared" ca="1" si="805"/>
        <v>-</v>
      </c>
      <c r="RL88" s="539" t="str">
        <f t="shared" ca="1" si="805"/>
        <v>-</v>
      </c>
      <c r="RM88" s="539" t="str">
        <f t="shared" ca="1" si="805"/>
        <v>-</v>
      </c>
      <c r="RN88" s="539" t="str">
        <f t="shared" ca="1" si="805"/>
        <v>-</v>
      </c>
      <c r="RO88" s="539" t="str">
        <f t="shared" ca="1" si="805"/>
        <v>-</v>
      </c>
      <c r="RP88" s="539" t="str">
        <f t="shared" ca="1" si="805"/>
        <v>-</v>
      </c>
      <c r="RQ88" s="539" t="str">
        <f t="shared" ca="1" si="805"/>
        <v>-</v>
      </c>
      <c r="RR88" s="539" t="str">
        <f t="shared" ca="1" si="805"/>
        <v>-</v>
      </c>
      <c r="RS88" s="549" t="str">
        <f t="shared" si="770"/>
        <v>-</v>
      </c>
      <c r="RT88" s="549" t="str">
        <f t="shared" si="770"/>
        <v>-</v>
      </c>
      <c r="RU88" s="549" t="str">
        <f t="shared" si="770"/>
        <v>-</v>
      </c>
      <c r="RV88" s="549" t="str">
        <f t="shared" si="770"/>
        <v>-</v>
      </c>
      <c r="RW88" s="549" t="str">
        <f t="shared" si="770"/>
        <v>-</v>
      </c>
      <c r="RX88" s="549" t="str">
        <f t="shared" si="770"/>
        <v>-</v>
      </c>
      <c r="RY88" s="549" t="str">
        <f t="shared" si="770"/>
        <v>-</v>
      </c>
      <c r="RZ88" s="549" t="str">
        <f t="shared" si="770"/>
        <v>-</v>
      </c>
      <c r="SA88" s="549" t="str">
        <f t="shared" si="770"/>
        <v>-</v>
      </c>
      <c r="SB88" s="549" t="str">
        <f t="shared" si="770"/>
        <v>-</v>
      </c>
      <c r="SC88" s="549" t="str">
        <f t="shared" si="770"/>
        <v>-</v>
      </c>
      <c r="SD88" s="549" t="str">
        <f t="shared" si="770"/>
        <v>-</v>
      </c>
      <c r="SE88" s="549" t="str">
        <f t="shared" si="770"/>
        <v>-</v>
      </c>
      <c r="SF88" s="549" t="str">
        <f t="shared" si="770"/>
        <v>-</v>
      </c>
      <c r="SG88" s="549" t="str">
        <f t="shared" si="770"/>
        <v>-</v>
      </c>
      <c r="SH88" s="549" t="str">
        <f t="shared" si="770"/>
        <v>-</v>
      </c>
      <c r="SI88" s="549" t="str">
        <f t="shared" si="770"/>
        <v>-</v>
      </c>
      <c r="SJ88" s="549" t="str">
        <f t="shared" si="770"/>
        <v>-</v>
      </c>
      <c r="SK88" s="549" t="str">
        <f t="shared" si="770"/>
        <v>-</v>
      </c>
      <c r="SL88" s="549" t="str">
        <f t="shared" si="770"/>
        <v>-</v>
      </c>
      <c r="SM88" s="549" t="str">
        <f t="shared" si="770"/>
        <v>-</v>
      </c>
      <c r="SN88" s="549" t="str">
        <f t="shared" si="770"/>
        <v>-</v>
      </c>
      <c r="SO88" s="549" t="str">
        <f t="shared" si="770"/>
        <v>-</v>
      </c>
      <c r="SP88" s="549" t="str">
        <f t="shared" si="770"/>
        <v>-</v>
      </c>
      <c r="SQ88" s="549" t="str">
        <f t="shared" si="770"/>
        <v>-</v>
      </c>
      <c r="SR88" s="549" t="str">
        <f t="shared" si="770"/>
        <v>-</v>
      </c>
      <c r="SS88" s="539" t="b">
        <f t="shared" si="807"/>
        <v>1</v>
      </c>
      <c r="ST88" s="539" t="b">
        <f t="shared" si="807"/>
        <v>1</v>
      </c>
      <c r="SU88" s="539" t="b">
        <f t="shared" si="807"/>
        <v>1</v>
      </c>
      <c r="SV88" s="539" t="b">
        <f t="shared" si="807"/>
        <v>1</v>
      </c>
      <c r="SW88" s="539" t="b">
        <f t="shared" si="807"/>
        <v>1</v>
      </c>
      <c r="SX88" s="539" t="b">
        <f t="shared" si="807"/>
        <v>1</v>
      </c>
      <c r="SY88" s="539" t="str">
        <f t="shared" ca="1" si="807"/>
        <v>-</v>
      </c>
      <c r="SZ88" s="539" t="str">
        <f t="shared" ca="1" si="807"/>
        <v>-</v>
      </c>
      <c r="TA88" s="539" t="str">
        <f t="shared" ca="1" si="807"/>
        <v>-</v>
      </c>
      <c r="TB88" s="539" t="str">
        <f t="shared" ca="1" si="807"/>
        <v>-</v>
      </c>
      <c r="TC88" s="539" t="str">
        <f t="shared" ca="1" si="807"/>
        <v>-</v>
      </c>
      <c r="TD88" s="539" t="str">
        <f t="shared" ca="1" si="807"/>
        <v>-</v>
      </c>
      <c r="TE88" s="539" t="str">
        <f t="shared" ca="1" si="807"/>
        <v>-</v>
      </c>
      <c r="TF88" s="539" t="str">
        <f t="shared" ca="1" si="807"/>
        <v>-</v>
      </c>
      <c r="TG88" s="539" t="str">
        <f t="shared" ca="1" si="807"/>
        <v>-</v>
      </c>
      <c r="TH88" s="539" t="str">
        <f t="shared" ca="1" si="807"/>
        <v>-</v>
      </c>
      <c r="TI88" s="539" t="str">
        <f t="shared" ca="1" si="807"/>
        <v>-</v>
      </c>
      <c r="TJ88" s="539" t="str">
        <f t="shared" ca="1" si="807"/>
        <v>-</v>
      </c>
      <c r="TK88" s="539" t="str">
        <f t="shared" ca="1" si="807"/>
        <v>-</v>
      </c>
      <c r="TL88" s="539" t="str">
        <f t="shared" ca="1" si="807"/>
        <v>-</v>
      </c>
      <c r="TM88" s="539" t="str">
        <f t="shared" ca="1" si="807"/>
        <v>-</v>
      </c>
      <c r="TN88" s="539" t="str">
        <f t="shared" ca="1" si="807"/>
        <v>-</v>
      </c>
      <c r="TO88" s="539" t="str">
        <f t="shared" ca="1" si="807"/>
        <v>-</v>
      </c>
      <c r="TP88" s="539" t="str">
        <f t="shared" ca="1" si="807"/>
        <v>-</v>
      </c>
      <c r="TQ88" s="539" t="str">
        <f t="shared" ca="1" si="807"/>
        <v>-</v>
      </c>
      <c r="TR88" s="539" t="str">
        <f t="shared" ca="1" si="807"/>
        <v>-</v>
      </c>
      <c r="TS88" s="539" t="str">
        <f t="shared" ca="1" si="807"/>
        <v>-</v>
      </c>
      <c r="TT88" s="539" t="str">
        <f t="shared" ca="1" si="807"/>
        <v>-</v>
      </c>
      <c r="TU88" s="539" t="str">
        <f t="shared" ca="1" si="807"/>
        <v>-</v>
      </c>
      <c r="TV88" s="539" t="str">
        <f t="shared" ca="1" si="807"/>
        <v>-</v>
      </c>
      <c r="TW88" s="539" t="str">
        <f t="shared" ca="1" si="807"/>
        <v>-</v>
      </c>
      <c r="TX88" s="539" t="str">
        <f t="shared" ca="1" si="807"/>
        <v>-</v>
      </c>
      <c r="TY88" s="539" t="str">
        <f t="shared" ca="1" si="807"/>
        <v>-</v>
      </c>
      <c r="TZ88" s="539" t="str">
        <f t="shared" ca="1" si="807"/>
        <v>-</v>
      </c>
      <c r="UA88" s="539" t="str">
        <f t="shared" ca="1" si="807"/>
        <v>-</v>
      </c>
      <c r="UB88" s="539" t="str">
        <f t="shared" ca="1" si="807"/>
        <v>-</v>
      </c>
      <c r="UC88" s="549" t="b">
        <f t="shared" si="771"/>
        <v>1</v>
      </c>
      <c r="UD88" s="549" t="b">
        <f t="shared" si="771"/>
        <v>1</v>
      </c>
      <c r="UE88" s="549" t="b">
        <f t="shared" si="771"/>
        <v>1</v>
      </c>
      <c r="UF88" s="549" t="b">
        <f t="shared" si="771"/>
        <v>1</v>
      </c>
      <c r="UG88" s="549" t="b">
        <f t="shared" si="771"/>
        <v>1</v>
      </c>
      <c r="UH88" s="549" t="b">
        <f t="shared" si="771"/>
        <v>1</v>
      </c>
      <c r="UI88" s="549" t="b">
        <f t="shared" si="771"/>
        <v>1</v>
      </c>
      <c r="UJ88" s="549" t="b">
        <f t="shared" si="771"/>
        <v>1</v>
      </c>
      <c r="UK88" s="549" t="b">
        <f t="shared" si="771"/>
        <v>1</v>
      </c>
      <c r="UL88" s="549" t="b">
        <f t="shared" si="771"/>
        <v>1</v>
      </c>
      <c r="UM88" s="549" t="b">
        <f t="shared" si="771"/>
        <v>1</v>
      </c>
      <c r="UN88" s="549" t="b">
        <f t="shared" si="771"/>
        <v>1</v>
      </c>
      <c r="UO88" s="549" t="b">
        <f t="shared" si="771"/>
        <v>1</v>
      </c>
      <c r="UP88" s="549" t="b">
        <f t="shared" si="771"/>
        <v>1</v>
      </c>
      <c r="UQ88" s="549" t="b">
        <f t="shared" si="771"/>
        <v>1</v>
      </c>
      <c r="UR88" s="549" t="b">
        <f t="shared" si="771"/>
        <v>1</v>
      </c>
      <c r="US88" s="549" t="b">
        <f t="shared" si="771"/>
        <v>1</v>
      </c>
      <c r="UT88" s="549" t="b">
        <f t="shared" si="771"/>
        <v>1</v>
      </c>
      <c r="UU88" s="549" t="b">
        <f t="shared" si="771"/>
        <v>1</v>
      </c>
      <c r="UV88" s="549" t="b">
        <f t="shared" si="771"/>
        <v>1</v>
      </c>
      <c r="UW88" s="549" t="b">
        <f t="shared" si="771"/>
        <v>1</v>
      </c>
      <c r="UX88" s="549" t="b">
        <f t="shared" si="771"/>
        <v>1</v>
      </c>
      <c r="UY88" s="549" t="b">
        <f t="shared" si="771"/>
        <v>1</v>
      </c>
      <c r="UZ88" s="549" t="b">
        <f t="shared" si="771"/>
        <v>1</v>
      </c>
      <c r="VA88" s="549" t="b">
        <f t="shared" si="771"/>
        <v>1</v>
      </c>
      <c r="VB88" s="549" t="b">
        <f t="shared" si="771"/>
        <v>1</v>
      </c>
      <c r="VC88" s="19">
        <f t="shared" ca="1" si="671"/>
        <v>0</v>
      </c>
      <c r="VD88" s="23">
        <v>0</v>
      </c>
    </row>
    <row r="89" spans="1:576" outlineLevel="1">
      <c r="A89" s="21">
        <f t="shared" si="93"/>
        <v>84</v>
      </c>
      <c r="B89" s="21">
        <f t="shared" si="674"/>
        <v>18</v>
      </c>
      <c r="C89">
        <v>108</v>
      </c>
      <c r="D89" s="19" t="str">
        <f t="shared" ca="1" si="583"/>
        <v>SNSW</v>
      </c>
      <c r="E89" t="b">
        <v>0</v>
      </c>
      <c r="F89" t="b">
        <v>0</v>
      </c>
      <c r="G89" t="b">
        <v>1</v>
      </c>
      <c r="H89" s="215">
        <f t="shared" ca="1" si="686"/>
        <v>35</v>
      </c>
      <c r="I89" s="26">
        <v>2</v>
      </c>
      <c r="J89" s="26">
        <v>1</v>
      </c>
      <c r="K89" s="26" t="str">
        <f>""</f>
        <v/>
      </c>
      <c r="L89" s="26">
        <v>0</v>
      </c>
      <c r="M89" s="26">
        <f t="shared" si="585"/>
        <v>2</v>
      </c>
      <c r="N89" s="26">
        <v>2</v>
      </c>
      <c r="O89" s="26">
        <v>3</v>
      </c>
      <c r="P89" s="26">
        <v>2</v>
      </c>
      <c r="Q89" s="26">
        <v>0</v>
      </c>
      <c r="R89" s="26">
        <v>0</v>
      </c>
      <c r="S89" s="26">
        <v>0</v>
      </c>
      <c r="T89" s="26">
        <v>0</v>
      </c>
      <c r="U89" s="26">
        <v>1</v>
      </c>
      <c r="V89" s="116">
        <v>1</v>
      </c>
      <c r="W89" s="116">
        <v>3</v>
      </c>
      <c r="X89" s="116">
        <v>3</v>
      </c>
      <c r="Y89" s="211"/>
      <c r="Z89" s="211"/>
      <c r="AA89" s="211"/>
      <c r="AB89" s="211"/>
      <c r="AC89" s="26">
        <v>0</v>
      </c>
      <c r="AD89" s="211"/>
      <c r="AE89" s="211"/>
      <c r="AF89" s="211"/>
      <c r="AG89" s="211"/>
      <c r="AH89" s="211"/>
      <c r="AI89" s="211"/>
      <c r="AJ89" s="211"/>
      <c r="AK89" s="211"/>
      <c r="AL89" s="136">
        <f t="shared" si="586"/>
        <v>2</v>
      </c>
      <c r="AM89" s="136">
        <f>INDEX(CHOOSE($O89,DataAutumn!i.AdultDrys,DataWinter!i.AdultDrys,DataSpring!i.AdultDrys),1,$N89)</f>
        <v>3</v>
      </c>
      <c r="AN89" s="5">
        <f t="shared" si="587"/>
        <v>2</v>
      </c>
      <c r="AO89" s="5">
        <f t="shared" si="587"/>
        <v>0</v>
      </c>
      <c r="AP89" s="5">
        <f t="shared" si="588"/>
        <v>1</v>
      </c>
      <c r="AQ89" s="211"/>
      <c r="AR89" s="211"/>
      <c r="AS89" s="356" t="str">
        <f t="shared" ca="1" si="589"/>
        <v>optimum_carry 00035 SNSW MWM     pasture700 Day204 Scan2-0000 RR000p GP100p WP125p MP125p T_TRUE (F33N11)</v>
      </c>
      <c r="AT89" s="9" t="str">
        <f ca="1">IF(COUNTIF(AS$5:AS89,AS89)=1,"-","Dup")</f>
        <v>-</v>
      </c>
      <c r="AU89" s="9"/>
      <c r="AV89" s="19" t="str">
        <f t="shared" ca="1" si="773"/>
        <v>-</v>
      </c>
      <c r="AW89" s="19" t="str">
        <f t="shared" ca="1" si="773"/>
        <v>-</v>
      </c>
      <c r="AX89" s="19" t="str">
        <f t="shared" ca="1" si="773"/>
        <v>-</v>
      </c>
      <c r="AY89" s="19" t="str">
        <f t="shared" ca="1" si="773"/>
        <v>-</v>
      </c>
      <c r="AZ89" s="19" t="str">
        <f t="shared" ca="1" si="773"/>
        <v>-</v>
      </c>
      <c r="BA89" s="19" t="str">
        <f t="shared" ca="1" si="773"/>
        <v>-</v>
      </c>
      <c r="BB89" s="19" t="str">
        <f t="shared" ca="1" si="773"/>
        <v>-</v>
      </c>
      <c r="BC89" s="19" t="str">
        <f t="shared" ca="1" si="773"/>
        <v>-</v>
      </c>
      <c r="BD89" s="9"/>
      <c r="BE89" s="5" t="b">
        <f t="shared" si="799"/>
        <v>0</v>
      </c>
      <c r="BF89" s="5" t="str">
        <f t="shared" si="799"/>
        <v>-</v>
      </c>
      <c r="BG89" s="5" t="b">
        <f t="shared" si="799"/>
        <v>0</v>
      </c>
      <c r="BH89" s="5" t="b">
        <f t="shared" si="799"/>
        <v>1</v>
      </c>
      <c r="BI89" s="5" t="b">
        <f t="shared" si="799"/>
        <v>1</v>
      </c>
      <c r="BJ89" s="136">
        <f t="shared" si="799"/>
        <v>0</v>
      </c>
      <c r="BK89" s="19" t="b">
        <f t="shared" ca="1" si="592"/>
        <v>0</v>
      </c>
      <c r="BL89" s="9"/>
      <c r="BM89" s="5" t="str">
        <f t="shared" ca="1" si="593"/>
        <v>-</v>
      </c>
      <c r="BN89" s="19" t="str">
        <f t="shared" ca="1" si="594"/>
        <v>-</v>
      </c>
      <c r="BO89" s="19" t="str">
        <f t="shared" ca="1" si="594"/>
        <v>-</v>
      </c>
      <c r="BP89" s="19" t="str">
        <f t="shared" ca="1" si="594"/>
        <v>-</v>
      </c>
      <c r="BQ89" s="5" t="str">
        <f t="shared" ca="1" si="595"/>
        <v>-</v>
      </c>
      <c r="BR89" s="19" t="str">
        <f t="shared" ca="1" si="596"/>
        <v>-</v>
      </c>
      <c r="BS89" s="5" t="str">
        <f t="shared" ca="1" si="597"/>
        <v>-</v>
      </c>
      <c r="BT89" s="19" t="str">
        <f t="shared" ca="1" si="598"/>
        <v>-</v>
      </c>
      <c r="BU89" s="19" t="str">
        <f t="shared" ca="1" si="598"/>
        <v>-</v>
      </c>
      <c r="BV89" s="19" t="str">
        <f t="shared" ca="1" si="598"/>
        <v>-</v>
      </c>
      <c r="BW89" s="5" t="str">
        <f t="shared" ca="1" si="599"/>
        <v>-</v>
      </c>
      <c r="BX89" s="9"/>
      <c r="BY89" s="5" t="b">
        <f t="shared" si="600"/>
        <v>0</v>
      </c>
      <c r="BZ89" s="5" t="str">
        <f t="shared" ca="1" si="601"/>
        <v>-</v>
      </c>
      <c r="CA89" s="5" t="str">
        <f t="shared" ca="1" si="774"/>
        <v>-</v>
      </c>
      <c r="CB89" s="5" t="str">
        <f t="shared" ca="1" si="774"/>
        <v>-</v>
      </c>
      <c r="CC89" s="5" t="str">
        <f t="shared" ca="1" si="774"/>
        <v>-</v>
      </c>
      <c r="CD89" s="5" t="str">
        <f t="shared" ca="1" si="774"/>
        <v>-</v>
      </c>
      <c r="CE89" s="5" t="str">
        <f t="shared" ca="1" si="774"/>
        <v>-</v>
      </c>
      <c r="CF89" s="5" t="str">
        <f t="shared" ca="1" si="774"/>
        <v>-</v>
      </c>
      <c r="CG89" s="5" t="str">
        <f t="shared" ca="1" si="774"/>
        <v>-</v>
      </c>
      <c r="CH89" s="5" t="str">
        <f t="shared" ca="1" si="774"/>
        <v>-</v>
      </c>
      <c r="CI89" s="9"/>
      <c r="CJ89" s="12" t="b">
        <v>1</v>
      </c>
      <c r="CK89" s="12" t="b">
        <v>1</v>
      </c>
      <c r="CL89" s="12" t="b">
        <v>1</v>
      </c>
      <c r="CM89" s="12">
        <v>22312000005</v>
      </c>
      <c r="CN89" s="12" t="b">
        <v>0</v>
      </c>
      <c r="CO89" s="19" t="str">
        <f t="shared" ca="1" si="800"/>
        <v>-</v>
      </c>
      <c r="CP89" s="19" t="str">
        <f t="shared" ca="1" si="800"/>
        <v>-</v>
      </c>
      <c r="CQ89" s="19" t="str">
        <f t="shared" ca="1" si="800"/>
        <v>-</v>
      </c>
      <c r="CR89" s="433">
        <f t="shared" si="604"/>
        <v>652</v>
      </c>
      <c r="CS89" s="433">
        <f t="shared" si="604"/>
        <v>686</v>
      </c>
      <c r="CT89" s="433">
        <f t="shared" si="604"/>
        <v>721</v>
      </c>
      <c r="CU89" s="144">
        <f t="shared" si="605"/>
        <v>378</v>
      </c>
      <c r="CV89" s="144">
        <f t="shared" si="605"/>
        <v>413</v>
      </c>
      <c r="CW89" s="144">
        <f t="shared" si="605"/>
        <v>448</v>
      </c>
      <c r="CX89" s="19" t="str">
        <f t="shared" ca="1" si="791"/>
        <v>-</v>
      </c>
      <c r="CY89" s="19" t="str">
        <f t="shared" ca="1" si="791"/>
        <v>-</v>
      </c>
      <c r="CZ89" s="19" t="str">
        <f t="shared" ca="1" si="791"/>
        <v>-</v>
      </c>
      <c r="DA89" s="19" t="str">
        <f t="shared" ca="1" si="791"/>
        <v>-</v>
      </c>
      <c r="DB89" s="19" t="str">
        <f t="shared" ca="1" si="791"/>
        <v>-</v>
      </c>
      <c r="DC89" s="19" t="str">
        <f t="shared" ca="1" si="791"/>
        <v>-</v>
      </c>
      <c r="DD89" s="19">
        <f t="shared" ca="1" si="791"/>
        <v>1</v>
      </c>
      <c r="DE89" s="19">
        <f t="shared" ca="1" si="791"/>
        <v>1</v>
      </c>
      <c r="DF89" s="19">
        <f t="shared" ca="1" si="791"/>
        <v>0</v>
      </c>
      <c r="DG89" s="19" t="str">
        <f t="shared" ca="1" si="791"/>
        <v>-</v>
      </c>
      <c r="DH89" s="19" t="str">
        <f t="shared" ca="1" si="791"/>
        <v>-</v>
      </c>
      <c r="DI89" s="19" t="str">
        <f t="shared" ca="1" si="791"/>
        <v>-</v>
      </c>
      <c r="DJ89" s="19" t="str">
        <f t="shared" ca="1" si="791"/>
        <v>-</v>
      </c>
      <c r="DK89" s="19" t="str">
        <f t="shared" ca="1" si="791"/>
        <v>-</v>
      </c>
      <c r="DL89" s="19">
        <f t="shared" ca="1" si="791"/>
        <v>0</v>
      </c>
      <c r="DM89" s="19" t="str">
        <f t="shared" ca="1" si="791"/>
        <v>-</v>
      </c>
      <c r="DN89" s="19" t="str">
        <f t="shared" ca="1" si="791"/>
        <v>-</v>
      </c>
      <c r="DO89" s="19" t="str">
        <f t="shared" ca="1" si="800"/>
        <v>-</v>
      </c>
      <c r="DP89" s="19">
        <f t="shared" ca="1" si="800"/>
        <v>0</v>
      </c>
      <c r="DQ89" s="19">
        <f t="shared" ca="1" si="800"/>
        <v>0</v>
      </c>
      <c r="DR89" s="9"/>
      <c r="DS89" s="19">
        <f t="shared" ca="1" si="753"/>
        <v>0</v>
      </c>
      <c r="DT89" s="19">
        <f t="shared" ca="1" si="753"/>
        <v>0</v>
      </c>
      <c r="DU89" s="19">
        <f t="shared" ca="1" si="753"/>
        <v>0</v>
      </c>
      <c r="DV89" s="19">
        <f t="shared" ca="1" si="753"/>
        <v>0</v>
      </c>
      <c r="DW89" s="19">
        <f t="shared" ca="1" si="753"/>
        <v>0</v>
      </c>
      <c r="DX89" s="19">
        <f t="shared" ca="1" si="753"/>
        <v>0</v>
      </c>
      <c r="DY89" s="19">
        <f t="shared" ca="1" si="753"/>
        <v>0</v>
      </c>
      <c r="DZ89" s="19">
        <f t="shared" ca="1" si="753"/>
        <v>0</v>
      </c>
      <c r="EA89" s="19">
        <f t="shared" ca="1" si="753"/>
        <v>0</v>
      </c>
      <c r="EB89" s="19">
        <f t="shared" ca="1" si="753"/>
        <v>0</v>
      </c>
      <c r="EC89" s="19">
        <f t="shared" ca="1" si="753"/>
        <v>0</v>
      </c>
      <c r="ED89" s="19">
        <f t="shared" ca="1" si="753"/>
        <v>0</v>
      </c>
      <c r="EE89" s="19">
        <f t="shared" ca="1" si="753"/>
        <v>0</v>
      </c>
      <c r="EF89" s="433">
        <f t="shared" si="608"/>
        <v>0</v>
      </c>
      <c r="EG89" s="433">
        <f t="shared" si="608"/>
        <v>0</v>
      </c>
      <c r="EH89" s="116">
        <f t="shared" si="609"/>
        <v>0</v>
      </c>
      <c r="EI89" s="116">
        <f t="shared" ca="1" si="609"/>
        <v>0</v>
      </c>
      <c r="EJ89" s="116">
        <f t="shared" ca="1" si="609"/>
        <v>0</v>
      </c>
      <c r="EK89" s="116">
        <f t="shared" ca="1" si="609"/>
        <v>0</v>
      </c>
      <c r="EL89" s="116">
        <f t="shared" ca="1" si="609"/>
        <v>0</v>
      </c>
      <c r="EM89" s="537">
        <f t="shared" ca="1" si="610"/>
        <v>0</v>
      </c>
      <c r="EN89" s="116">
        <f t="shared" ca="1" si="611"/>
        <v>0</v>
      </c>
      <c r="EO89" s="116">
        <f t="shared" ca="1" si="611"/>
        <v>0</v>
      </c>
      <c r="EP89" s="116">
        <f t="shared" ca="1" si="611"/>
        <v>0</v>
      </c>
      <c r="EQ89" s="116">
        <f t="shared" ca="1" si="611"/>
        <v>0</v>
      </c>
      <c r="ER89" s="116">
        <f t="shared" ca="1" si="611"/>
        <v>0</v>
      </c>
      <c r="ES89" s="537">
        <f t="shared" ca="1" si="612"/>
        <v>0</v>
      </c>
      <c r="ET89" s="116">
        <f t="shared" ca="1" si="613"/>
        <v>0</v>
      </c>
      <c r="EU89" s="116">
        <f t="shared" ca="1" si="613"/>
        <v>0</v>
      </c>
      <c r="EV89" s="116">
        <f t="shared" ca="1" si="613"/>
        <v>0</v>
      </c>
      <c r="EW89" s="116">
        <f t="shared" ca="1" si="613"/>
        <v>0</v>
      </c>
      <c r="EX89" s="116">
        <f t="shared" ca="1" si="613"/>
        <v>0</v>
      </c>
      <c r="EY89" s="537">
        <f t="shared" ca="1" si="614"/>
        <v>0</v>
      </c>
      <c r="EZ89" s="116">
        <f t="shared" ca="1" si="615"/>
        <v>0</v>
      </c>
      <c r="FA89" s="116">
        <f t="shared" ca="1" si="615"/>
        <v>0</v>
      </c>
      <c r="FB89" s="116">
        <f t="shared" ca="1" si="615"/>
        <v>0</v>
      </c>
      <c r="FC89" s="116">
        <f t="shared" ca="1" si="615"/>
        <v>0</v>
      </c>
      <c r="FD89" s="116">
        <f t="shared" ca="1" si="615"/>
        <v>0</v>
      </c>
      <c r="FE89" s="537">
        <f t="shared" ca="1" si="616"/>
        <v>0</v>
      </c>
      <c r="FF89" s="116">
        <f t="shared" ca="1" si="617"/>
        <v>0</v>
      </c>
      <c r="FG89" s="116">
        <f t="shared" ca="1" si="617"/>
        <v>0</v>
      </c>
      <c r="FH89" s="116">
        <f t="shared" ca="1" si="617"/>
        <v>0</v>
      </c>
      <c r="FI89" s="116">
        <f t="shared" ca="1" si="617"/>
        <v>0</v>
      </c>
      <c r="FJ89" s="116">
        <f t="shared" ca="1" si="617"/>
        <v>0</v>
      </c>
      <c r="FK89" s="537">
        <f t="shared" ca="1" si="618"/>
        <v>0</v>
      </c>
      <c r="FL89" s="116">
        <f t="shared" ca="1" si="619"/>
        <v>0</v>
      </c>
      <c r="FM89" s="116">
        <f t="shared" ca="1" si="619"/>
        <v>0</v>
      </c>
      <c r="FN89" s="116">
        <f t="shared" ca="1" si="619"/>
        <v>0</v>
      </c>
      <c r="FO89" s="116">
        <f t="shared" ca="1" si="619"/>
        <v>0</v>
      </c>
      <c r="FP89" s="116">
        <f t="shared" ca="1" si="619"/>
        <v>0</v>
      </c>
      <c r="FQ89" s="537">
        <f t="shared" ca="1" si="620"/>
        <v>0</v>
      </c>
      <c r="FR89" s="117">
        <f t="shared" ca="1" si="621"/>
        <v>0</v>
      </c>
      <c r="FS89" s="117">
        <f t="shared" ca="1" si="621"/>
        <v>0</v>
      </c>
      <c r="FT89" s="117">
        <f t="shared" ca="1" si="621"/>
        <v>0</v>
      </c>
      <c r="FU89" s="117">
        <f t="shared" ca="1" si="621"/>
        <v>0</v>
      </c>
      <c r="FV89" s="556">
        <f t="shared" ca="1" si="786"/>
        <v>0</v>
      </c>
      <c r="FW89" s="556">
        <f t="shared" ca="1" si="786"/>
        <v>0</v>
      </c>
      <c r="FX89" s="556">
        <f t="shared" ca="1" si="786"/>
        <v>0</v>
      </c>
      <c r="FY89" s="556">
        <f t="shared" ca="1" si="786"/>
        <v>0</v>
      </c>
      <c r="FZ89" s="556">
        <f t="shared" ca="1" si="786"/>
        <v>0</v>
      </c>
      <c r="GA89" s="556">
        <f t="shared" ca="1" si="786"/>
        <v>0</v>
      </c>
      <c r="GB89" s="556">
        <f t="shared" ca="1" si="786"/>
        <v>0</v>
      </c>
      <c r="GC89" s="556">
        <f t="shared" ca="1" si="786"/>
        <v>0</v>
      </c>
      <c r="GD89" s="556">
        <f t="shared" ca="1" si="786"/>
        <v>0</v>
      </c>
      <c r="GE89" s="556">
        <f t="shared" ca="1" si="786"/>
        <v>0</v>
      </c>
      <c r="GF89" s="556">
        <f t="shared" ca="1" si="786"/>
        <v>0</v>
      </c>
      <c r="GG89" s="556">
        <f t="shared" ca="1" si="786"/>
        <v>0</v>
      </c>
      <c r="GH89" s="556">
        <f t="shared" ca="1" si="786"/>
        <v>0</v>
      </c>
      <c r="GI89" s="556">
        <f t="shared" ca="1" si="786"/>
        <v>0</v>
      </c>
      <c r="GJ89" s="556">
        <f t="shared" ca="1" si="786"/>
        <v>0</v>
      </c>
      <c r="GK89" s="556">
        <f t="shared" ca="1" si="786"/>
        <v>0</v>
      </c>
      <c r="GL89" s="556">
        <f t="shared" ca="1" si="786"/>
        <v>0</v>
      </c>
      <c r="GM89" s="556">
        <f t="shared" ca="1" si="786"/>
        <v>0</v>
      </c>
      <c r="GN89" s="556">
        <f t="shared" ca="1" si="786"/>
        <v>0</v>
      </c>
      <c r="GO89" s="556">
        <f t="shared" ca="1" si="786"/>
        <v>0</v>
      </c>
      <c r="GP89" s="19">
        <f t="shared" ca="1" si="623"/>
        <v>0</v>
      </c>
      <c r="GQ89" s="116">
        <f t="shared" ca="1" si="624"/>
        <v>0</v>
      </c>
      <c r="GR89" s="116">
        <f t="shared" ca="1" si="624"/>
        <v>0</v>
      </c>
      <c r="GS89" s="116">
        <f t="shared" ca="1" si="624"/>
        <v>0</v>
      </c>
      <c r="GT89" s="116">
        <f t="shared" ca="1" si="624"/>
        <v>0</v>
      </c>
      <c r="GU89" s="116">
        <f t="shared" ca="1" si="624"/>
        <v>0</v>
      </c>
      <c r="GV89" s="537">
        <f t="shared" ca="1" si="625"/>
        <v>0</v>
      </c>
      <c r="GW89" s="116">
        <f t="shared" ca="1" si="626"/>
        <v>0</v>
      </c>
      <c r="GX89" s="116">
        <f t="shared" ca="1" si="626"/>
        <v>0</v>
      </c>
      <c r="GY89" s="116">
        <f t="shared" ca="1" si="626"/>
        <v>0</v>
      </c>
      <c r="GZ89" s="116">
        <f t="shared" ca="1" si="626"/>
        <v>0</v>
      </c>
      <c r="HA89" s="116">
        <f t="shared" ca="1" si="626"/>
        <v>0</v>
      </c>
      <c r="HB89" s="537">
        <f t="shared" ca="1" si="627"/>
        <v>0</v>
      </c>
      <c r="HC89" s="116">
        <f t="shared" ca="1" si="628"/>
        <v>0</v>
      </c>
      <c r="HD89" s="116">
        <f t="shared" ca="1" si="628"/>
        <v>0</v>
      </c>
      <c r="HE89" s="116">
        <f t="shared" ca="1" si="628"/>
        <v>0</v>
      </c>
      <c r="HF89" s="116">
        <f t="shared" ca="1" si="628"/>
        <v>0</v>
      </c>
      <c r="HG89" s="116">
        <f t="shared" ca="1" si="628"/>
        <v>0</v>
      </c>
      <c r="HH89" s="537">
        <f t="shared" ca="1" si="629"/>
        <v>0</v>
      </c>
      <c r="HI89" s="116">
        <f t="shared" ca="1" si="630"/>
        <v>0</v>
      </c>
      <c r="HJ89" s="116">
        <f t="shared" ca="1" si="630"/>
        <v>0</v>
      </c>
      <c r="HK89" s="116">
        <f t="shared" ca="1" si="630"/>
        <v>0</v>
      </c>
      <c r="HL89" s="116">
        <f t="shared" ca="1" si="630"/>
        <v>0</v>
      </c>
      <c r="HM89" s="116">
        <f t="shared" ca="1" si="630"/>
        <v>0</v>
      </c>
      <c r="HN89" s="537">
        <f t="shared" ca="1" si="631"/>
        <v>0</v>
      </c>
      <c r="HO89" s="116">
        <f t="shared" ca="1" si="632"/>
        <v>0</v>
      </c>
      <c r="HP89" s="116">
        <f t="shared" ca="1" si="632"/>
        <v>0</v>
      </c>
      <c r="HQ89" s="116">
        <f t="shared" ca="1" si="632"/>
        <v>0</v>
      </c>
      <c r="HR89" s="116">
        <f t="shared" ca="1" si="632"/>
        <v>0</v>
      </c>
      <c r="HS89" s="116">
        <f t="shared" ca="1" si="632"/>
        <v>0</v>
      </c>
      <c r="HT89" s="537">
        <f t="shared" ca="1" si="633"/>
        <v>0</v>
      </c>
      <c r="HU89" s="116">
        <f t="shared" ca="1" si="634"/>
        <v>0</v>
      </c>
      <c r="HV89" s="116">
        <f t="shared" ca="1" si="634"/>
        <v>0</v>
      </c>
      <c r="HW89" s="116">
        <f t="shared" ca="1" si="634"/>
        <v>0</v>
      </c>
      <c r="HX89" s="116">
        <f t="shared" ca="1" si="634"/>
        <v>0</v>
      </c>
      <c r="HY89" s="116">
        <f t="shared" ca="1" si="634"/>
        <v>0</v>
      </c>
      <c r="HZ89" s="537">
        <f t="shared" ca="1" si="635"/>
        <v>0</v>
      </c>
      <c r="IA89" s="117">
        <f t="shared" ca="1" si="636"/>
        <v>0</v>
      </c>
      <c r="IB89" s="117">
        <f t="shared" ca="1" si="636"/>
        <v>0</v>
      </c>
      <c r="IC89" s="117">
        <f t="shared" ca="1" si="636"/>
        <v>0</v>
      </c>
      <c r="ID89" s="117">
        <f t="shared" ca="1" si="636"/>
        <v>0</v>
      </c>
      <c r="IE89" s="556">
        <f t="shared" ca="1" si="787"/>
        <v>0</v>
      </c>
      <c r="IF89" s="556">
        <f t="shared" ca="1" si="787"/>
        <v>0</v>
      </c>
      <c r="IG89" s="556">
        <f t="shared" ca="1" si="787"/>
        <v>0</v>
      </c>
      <c r="IH89" s="556">
        <f t="shared" ca="1" si="787"/>
        <v>0</v>
      </c>
      <c r="II89" s="556">
        <f t="shared" ca="1" si="787"/>
        <v>0</v>
      </c>
      <c r="IJ89" s="556">
        <f t="shared" ca="1" si="787"/>
        <v>0</v>
      </c>
      <c r="IK89" s="556">
        <f t="shared" ca="1" si="787"/>
        <v>0</v>
      </c>
      <c r="IL89" s="556">
        <f t="shared" ca="1" si="787"/>
        <v>0</v>
      </c>
      <c r="IM89" s="556">
        <f t="shared" ca="1" si="787"/>
        <v>0</v>
      </c>
      <c r="IN89" s="556">
        <f t="shared" ca="1" si="787"/>
        <v>0</v>
      </c>
      <c r="IO89" s="556">
        <f t="shared" ca="1" si="787"/>
        <v>0</v>
      </c>
      <c r="IP89" s="556">
        <f t="shared" ca="1" si="787"/>
        <v>0</v>
      </c>
      <c r="IQ89" s="556">
        <f t="shared" ca="1" si="787"/>
        <v>0</v>
      </c>
      <c r="IR89" s="556">
        <f t="shared" ca="1" si="787"/>
        <v>0</v>
      </c>
      <c r="IS89" s="556">
        <f t="shared" ca="1" si="787"/>
        <v>0</v>
      </c>
      <c r="IT89" s="556">
        <f t="shared" ca="1" si="787"/>
        <v>0</v>
      </c>
      <c r="IU89" s="556">
        <f t="shared" ca="1" si="787"/>
        <v>0</v>
      </c>
      <c r="IV89" s="556">
        <f t="shared" ca="1" si="787"/>
        <v>0</v>
      </c>
      <c r="IW89" s="556">
        <f t="shared" ca="1" si="787"/>
        <v>0</v>
      </c>
      <c r="IX89" s="556">
        <f t="shared" ca="1" si="787"/>
        <v>0</v>
      </c>
      <c r="IY89" s="19">
        <f t="shared" ca="1" si="638"/>
        <v>0</v>
      </c>
      <c r="IZ89" s="5">
        <f t="shared" si="639"/>
        <v>67</v>
      </c>
      <c r="JA89" s="9"/>
      <c r="JB89" s="5">
        <f t="shared" si="640"/>
        <v>1</v>
      </c>
      <c r="JC89" s="5" t="b">
        <f t="shared" si="640"/>
        <v>0</v>
      </c>
      <c r="JD89" s="19">
        <f t="shared" ca="1" si="765"/>
        <v>0</v>
      </c>
      <c r="JE89" s="5">
        <f t="shared" si="642"/>
        <v>0</v>
      </c>
      <c r="JF89" s="5">
        <f t="shared" si="643"/>
        <v>1.2500000000000001E-2</v>
      </c>
      <c r="JG89" s="5">
        <f t="shared" si="644"/>
        <v>0</v>
      </c>
      <c r="JH89" s="19">
        <f t="shared" ca="1" si="765"/>
        <v>0</v>
      </c>
      <c r="JI89" s="5">
        <f t="shared" si="645"/>
        <v>60</v>
      </c>
      <c r="JJ89" s="5">
        <f t="shared" si="646"/>
        <v>1</v>
      </c>
      <c r="JK89" s="19">
        <f t="shared" ca="1" si="765"/>
        <v>0</v>
      </c>
      <c r="JL89" s="19">
        <f t="shared" ca="1" si="765"/>
        <v>0</v>
      </c>
      <c r="JM89" s="19">
        <f t="shared" ca="1" si="765"/>
        <v>0</v>
      </c>
      <c r="JN89" s="19">
        <f t="shared" ca="1" si="765"/>
        <v>0</v>
      </c>
      <c r="JO89" s="19">
        <f t="shared" ca="1" si="765"/>
        <v>0</v>
      </c>
      <c r="JP89" s="19">
        <f t="shared" ca="1" si="765"/>
        <v>0</v>
      </c>
      <c r="JQ89" s="19">
        <f t="shared" ca="1" si="765"/>
        <v>0</v>
      </c>
      <c r="JR89" s="19">
        <f t="shared" ca="1" si="765"/>
        <v>0</v>
      </c>
      <c r="JS89" s="19">
        <f t="shared" ca="1" si="765"/>
        <v>0</v>
      </c>
      <c r="JT89" s="19">
        <f t="shared" ca="1" si="765"/>
        <v>0</v>
      </c>
      <c r="JU89" s="19">
        <f t="shared" ca="1" si="765"/>
        <v>0</v>
      </c>
      <c r="JV89" s="19">
        <f t="shared" ca="1" si="765"/>
        <v>0</v>
      </c>
      <c r="JW89" s="19">
        <f t="shared" ca="1" si="765"/>
        <v>0</v>
      </c>
      <c r="JX89" s="19">
        <f t="shared" ref="JX89:KP89" ca="1" si="809">OFFSET(JX$5,$B89,0)</f>
        <v>0</v>
      </c>
      <c r="JY89" s="19">
        <f t="shared" ca="1" si="809"/>
        <v>0</v>
      </c>
      <c r="JZ89" s="19">
        <f t="shared" ca="1" si="809"/>
        <v>0</v>
      </c>
      <c r="KA89" s="19">
        <f t="shared" ca="1" si="809"/>
        <v>0</v>
      </c>
      <c r="KB89" s="19">
        <f t="shared" ca="1" si="809"/>
        <v>0</v>
      </c>
      <c r="KC89" s="19">
        <f t="shared" ca="1" si="809"/>
        <v>0</v>
      </c>
      <c r="KD89" s="19">
        <f t="shared" ca="1" si="809"/>
        <v>0</v>
      </c>
      <c r="KE89" s="19">
        <f t="shared" ca="1" si="809"/>
        <v>0</v>
      </c>
      <c r="KF89" s="5">
        <f t="shared" si="647"/>
        <v>0</v>
      </c>
      <c r="KG89" s="5">
        <f t="shared" si="647"/>
        <v>6.25E-2</v>
      </c>
      <c r="KH89" s="5">
        <f t="shared" si="647"/>
        <v>6.25E-2</v>
      </c>
      <c r="KI89" s="5">
        <f t="shared" si="647"/>
        <v>6.25E-2</v>
      </c>
      <c r="KJ89" s="19">
        <f t="shared" ca="1" si="809"/>
        <v>0</v>
      </c>
      <c r="KK89" s="19">
        <f t="shared" ca="1" si="809"/>
        <v>0</v>
      </c>
      <c r="KL89" s="19">
        <f t="shared" ca="1" si="809"/>
        <v>0</v>
      </c>
      <c r="KM89" s="19">
        <f t="shared" ca="1" si="809"/>
        <v>0</v>
      </c>
      <c r="KN89" s="19">
        <f t="shared" ca="1" si="809"/>
        <v>1</v>
      </c>
      <c r="KO89" s="19">
        <f t="shared" ca="1" si="809"/>
        <v>0</v>
      </c>
      <c r="KP89" s="19">
        <f t="shared" ca="1" si="809"/>
        <v>1</v>
      </c>
      <c r="KQ89" s="9"/>
      <c r="KR89" s="5" t="b">
        <f t="shared" ca="1" si="648"/>
        <v>1</v>
      </c>
      <c r="KS89" s="5" t="b">
        <f t="shared" si="649"/>
        <v>0</v>
      </c>
      <c r="KT89" s="5" t="b">
        <f t="shared" si="649"/>
        <v>0</v>
      </c>
      <c r="KU89" s="5" t="b">
        <f t="shared" si="649"/>
        <v>1</v>
      </c>
      <c r="KV89" s="136">
        <f t="shared" si="650"/>
        <v>2</v>
      </c>
      <c r="KW89" s="136">
        <f t="shared" si="650"/>
        <v>2</v>
      </c>
      <c r="KX89" s="5" t="b">
        <f t="shared" si="651"/>
        <v>0</v>
      </c>
      <c r="KY89" s="5" t="b">
        <f t="shared" si="651"/>
        <v>1</v>
      </c>
      <c r="KZ89" s="5" t="b">
        <f t="shared" si="651"/>
        <v>1</v>
      </c>
      <c r="LA89" s="5" t="b">
        <f t="shared" si="651"/>
        <v>0</v>
      </c>
      <c r="LB89" s="5">
        <f t="shared" si="652"/>
        <v>1</v>
      </c>
      <c r="LC89" s="5">
        <f t="shared" si="652"/>
        <v>0</v>
      </c>
      <c r="LD89" s="5" t="b">
        <f t="shared" si="653"/>
        <v>0</v>
      </c>
      <c r="LE89" s="5" t="str" cm="1">
        <f t="array" aca="1" ref="LE89" ca="1">IF(OR(LF89:LM89&lt;&gt;"-"),TRUE,"-")</f>
        <v>-</v>
      </c>
      <c r="LF89" s="19" t="str">
        <f t="shared" ca="1" si="760"/>
        <v>-</v>
      </c>
      <c r="LG89" s="19" t="str">
        <f t="shared" ca="1" si="760"/>
        <v>-</v>
      </c>
      <c r="LH89" s="19" t="str">
        <f t="shared" ca="1" si="760"/>
        <v>-</v>
      </c>
      <c r="LI89" s="19" t="str">
        <f t="shared" ca="1" si="760"/>
        <v>-</v>
      </c>
      <c r="LJ89" s="19" t="str">
        <f t="shared" ca="1" si="760"/>
        <v>-</v>
      </c>
      <c r="LK89" s="19" t="str">
        <f t="shared" ca="1" si="760"/>
        <v>-</v>
      </c>
      <c r="LL89" s="19" t="str">
        <f t="shared" ca="1" si="760"/>
        <v>-</v>
      </c>
      <c r="LM89" s="19" t="str">
        <f t="shared" ca="1" si="760"/>
        <v>-</v>
      </c>
      <c r="LN89" s="466" t="str">
        <f t="shared" ca="1" si="760"/>
        <v>-</v>
      </c>
      <c r="LO89" s="5" t="b">
        <f t="array" aca="1" ref="LO89" ca="1">IF(OR(LP89:LV89&lt;&gt;"-"),TRUE,"-")</f>
        <v>1</v>
      </c>
      <c r="LP89" s="19">
        <f t="shared" ca="1" si="802"/>
        <v>0</v>
      </c>
      <c r="LQ89" s="19" t="str">
        <f t="shared" ca="1" si="802"/>
        <v>-</v>
      </c>
      <c r="LR89" s="19">
        <f t="shared" ca="1" si="802"/>
        <v>999999</v>
      </c>
      <c r="LS89" s="19">
        <f t="shared" ca="1" si="802"/>
        <v>999999</v>
      </c>
      <c r="LT89" s="19">
        <f t="shared" ca="1" si="802"/>
        <v>999999</v>
      </c>
      <c r="LU89" s="19">
        <f t="shared" ca="1" si="802"/>
        <v>999999</v>
      </c>
      <c r="LV89" s="19">
        <f t="shared" ca="1" si="802"/>
        <v>999999</v>
      </c>
      <c r="LW89" s="19" t="str">
        <f t="shared" ca="1" si="802"/>
        <v>-</v>
      </c>
      <c r="LX89" s="19" t="str">
        <f t="shared" ca="1" si="802"/>
        <v>-</v>
      </c>
      <c r="LY89" s="19" t="str">
        <f t="shared" ca="1" si="802"/>
        <v>-</v>
      </c>
      <c r="LZ89" s="19" t="b">
        <f t="shared" ca="1" si="656"/>
        <v>1</v>
      </c>
      <c r="MA89" s="19">
        <f t="shared" ca="1" si="656"/>
        <v>0</v>
      </c>
      <c r="MB89" s="5" t="str">
        <f t="shared" si="657"/>
        <v>-</v>
      </c>
      <c r="MC89" s="5" t="str">
        <f t="shared" si="657"/>
        <v>-</v>
      </c>
      <c r="MD89" s="5" t="str">
        <f t="shared" si="657"/>
        <v>-</v>
      </c>
      <c r="ME89" s="5" t="str">
        <f t="shared" si="657"/>
        <v>-</v>
      </c>
      <c r="MF89" s="19" t="str">
        <f t="shared" ca="1" si="788"/>
        <v>-</v>
      </c>
      <c r="MG89" s="19" t="str">
        <f t="shared" ca="1" si="788"/>
        <v>-</v>
      </c>
      <c r="MH89" s="19" t="str">
        <f t="shared" ca="1" si="788"/>
        <v>-</v>
      </c>
      <c r="MI89" s="19" t="str">
        <f t="shared" ca="1" si="788"/>
        <v>-</v>
      </c>
      <c r="MJ89" s="19">
        <f t="shared" ca="1" si="788"/>
        <v>0.5</v>
      </c>
      <c r="MK89" s="19">
        <f t="shared" ca="1" si="788"/>
        <v>0.5</v>
      </c>
      <c r="ML89" s="19" t="str">
        <f t="shared" ca="1" si="788"/>
        <v>-</v>
      </c>
      <c r="MM89" s="5">
        <f t="shared" si="794"/>
        <v>0</v>
      </c>
      <c r="MN89" s="5">
        <f t="shared" si="794"/>
        <v>500</v>
      </c>
      <c r="MO89" s="5">
        <f t="shared" si="794"/>
        <v>500</v>
      </c>
      <c r="MP89" s="5">
        <f t="shared" si="794"/>
        <v>575</v>
      </c>
      <c r="MQ89" s="5">
        <f t="shared" si="794"/>
        <v>240</v>
      </c>
      <c r="MR89" s="5">
        <f t="shared" si="794"/>
        <v>364</v>
      </c>
      <c r="MS89" s="5">
        <f t="shared" si="660"/>
        <v>1</v>
      </c>
      <c r="MT89" s="9"/>
      <c r="MU89" s="19">
        <f t="shared" ca="1" si="788"/>
        <v>70</v>
      </c>
      <c r="MV89" s="19">
        <f t="shared" ca="1" si="788"/>
        <v>50</v>
      </c>
      <c r="MW89" s="19">
        <f t="shared" ca="1" si="788"/>
        <v>75</v>
      </c>
      <c r="MX89" s="19">
        <f t="shared" ca="1" si="788"/>
        <v>50</v>
      </c>
      <c r="MY89" s="5">
        <f t="shared" si="661"/>
        <v>1.25</v>
      </c>
      <c r="MZ89" s="5">
        <f t="shared" si="662"/>
        <v>1.25</v>
      </c>
      <c r="NA89" s="5">
        <f t="shared" si="663"/>
        <v>1</v>
      </c>
      <c r="NB89" s="9"/>
      <c r="NC89" s="19" t="b">
        <f t="shared" ca="1" si="761"/>
        <v>0</v>
      </c>
      <c r="ND89" s="19" t="b">
        <f t="shared" ca="1" si="761"/>
        <v>0</v>
      </c>
      <c r="NE89" s="19">
        <f t="shared" ca="1" si="761"/>
        <v>2</v>
      </c>
      <c r="NF89" s="19">
        <f t="shared" ca="1" si="761"/>
        <v>1</v>
      </c>
      <c r="NG89" s="19">
        <f t="shared" ca="1" si="761"/>
        <v>2</v>
      </c>
      <c r="NH89" s="19">
        <f t="shared" ca="1" si="761"/>
        <v>0</v>
      </c>
      <c r="NI89" s="19" t="str">
        <f t="shared" ca="1" si="761"/>
        <v>-</v>
      </c>
      <c r="NJ89" s="466" t="b">
        <v>0</v>
      </c>
      <c r="NK89" s="466" t="s">
        <v>34</v>
      </c>
      <c r="NL89" s="466" t="b">
        <v>1</v>
      </c>
      <c r="NM89" s="466">
        <f>$NM$53*0.7</f>
        <v>700</v>
      </c>
      <c r="NN89" s="19" t="str">
        <f t="shared" ca="1" si="761"/>
        <v>-</v>
      </c>
      <c r="NO89" s="19">
        <f t="shared" ca="1" si="788"/>
        <v>1</v>
      </c>
      <c r="NP89" s="19">
        <f t="shared" ca="1" si="788"/>
        <v>1</v>
      </c>
      <c r="NQ89" s="19">
        <f t="shared" ca="1" si="788"/>
        <v>1</v>
      </c>
      <c r="NR89" s="19">
        <f t="shared" ca="1" si="788"/>
        <v>1</v>
      </c>
      <c r="NS89" s="19">
        <f t="shared" ca="1" si="788"/>
        <v>1</v>
      </c>
      <c r="NT89" s="19">
        <f t="shared" ca="1" si="788"/>
        <v>1</v>
      </c>
      <c r="NU89" s="19">
        <f t="shared" ca="1" si="788"/>
        <v>1</v>
      </c>
      <c r="NV89" s="19">
        <f t="shared" ca="1" si="788"/>
        <v>1</v>
      </c>
      <c r="NW89" s="19">
        <f t="shared" ca="1" si="788"/>
        <v>1</v>
      </c>
      <c r="NX89" s="9"/>
      <c r="NY89" s="539" t="str">
        <f t="shared" si="803"/>
        <v>-</v>
      </c>
      <c r="NZ89" s="539" t="str">
        <f t="shared" si="803"/>
        <v>-</v>
      </c>
      <c r="OA89" s="539" t="str">
        <f t="shared" si="803"/>
        <v>-</v>
      </c>
      <c r="OB89" s="539" t="str">
        <f t="shared" si="803"/>
        <v>-</v>
      </c>
      <c r="OC89" s="539" t="str">
        <f t="shared" si="803"/>
        <v>-</v>
      </c>
      <c r="OD89" s="539" t="str">
        <f t="shared" si="803"/>
        <v>-</v>
      </c>
      <c r="OE89" s="539" t="str">
        <f t="shared" ca="1" si="803"/>
        <v>-</v>
      </c>
      <c r="OF89" s="539" t="str">
        <f t="shared" ca="1" si="803"/>
        <v>-</v>
      </c>
      <c r="OG89" s="539" t="str">
        <f t="shared" ca="1" si="803"/>
        <v>-</v>
      </c>
      <c r="OH89" s="539" t="str">
        <f t="shared" ca="1" si="803"/>
        <v>-</v>
      </c>
      <c r="OI89" s="539" t="str">
        <f t="shared" ca="1" si="803"/>
        <v>-</v>
      </c>
      <c r="OJ89" s="539" t="str">
        <f t="shared" ca="1" si="803"/>
        <v>-</v>
      </c>
      <c r="OK89" s="539" t="str">
        <f t="shared" ca="1" si="803"/>
        <v>-</v>
      </c>
      <c r="OL89" s="539" t="str">
        <f t="shared" ca="1" si="803"/>
        <v>-</v>
      </c>
      <c r="OM89" s="539" t="str">
        <f t="shared" ca="1" si="803"/>
        <v>-</v>
      </c>
      <c r="ON89" s="539" t="str">
        <f t="shared" ca="1" si="803"/>
        <v>-</v>
      </c>
      <c r="OO89" s="539" t="str">
        <f t="shared" ca="1" si="803"/>
        <v>-</v>
      </c>
      <c r="OP89" s="539" t="str">
        <f t="shared" ca="1" si="803"/>
        <v>-</v>
      </c>
      <c r="OQ89" s="539" t="str">
        <f t="shared" ca="1" si="803"/>
        <v>-</v>
      </c>
      <c r="OR89" s="539" t="str">
        <f t="shared" ca="1" si="803"/>
        <v>-</v>
      </c>
      <c r="OS89" s="539" t="str">
        <f t="shared" ca="1" si="803"/>
        <v>-</v>
      </c>
      <c r="OT89" s="539" t="str">
        <f t="shared" ca="1" si="803"/>
        <v>-</v>
      </c>
      <c r="OU89" s="539" t="str">
        <f t="shared" ca="1" si="803"/>
        <v>-</v>
      </c>
      <c r="OV89" s="539" t="str">
        <f t="shared" ca="1" si="803"/>
        <v>-</v>
      </c>
      <c r="OW89" s="539" t="str">
        <f t="shared" ca="1" si="803"/>
        <v>-</v>
      </c>
      <c r="OX89" s="539" t="str">
        <f t="shared" ca="1" si="803"/>
        <v>-</v>
      </c>
      <c r="OY89" s="539" t="str">
        <f t="shared" ca="1" si="803"/>
        <v>-</v>
      </c>
      <c r="OZ89" s="539" t="str">
        <f t="shared" ca="1" si="803"/>
        <v>-</v>
      </c>
      <c r="PA89" s="539" t="str">
        <f t="shared" ca="1" si="803"/>
        <v>-</v>
      </c>
      <c r="PB89" s="539" t="str">
        <f t="shared" ca="1" si="803"/>
        <v>-</v>
      </c>
      <c r="PC89" s="539" t="str">
        <f t="shared" ca="1" si="803"/>
        <v>-</v>
      </c>
      <c r="PD89" s="539" t="str">
        <f t="shared" ca="1" si="803"/>
        <v>-</v>
      </c>
      <c r="PE89" s="539" t="str">
        <f t="shared" ca="1" si="803"/>
        <v>-</v>
      </c>
      <c r="PF89" s="539" t="str">
        <f t="shared" ca="1" si="803"/>
        <v>-</v>
      </c>
      <c r="PG89" s="539" t="str">
        <f t="shared" ca="1" si="803"/>
        <v>-</v>
      </c>
      <c r="PH89" s="539" t="str">
        <f t="shared" ca="1" si="803"/>
        <v>-</v>
      </c>
      <c r="PI89" s="549" t="str">
        <f t="shared" si="769"/>
        <v>-</v>
      </c>
      <c r="PJ89" s="549" t="str">
        <f t="shared" si="769"/>
        <v>-</v>
      </c>
      <c r="PK89" s="549" t="str">
        <f t="shared" si="769"/>
        <v>-</v>
      </c>
      <c r="PL89" s="549" t="str">
        <f t="shared" si="769"/>
        <v>-</v>
      </c>
      <c r="PM89" s="549" t="str">
        <f t="shared" si="769"/>
        <v>-</v>
      </c>
      <c r="PN89" s="549" t="str">
        <f t="shared" si="769"/>
        <v>-</v>
      </c>
      <c r="PO89" s="549" t="str">
        <f t="shared" si="769"/>
        <v>-</v>
      </c>
      <c r="PP89" s="549" t="str">
        <f t="shared" si="769"/>
        <v>-</v>
      </c>
      <c r="PQ89" s="549" t="str">
        <f t="shared" si="769"/>
        <v>-</v>
      </c>
      <c r="PR89" s="549" t="str">
        <f t="shared" si="769"/>
        <v>-</v>
      </c>
      <c r="PS89" s="549" t="str">
        <f t="shared" si="769"/>
        <v>-</v>
      </c>
      <c r="PT89" s="549" t="str">
        <f t="shared" si="769"/>
        <v>-</v>
      </c>
      <c r="PU89" s="549" t="str">
        <f t="shared" si="769"/>
        <v>-</v>
      </c>
      <c r="PV89" s="549" t="str">
        <f t="shared" si="769"/>
        <v>-</v>
      </c>
      <c r="PW89" s="549" t="str">
        <f t="shared" si="769"/>
        <v>-</v>
      </c>
      <c r="PX89" s="549" t="str">
        <f t="shared" si="769"/>
        <v>-</v>
      </c>
      <c r="PY89" s="549" t="str">
        <f t="shared" si="769"/>
        <v>-</v>
      </c>
      <c r="PZ89" s="549" t="str">
        <f t="shared" si="769"/>
        <v>-</v>
      </c>
      <c r="QA89" s="549" t="str">
        <f t="shared" si="769"/>
        <v>-</v>
      </c>
      <c r="QB89" s="549" t="str">
        <f t="shared" si="769"/>
        <v>-</v>
      </c>
      <c r="QC89" s="549" t="str">
        <f t="shared" si="769"/>
        <v>-</v>
      </c>
      <c r="QD89" s="549" t="str">
        <f t="shared" si="769"/>
        <v>-</v>
      </c>
      <c r="QE89" s="549" t="str">
        <f t="shared" si="769"/>
        <v>-</v>
      </c>
      <c r="QF89" s="549" t="str">
        <f t="shared" si="769"/>
        <v>-</v>
      </c>
      <c r="QG89" s="549" t="str">
        <f t="shared" si="769"/>
        <v>-</v>
      </c>
      <c r="QH89" s="549" t="str">
        <f t="shared" si="769"/>
        <v>-</v>
      </c>
      <c r="QI89" s="539" t="str">
        <f t="shared" si="805"/>
        <v>-</v>
      </c>
      <c r="QJ89" s="539" t="str">
        <f t="shared" si="805"/>
        <v>-</v>
      </c>
      <c r="QK89" s="539" t="str">
        <f t="shared" si="805"/>
        <v>-</v>
      </c>
      <c r="QL89" s="539" t="str">
        <f t="shared" si="805"/>
        <v>-</v>
      </c>
      <c r="QM89" s="539" t="str">
        <f t="shared" si="805"/>
        <v>-</v>
      </c>
      <c r="QN89" s="539" t="str">
        <f t="shared" si="805"/>
        <v>-</v>
      </c>
      <c r="QO89" s="539" t="str">
        <f t="shared" ca="1" si="805"/>
        <v>-</v>
      </c>
      <c r="QP89" s="539" t="str">
        <f t="shared" ca="1" si="805"/>
        <v>-</v>
      </c>
      <c r="QQ89" s="539" t="str">
        <f t="shared" ca="1" si="805"/>
        <v>-</v>
      </c>
      <c r="QR89" s="539" t="str">
        <f t="shared" ca="1" si="805"/>
        <v>-</v>
      </c>
      <c r="QS89" s="539" t="str">
        <f t="shared" ca="1" si="805"/>
        <v>-</v>
      </c>
      <c r="QT89" s="539" t="str">
        <f t="shared" ca="1" si="805"/>
        <v>-</v>
      </c>
      <c r="QU89" s="539" t="str">
        <f t="shared" ca="1" si="805"/>
        <v>-</v>
      </c>
      <c r="QV89" s="539" t="str">
        <f t="shared" ca="1" si="805"/>
        <v>-</v>
      </c>
      <c r="QW89" s="539" t="str">
        <f t="shared" ca="1" si="805"/>
        <v>-</v>
      </c>
      <c r="QX89" s="539" t="str">
        <f t="shared" ca="1" si="805"/>
        <v>-</v>
      </c>
      <c r="QY89" s="539" t="str">
        <f t="shared" ca="1" si="805"/>
        <v>-</v>
      </c>
      <c r="QZ89" s="539" t="str">
        <f t="shared" ca="1" si="805"/>
        <v>-</v>
      </c>
      <c r="RA89" s="539" t="str">
        <f t="shared" ca="1" si="805"/>
        <v>-</v>
      </c>
      <c r="RB89" s="539" t="str">
        <f t="shared" ca="1" si="805"/>
        <v>-</v>
      </c>
      <c r="RC89" s="539" t="str">
        <f t="shared" ca="1" si="805"/>
        <v>-</v>
      </c>
      <c r="RD89" s="539" t="str">
        <f t="shared" ca="1" si="805"/>
        <v>-</v>
      </c>
      <c r="RE89" s="539" t="str">
        <f t="shared" ca="1" si="805"/>
        <v>-</v>
      </c>
      <c r="RF89" s="539" t="str">
        <f t="shared" ca="1" si="805"/>
        <v>-</v>
      </c>
      <c r="RG89" s="539" t="str">
        <f t="shared" ca="1" si="805"/>
        <v>-</v>
      </c>
      <c r="RH89" s="539" t="str">
        <f t="shared" ca="1" si="805"/>
        <v>-</v>
      </c>
      <c r="RI89" s="539" t="str">
        <f t="shared" ca="1" si="805"/>
        <v>-</v>
      </c>
      <c r="RJ89" s="539" t="str">
        <f t="shared" ca="1" si="805"/>
        <v>-</v>
      </c>
      <c r="RK89" s="539" t="str">
        <f t="shared" ca="1" si="805"/>
        <v>-</v>
      </c>
      <c r="RL89" s="539" t="str">
        <f t="shared" ca="1" si="805"/>
        <v>-</v>
      </c>
      <c r="RM89" s="539" t="str">
        <f t="shared" ca="1" si="805"/>
        <v>-</v>
      </c>
      <c r="RN89" s="539" t="str">
        <f t="shared" ca="1" si="805"/>
        <v>-</v>
      </c>
      <c r="RO89" s="539" t="str">
        <f t="shared" ca="1" si="805"/>
        <v>-</v>
      </c>
      <c r="RP89" s="539" t="str">
        <f t="shared" ca="1" si="805"/>
        <v>-</v>
      </c>
      <c r="RQ89" s="539" t="str">
        <f t="shared" ca="1" si="805"/>
        <v>-</v>
      </c>
      <c r="RR89" s="539" t="str">
        <f t="shared" ca="1" si="805"/>
        <v>-</v>
      </c>
      <c r="RS89" s="549" t="str">
        <f t="shared" si="770"/>
        <v>-</v>
      </c>
      <c r="RT89" s="549" t="str">
        <f t="shared" si="770"/>
        <v>-</v>
      </c>
      <c r="RU89" s="549" t="str">
        <f t="shared" si="770"/>
        <v>-</v>
      </c>
      <c r="RV89" s="549" t="str">
        <f t="shared" si="770"/>
        <v>-</v>
      </c>
      <c r="RW89" s="549" t="str">
        <f t="shared" si="770"/>
        <v>-</v>
      </c>
      <c r="RX89" s="549" t="str">
        <f t="shared" si="770"/>
        <v>-</v>
      </c>
      <c r="RY89" s="549" t="str">
        <f t="shared" si="770"/>
        <v>-</v>
      </c>
      <c r="RZ89" s="549" t="str">
        <f t="shared" si="770"/>
        <v>-</v>
      </c>
      <c r="SA89" s="549" t="str">
        <f t="shared" si="770"/>
        <v>-</v>
      </c>
      <c r="SB89" s="549" t="str">
        <f t="shared" si="770"/>
        <v>-</v>
      </c>
      <c r="SC89" s="549" t="str">
        <f t="shared" si="770"/>
        <v>-</v>
      </c>
      <c r="SD89" s="549" t="str">
        <f t="shared" si="770"/>
        <v>-</v>
      </c>
      <c r="SE89" s="549" t="str">
        <f t="shared" si="770"/>
        <v>-</v>
      </c>
      <c r="SF89" s="549" t="str">
        <f t="shared" si="770"/>
        <v>-</v>
      </c>
      <c r="SG89" s="549" t="str">
        <f t="shared" si="770"/>
        <v>-</v>
      </c>
      <c r="SH89" s="549" t="str">
        <f t="shared" si="770"/>
        <v>-</v>
      </c>
      <c r="SI89" s="549" t="str">
        <f t="shared" si="770"/>
        <v>-</v>
      </c>
      <c r="SJ89" s="549" t="str">
        <f t="shared" si="770"/>
        <v>-</v>
      </c>
      <c r="SK89" s="549" t="str">
        <f t="shared" si="770"/>
        <v>-</v>
      </c>
      <c r="SL89" s="549" t="str">
        <f t="shared" si="770"/>
        <v>-</v>
      </c>
      <c r="SM89" s="549" t="str">
        <f t="shared" si="770"/>
        <v>-</v>
      </c>
      <c r="SN89" s="549" t="str">
        <f t="shared" si="770"/>
        <v>-</v>
      </c>
      <c r="SO89" s="549" t="str">
        <f t="shared" si="770"/>
        <v>-</v>
      </c>
      <c r="SP89" s="549" t="str">
        <f t="shared" si="770"/>
        <v>-</v>
      </c>
      <c r="SQ89" s="549" t="str">
        <f t="shared" si="770"/>
        <v>-</v>
      </c>
      <c r="SR89" s="549" t="str">
        <f t="shared" si="770"/>
        <v>-</v>
      </c>
      <c r="SS89" s="539" t="b">
        <f t="shared" si="807"/>
        <v>1</v>
      </c>
      <c r="ST89" s="539" t="b">
        <f t="shared" si="807"/>
        <v>1</v>
      </c>
      <c r="SU89" s="539" t="b">
        <f t="shared" si="807"/>
        <v>1</v>
      </c>
      <c r="SV89" s="539" t="b">
        <f t="shared" si="807"/>
        <v>1</v>
      </c>
      <c r="SW89" s="539" t="b">
        <f t="shared" si="807"/>
        <v>1</v>
      </c>
      <c r="SX89" s="539" t="b">
        <f t="shared" si="807"/>
        <v>1</v>
      </c>
      <c r="SY89" s="539" t="str">
        <f t="shared" ca="1" si="807"/>
        <v>-</v>
      </c>
      <c r="SZ89" s="539" t="str">
        <f t="shared" ca="1" si="807"/>
        <v>-</v>
      </c>
      <c r="TA89" s="539" t="str">
        <f t="shared" ca="1" si="807"/>
        <v>-</v>
      </c>
      <c r="TB89" s="539" t="str">
        <f t="shared" ca="1" si="807"/>
        <v>-</v>
      </c>
      <c r="TC89" s="539" t="str">
        <f t="shared" ca="1" si="807"/>
        <v>-</v>
      </c>
      <c r="TD89" s="539" t="str">
        <f t="shared" ca="1" si="807"/>
        <v>-</v>
      </c>
      <c r="TE89" s="539" t="str">
        <f t="shared" ca="1" si="807"/>
        <v>-</v>
      </c>
      <c r="TF89" s="539" t="str">
        <f t="shared" ca="1" si="807"/>
        <v>-</v>
      </c>
      <c r="TG89" s="539" t="str">
        <f t="shared" ca="1" si="807"/>
        <v>-</v>
      </c>
      <c r="TH89" s="539" t="str">
        <f t="shared" ca="1" si="807"/>
        <v>-</v>
      </c>
      <c r="TI89" s="539" t="str">
        <f t="shared" ca="1" si="807"/>
        <v>-</v>
      </c>
      <c r="TJ89" s="539" t="str">
        <f t="shared" ca="1" si="807"/>
        <v>-</v>
      </c>
      <c r="TK89" s="539" t="str">
        <f t="shared" ca="1" si="807"/>
        <v>-</v>
      </c>
      <c r="TL89" s="539" t="str">
        <f t="shared" ca="1" si="807"/>
        <v>-</v>
      </c>
      <c r="TM89" s="539" t="str">
        <f t="shared" ca="1" si="807"/>
        <v>-</v>
      </c>
      <c r="TN89" s="539" t="str">
        <f t="shared" ca="1" si="807"/>
        <v>-</v>
      </c>
      <c r="TO89" s="539" t="str">
        <f t="shared" ca="1" si="807"/>
        <v>-</v>
      </c>
      <c r="TP89" s="539" t="str">
        <f t="shared" ca="1" si="807"/>
        <v>-</v>
      </c>
      <c r="TQ89" s="539" t="str">
        <f t="shared" ca="1" si="807"/>
        <v>-</v>
      </c>
      <c r="TR89" s="539" t="str">
        <f t="shared" ca="1" si="807"/>
        <v>-</v>
      </c>
      <c r="TS89" s="539" t="str">
        <f t="shared" ca="1" si="807"/>
        <v>-</v>
      </c>
      <c r="TT89" s="539" t="str">
        <f t="shared" ca="1" si="807"/>
        <v>-</v>
      </c>
      <c r="TU89" s="539" t="str">
        <f t="shared" ca="1" si="807"/>
        <v>-</v>
      </c>
      <c r="TV89" s="539" t="str">
        <f t="shared" ca="1" si="807"/>
        <v>-</v>
      </c>
      <c r="TW89" s="539" t="str">
        <f t="shared" ca="1" si="807"/>
        <v>-</v>
      </c>
      <c r="TX89" s="539" t="str">
        <f t="shared" ca="1" si="807"/>
        <v>-</v>
      </c>
      <c r="TY89" s="539" t="str">
        <f t="shared" ca="1" si="807"/>
        <v>-</v>
      </c>
      <c r="TZ89" s="539" t="str">
        <f t="shared" ca="1" si="807"/>
        <v>-</v>
      </c>
      <c r="UA89" s="539" t="str">
        <f t="shared" ca="1" si="807"/>
        <v>-</v>
      </c>
      <c r="UB89" s="539" t="str">
        <f t="shared" ca="1" si="807"/>
        <v>-</v>
      </c>
      <c r="UC89" s="549" t="b">
        <f t="shared" si="771"/>
        <v>1</v>
      </c>
      <c r="UD89" s="549" t="b">
        <f t="shared" si="771"/>
        <v>1</v>
      </c>
      <c r="UE89" s="549" t="b">
        <f t="shared" si="771"/>
        <v>1</v>
      </c>
      <c r="UF89" s="549" t="b">
        <f t="shared" si="771"/>
        <v>1</v>
      </c>
      <c r="UG89" s="549" t="b">
        <f t="shared" si="771"/>
        <v>1</v>
      </c>
      <c r="UH89" s="549" t="b">
        <f t="shared" si="771"/>
        <v>1</v>
      </c>
      <c r="UI89" s="549" t="b">
        <f t="shared" si="771"/>
        <v>1</v>
      </c>
      <c r="UJ89" s="549" t="b">
        <f t="shared" si="771"/>
        <v>1</v>
      </c>
      <c r="UK89" s="549" t="b">
        <f t="shared" si="771"/>
        <v>1</v>
      </c>
      <c r="UL89" s="549" t="b">
        <f t="shared" si="771"/>
        <v>1</v>
      </c>
      <c r="UM89" s="549" t="b">
        <f t="shared" si="771"/>
        <v>1</v>
      </c>
      <c r="UN89" s="549" t="b">
        <f t="shared" si="771"/>
        <v>1</v>
      </c>
      <c r="UO89" s="549" t="b">
        <f t="shared" si="771"/>
        <v>1</v>
      </c>
      <c r="UP89" s="549" t="b">
        <f t="shared" si="771"/>
        <v>1</v>
      </c>
      <c r="UQ89" s="549" t="b">
        <f t="shared" si="771"/>
        <v>1</v>
      </c>
      <c r="UR89" s="549" t="b">
        <f t="shared" si="771"/>
        <v>1</v>
      </c>
      <c r="US89" s="549" t="b">
        <f t="shared" si="771"/>
        <v>1</v>
      </c>
      <c r="UT89" s="549" t="b">
        <f t="shared" si="771"/>
        <v>1</v>
      </c>
      <c r="UU89" s="549" t="b">
        <f t="shared" si="771"/>
        <v>1</v>
      </c>
      <c r="UV89" s="549" t="b">
        <f t="shared" si="771"/>
        <v>1</v>
      </c>
      <c r="UW89" s="549" t="b">
        <f t="shared" si="771"/>
        <v>1</v>
      </c>
      <c r="UX89" s="549" t="b">
        <f t="shared" si="771"/>
        <v>1</v>
      </c>
      <c r="UY89" s="549" t="b">
        <f t="shared" si="771"/>
        <v>1</v>
      </c>
      <c r="UZ89" s="549" t="b">
        <f t="shared" si="771"/>
        <v>1</v>
      </c>
      <c r="VA89" s="549" t="b">
        <f t="shared" si="771"/>
        <v>1</v>
      </c>
      <c r="VB89" s="549" t="b">
        <f t="shared" si="771"/>
        <v>1</v>
      </c>
      <c r="VC89" s="19">
        <f t="shared" ca="1" si="671"/>
        <v>0</v>
      </c>
      <c r="VD89" s="23">
        <v>0</v>
      </c>
    </row>
    <row r="90" spans="1:576" outlineLevel="2">
      <c r="A90" s="21">
        <f t="shared" si="93"/>
        <v>85</v>
      </c>
      <c r="B90" s="21"/>
      <c r="D90" s="14"/>
      <c r="E90" t="b">
        <v>0</v>
      </c>
      <c r="H90" s="211"/>
      <c r="I90" s="21"/>
      <c r="J90" s="21"/>
      <c r="K90" s="21"/>
      <c r="L90" s="21"/>
      <c r="M90" s="21"/>
      <c r="N90" s="21"/>
      <c r="O90" s="21"/>
      <c r="P90" s="21"/>
      <c r="Q90" s="21"/>
      <c r="R90" s="21"/>
      <c r="S90" s="21"/>
      <c r="T90" s="21"/>
      <c r="U90" s="21"/>
      <c r="V90" s="21"/>
      <c r="W90" s="21"/>
      <c r="X90" s="21"/>
      <c r="Y90" s="211"/>
      <c r="Z90" s="211"/>
      <c r="AA90" s="211"/>
      <c r="AB90" s="211"/>
      <c r="AC90" s="21"/>
      <c r="AD90" s="211"/>
      <c r="AE90" s="211"/>
      <c r="AF90" s="211"/>
      <c r="AG90" s="211"/>
      <c r="AH90" s="211"/>
      <c r="AI90" s="211"/>
      <c r="AJ90" s="211"/>
      <c r="AK90" s="211"/>
      <c r="AQ90" s="211"/>
      <c r="AR90" s="211"/>
      <c r="AS90" s="228" t="str">
        <f ca="1">"blank "&amp;TEXT(RAND(),"0.000")</f>
        <v>blank 0.310</v>
      </c>
      <c r="AT90" s="9" t="str">
        <f ca="1">IF(COUNTIF(AS$5:AS90,AS90)=1,"-","Dup")</f>
        <v>-</v>
      </c>
      <c r="AU90" s="9"/>
      <c r="AV90" s="14"/>
      <c r="AW90" s="14"/>
      <c r="AX90" s="14"/>
      <c r="AY90" s="14"/>
      <c r="AZ90" s="14"/>
      <c r="BA90" s="14"/>
      <c r="BB90" s="14"/>
      <c r="BC90" s="14"/>
      <c r="BD90" s="9"/>
      <c r="BE90" s="14"/>
      <c r="BF90" s="14"/>
      <c r="BG90" s="14"/>
      <c r="BH90" s="14"/>
      <c r="BI90" s="14"/>
      <c r="BJ90" s="14"/>
      <c r="BK90" s="14"/>
      <c r="BL90" s="9"/>
      <c r="BM90" s="14"/>
      <c r="BN90" s="14"/>
      <c r="BO90" s="14"/>
      <c r="BP90" s="14"/>
      <c r="BQ90" s="14"/>
      <c r="BR90" s="14"/>
      <c r="BS90" s="14"/>
      <c r="BT90" s="14"/>
      <c r="BU90" s="14"/>
      <c r="BV90" s="14"/>
      <c r="BW90" s="14"/>
      <c r="BX90" s="9"/>
      <c r="BY90" s="14"/>
      <c r="BZ90" s="14"/>
      <c r="CA90" s="14"/>
      <c r="CB90" s="14"/>
      <c r="CC90" s="14"/>
      <c r="CD90" s="14"/>
      <c r="CE90" s="14"/>
      <c r="CF90" s="14"/>
      <c r="CG90" s="14"/>
      <c r="CH90" s="14"/>
      <c r="CI90" s="9"/>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9"/>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14"/>
      <c r="IY90" s="14"/>
      <c r="IZ90" s="14"/>
      <c r="JA90" s="9"/>
      <c r="JB90" s="14"/>
      <c r="JC90" s="14"/>
      <c r="JD90" s="14"/>
      <c r="JE90" s="14"/>
      <c r="JF90" s="14"/>
      <c r="JG90" s="14"/>
      <c r="JH90" s="14"/>
      <c r="JI90" s="14"/>
      <c r="JJ90" s="14"/>
      <c r="JK90" s="14"/>
      <c r="JL90" s="14"/>
      <c r="JM90" s="14"/>
      <c r="JN90" s="14"/>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c r="KM90" s="14"/>
      <c r="KN90" s="14"/>
      <c r="KO90" s="14"/>
      <c r="KP90" s="14"/>
      <c r="KQ90" s="9"/>
      <c r="KR90" s="14"/>
      <c r="KS90" s="14"/>
      <c r="KT90" s="14"/>
      <c r="KU90" s="14"/>
      <c r="KV90" s="14"/>
      <c r="KW90" s="14"/>
      <c r="KX90" s="14"/>
      <c r="KY90" s="14"/>
      <c r="KZ90" s="14"/>
      <c r="LA90" s="14"/>
      <c r="LB90" s="14"/>
      <c r="LC90" s="14"/>
      <c r="LD90" s="14"/>
      <c r="LE90" s="14"/>
      <c r="LF90" s="14"/>
      <c r="LG90" s="14"/>
      <c r="LH90" s="14"/>
      <c r="LI90" s="14"/>
      <c r="LJ90" s="14"/>
      <c r="LK90" s="14"/>
      <c r="LL90" s="14"/>
      <c r="LM90" s="14"/>
      <c r="LN90" s="14"/>
      <c r="LO90" s="14"/>
      <c r="LP90" s="14"/>
      <c r="LQ90" s="14"/>
      <c r="LR90" s="14"/>
      <c r="LS90" s="14"/>
      <c r="LT90" s="14"/>
      <c r="LU90" s="14"/>
      <c r="LV90" s="14"/>
      <c r="LW90" s="14"/>
      <c r="LX90" s="14"/>
      <c r="LY90" s="14"/>
      <c r="LZ90" s="14"/>
      <c r="MA90" s="14"/>
      <c r="MB90" s="14"/>
      <c r="MC90" s="14"/>
      <c r="MD90" s="14"/>
      <c r="ME90" s="14"/>
      <c r="MF90" s="14"/>
      <c r="MG90" s="14"/>
      <c r="MH90" s="14"/>
      <c r="MI90" s="14"/>
      <c r="MJ90" s="14"/>
      <c r="MK90" s="14"/>
      <c r="ML90" s="14"/>
      <c r="MM90" s="14"/>
      <c r="MN90" s="14"/>
      <c r="MO90" s="14"/>
      <c r="MP90" s="14"/>
      <c r="MQ90" s="14"/>
      <c r="MR90" s="14"/>
      <c r="MS90" s="14"/>
      <c r="MT90" s="9"/>
      <c r="MU90" s="14"/>
      <c r="MV90" s="14"/>
      <c r="MW90" s="14"/>
      <c r="MX90" s="14"/>
      <c r="MY90" s="14"/>
      <c r="MZ90" s="14"/>
      <c r="NA90" s="14"/>
      <c r="NB90" s="9"/>
      <c r="NC90" s="14"/>
      <c r="ND90" s="14"/>
      <c r="NE90" s="14"/>
      <c r="NF90" s="14"/>
      <c r="NG90" s="14"/>
      <c r="NH90" s="14"/>
      <c r="NI90" s="14"/>
      <c r="NJ90" s="14"/>
      <c r="NK90" s="14"/>
      <c r="NL90" s="14"/>
      <c r="NM90" s="14"/>
      <c r="NN90" s="14"/>
      <c r="NO90" s="14"/>
      <c r="NP90" s="14"/>
      <c r="NQ90" s="14"/>
      <c r="NR90" s="14"/>
      <c r="NS90" s="14"/>
      <c r="NT90" s="14"/>
      <c r="NU90" s="14"/>
      <c r="NV90" s="14"/>
      <c r="NW90" s="14"/>
      <c r="NX90" s="9"/>
      <c r="NY90" s="14"/>
      <c r="NZ90" s="14"/>
      <c r="OA90" s="14"/>
      <c r="OB90" s="14"/>
      <c r="OC90" s="14"/>
      <c r="OD90" s="14"/>
      <c r="OE90" s="14"/>
      <c r="OF90" s="14"/>
      <c r="OG90" s="14"/>
      <c r="OH90" s="14"/>
      <c r="OI90" s="14"/>
      <c r="OJ90" s="14"/>
      <c r="OK90" s="14"/>
      <c r="OL90" s="14"/>
      <c r="OM90" s="14"/>
      <c r="ON90" s="14"/>
      <c r="OO90" s="14"/>
      <c r="OP90" s="14"/>
      <c r="OQ90" s="14"/>
      <c r="OR90" s="14"/>
      <c r="OS90" s="14"/>
      <c r="OT90" s="14"/>
      <c r="OU90" s="14"/>
      <c r="OV90" s="14"/>
      <c r="OW90" s="14"/>
      <c r="OX90" s="14"/>
      <c r="OY90" s="14"/>
      <c r="OZ90" s="14"/>
      <c r="PA90" s="14"/>
      <c r="PB90" s="14"/>
      <c r="PC90" s="14"/>
      <c r="PD90" s="14"/>
      <c r="PE90" s="14"/>
      <c r="PF90" s="14"/>
      <c r="PG90" s="14"/>
      <c r="PH90" s="14"/>
      <c r="PI90" s="14"/>
      <c r="PJ90" s="14"/>
      <c r="PK90" s="14"/>
      <c r="PL90" s="14"/>
      <c r="PM90" s="14"/>
      <c r="PN90" s="14"/>
      <c r="PO90" s="14"/>
      <c r="PP90" s="14"/>
      <c r="PQ90" s="14"/>
      <c r="PR90" s="14"/>
      <c r="PS90" s="14"/>
      <c r="PT90" s="14"/>
      <c r="PU90" s="14"/>
      <c r="PV90" s="14"/>
      <c r="PW90" s="14"/>
      <c r="PX90" s="14"/>
      <c r="PY90" s="14"/>
      <c r="PZ90" s="14"/>
      <c r="QA90" s="14"/>
      <c r="QB90" s="14"/>
      <c r="QC90" s="14"/>
      <c r="QD90" s="14"/>
      <c r="QE90" s="14"/>
      <c r="QF90" s="14"/>
      <c r="QG90" s="14"/>
      <c r="QH90" s="14"/>
      <c r="QI90" s="14"/>
      <c r="QJ90" s="14"/>
      <c r="QK90" s="14"/>
      <c r="QL90" s="14"/>
      <c r="QM90" s="14"/>
      <c r="QN90" s="14"/>
      <c r="QO90" s="14"/>
      <c r="QP90" s="14"/>
      <c r="QQ90" s="14"/>
      <c r="QR90" s="14"/>
      <c r="QS90" s="14"/>
      <c r="QT90" s="14"/>
      <c r="QU90" s="14"/>
      <c r="QV90" s="14"/>
      <c r="QW90" s="14"/>
      <c r="QX90" s="14"/>
      <c r="QY90" s="14"/>
      <c r="QZ90" s="14"/>
      <c r="RA90" s="14"/>
      <c r="RB90" s="14"/>
      <c r="RC90" s="14"/>
      <c r="RD90" s="14"/>
      <c r="RE90" s="14"/>
      <c r="RF90" s="14"/>
      <c r="RG90" s="14"/>
      <c r="RH90" s="14"/>
      <c r="RI90" s="14"/>
      <c r="RJ90" s="14"/>
      <c r="RK90" s="14"/>
      <c r="RL90" s="14"/>
      <c r="RM90" s="14"/>
      <c r="RN90" s="14"/>
      <c r="RO90" s="14"/>
      <c r="RP90" s="14"/>
      <c r="RQ90" s="14"/>
      <c r="RR90" s="14"/>
      <c r="RS90" s="14"/>
      <c r="RT90" s="14"/>
      <c r="RU90" s="14"/>
      <c r="RV90" s="14"/>
      <c r="RW90" s="14"/>
      <c r="RX90" s="14"/>
      <c r="RY90" s="14"/>
      <c r="RZ90" s="14"/>
      <c r="SA90" s="14"/>
      <c r="SB90" s="14"/>
      <c r="SC90" s="14"/>
      <c r="SD90" s="14"/>
      <c r="SE90" s="14"/>
      <c r="SF90" s="14"/>
      <c r="SG90" s="14"/>
      <c r="SH90" s="14"/>
      <c r="SI90" s="14"/>
      <c r="SJ90" s="14"/>
      <c r="SK90" s="14"/>
      <c r="SL90" s="14"/>
      <c r="SM90" s="14"/>
      <c r="SN90" s="14"/>
      <c r="SO90" s="14"/>
      <c r="SP90" s="14"/>
      <c r="SQ90" s="14"/>
      <c r="SR90" s="14"/>
      <c r="SS90" s="14"/>
      <c r="ST90" s="14"/>
      <c r="SU90" s="14"/>
      <c r="SV90" s="14"/>
      <c r="SW90" s="14"/>
      <c r="SX90" s="14"/>
      <c r="SY90" s="14"/>
      <c r="SZ90" s="14"/>
      <c r="TA90" s="14"/>
      <c r="TB90" s="14"/>
      <c r="TC90" s="14"/>
      <c r="TD90" s="14"/>
      <c r="TE90" s="14"/>
      <c r="TF90" s="14"/>
      <c r="TG90" s="14"/>
      <c r="TH90" s="14"/>
      <c r="TI90" s="14"/>
      <c r="TJ90" s="14"/>
      <c r="TK90" s="14"/>
      <c r="TL90" s="14"/>
      <c r="TM90" s="14"/>
      <c r="TN90" s="14"/>
      <c r="TO90" s="14"/>
      <c r="TP90" s="14"/>
      <c r="TQ90" s="14"/>
      <c r="TR90" s="14"/>
      <c r="TS90" s="14"/>
      <c r="TT90" s="14"/>
      <c r="TU90" s="14"/>
      <c r="TV90" s="14"/>
      <c r="TW90" s="14"/>
      <c r="TX90" s="14"/>
      <c r="TY90" s="14"/>
      <c r="TZ90" s="14"/>
      <c r="UA90" s="14"/>
      <c r="UB90" s="14"/>
      <c r="UC90" s="14"/>
      <c r="UD90" s="14"/>
      <c r="UE90" s="14"/>
      <c r="UF90" s="14"/>
      <c r="UG90" s="14"/>
      <c r="UH90" s="14"/>
      <c r="UI90" s="14"/>
      <c r="UJ90" s="14"/>
      <c r="UK90" s="14"/>
      <c r="UL90" s="14"/>
      <c r="UM90" s="14"/>
      <c r="UN90" s="14"/>
      <c r="UO90" s="14"/>
      <c r="UP90" s="14"/>
      <c r="UQ90" s="14"/>
      <c r="UR90" s="14"/>
      <c r="US90" s="14"/>
      <c r="UT90" s="14"/>
      <c r="UU90" s="14"/>
      <c r="UV90" s="14"/>
      <c r="UW90" s="14"/>
      <c r="UX90" s="14"/>
      <c r="UY90" s="14"/>
      <c r="UZ90" s="14"/>
      <c r="VA90" s="14"/>
      <c r="VB90" s="14"/>
      <c r="VC90" s="14"/>
      <c r="VD90" s="23">
        <v>0</v>
      </c>
    </row>
    <row r="91" spans="1:576">
      <c r="A91" s="21">
        <f>ROW(A91)-5</f>
        <v>86</v>
      </c>
      <c r="B91" s="21"/>
      <c r="D91" s="504"/>
      <c r="E91" t="b">
        <v>0</v>
      </c>
      <c r="G91" s="29" t="s">
        <v>1876</v>
      </c>
      <c r="N91" s="268">
        <v>2</v>
      </c>
      <c r="O91" s="211"/>
      <c r="P91" s="268">
        <v>2</v>
      </c>
      <c r="Q91" s="211"/>
      <c r="R91" s="211"/>
      <c r="S91" s="211"/>
      <c r="T91" s="211"/>
      <c r="U91" s="268">
        <v>1</v>
      </c>
      <c r="V91" s="268">
        <v>1</v>
      </c>
      <c r="W91" s="268">
        <v>1</v>
      </c>
      <c r="X91" s="268">
        <v>3</v>
      </c>
      <c r="Y91" s="211"/>
      <c r="Z91" s="211"/>
      <c r="AA91" s="211"/>
      <c r="AB91" s="211"/>
      <c r="AD91" s="211"/>
      <c r="AE91" s="211"/>
      <c r="AF91" s="211"/>
      <c r="AG91" s="211"/>
      <c r="AH91" s="211"/>
      <c r="AI91" s="211"/>
      <c r="AJ91" s="211"/>
      <c r="AK91" s="211"/>
      <c r="AR91" s="211"/>
      <c r="AS91" s="26" t="s">
        <v>1889</v>
      </c>
      <c r="AT91" s="9" t="str">
        <f ca="1">IF(COUNTIF(AS$5:AS91,AS91)=1,"-","Dup")</f>
        <v>-</v>
      </c>
      <c r="AU91" s="9"/>
      <c r="AV91" s="504"/>
      <c r="AW91" s="504"/>
      <c r="AX91" s="504"/>
      <c r="AY91" s="504"/>
      <c r="AZ91" s="504"/>
      <c r="BA91" s="504"/>
      <c r="BB91" s="504"/>
      <c r="BC91" s="504"/>
      <c r="BD91" s="9"/>
      <c r="BE91" s="504"/>
      <c r="BF91" s="504"/>
      <c r="BG91" s="504"/>
      <c r="BH91" s="504"/>
      <c r="BI91" s="504"/>
      <c r="BJ91" s="504"/>
      <c r="BK91" s="504"/>
      <c r="BL91" s="9"/>
      <c r="BM91" s="504"/>
      <c r="BN91" s="504"/>
      <c r="BO91" s="504"/>
      <c r="BP91" s="504"/>
      <c r="BQ91" s="504"/>
      <c r="BR91" s="504"/>
      <c r="BS91" s="504"/>
      <c r="BT91" s="504"/>
      <c r="BU91" s="504"/>
      <c r="BV91" s="504"/>
      <c r="BW91" s="504"/>
      <c r="BX91" s="9"/>
      <c r="BY91" s="504"/>
      <c r="BZ91" s="504"/>
      <c r="CA91" s="504"/>
      <c r="CB91" s="504"/>
      <c r="CC91" s="504"/>
      <c r="CD91" s="504"/>
      <c r="CE91" s="504"/>
      <c r="CF91" s="504"/>
      <c r="CG91" s="504"/>
      <c r="CH91" s="504"/>
      <c r="CI91" s="9"/>
      <c r="CJ91" s="504"/>
      <c r="CK91" s="504"/>
      <c r="CL91" s="504"/>
      <c r="CM91" s="504"/>
      <c r="CN91" s="504"/>
      <c r="CO91" s="504"/>
      <c r="CP91" s="504"/>
      <c r="CQ91" s="504"/>
      <c r="CR91" s="504"/>
      <c r="CS91" s="504"/>
      <c r="CT91" s="504"/>
      <c r="CU91" s="504"/>
      <c r="CV91" s="504"/>
      <c r="CW91" s="504"/>
      <c r="CX91" s="504"/>
      <c r="CY91" s="504"/>
      <c r="CZ91" s="504"/>
      <c r="DA91" s="504"/>
      <c r="DB91" s="504"/>
      <c r="DC91" s="504"/>
      <c r="DD91" s="504"/>
      <c r="DE91" s="504"/>
      <c r="DF91" s="504"/>
      <c r="DG91" s="504"/>
      <c r="DH91" s="504"/>
      <c r="DI91" s="504"/>
      <c r="DJ91" s="504"/>
      <c r="DK91" s="504"/>
      <c r="DL91" s="504"/>
      <c r="DM91" s="504"/>
      <c r="DN91" s="504"/>
      <c r="DO91" s="504"/>
      <c r="DP91" s="504"/>
      <c r="DQ91" s="504"/>
      <c r="DR91" s="9"/>
      <c r="DS91" s="504"/>
      <c r="DT91" s="504"/>
      <c r="DU91" s="504"/>
      <c r="DV91" s="504"/>
      <c r="DW91" s="504"/>
      <c r="DX91" s="504"/>
      <c r="DY91" s="504"/>
      <c r="DZ91" s="504"/>
      <c r="EA91" s="504"/>
      <c r="EB91" s="504"/>
      <c r="EC91" s="504"/>
      <c r="ED91" s="504"/>
      <c r="EE91" s="505"/>
      <c r="EF91" s="504"/>
      <c r="EG91" s="504"/>
      <c r="EH91" s="504"/>
      <c r="EI91" s="504"/>
      <c r="EJ91" s="504"/>
      <c r="EK91" s="504"/>
      <c r="EL91" s="504"/>
      <c r="EM91" s="504"/>
      <c r="EN91" s="504"/>
      <c r="EO91" s="504"/>
      <c r="EP91" s="504"/>
      <c r="EQ91" s="504"/>
      <c r="ER91" s="504"/>
      <c r="ES91" s="504"/>
      <c r="ET91" s="504"/>
      <c r="EU91" s="504"/>
      <c r="EV91" s="504"/>
      <c r="EW91" s="504"/>
      <c r="EX91" s="504"/>
      <c r="EY91" s="504"/>
      <c r="EZ91" s="504"/>
      <c r="FA91" s="504"/>
      <c r="FB91" s="504"/>
      <c r="FC91" s="504"/>
      <c r="FD91" s="504"/>
      <c r="FE91" s="504"/>
      <c r="FF91" s="504"/>
      <c r="FG91" s="504"/>
      <c r="FH91" s="504"/>
      <c r="FI91" s="504"/>
      <c r="FJ91" s="504"/>
      <c r="FK91" s="504"/>
      <c r="FL91" s="504"/>
      <c r="FM91" s="504"/>
      <c r="FN91" s="504"/>
      <c r="FO91" s="504"/>
      <c r="FP91" s="504"/>
      <c r="FQ91" s="504"/>
      <c r="FR91" s="504"/>
      <c r="FS91" s="504"/>
      <c r="FT91" s="504"/>
      <c r="FU91" s="504"/>
      <c r="FV91" s="504"/>
      <c r="FW91" s="504"/>
      <c r="FX91" s="504"/>
      <c r="FY91" s="504"/>
      <c r="FZ91" s="504"/>
      <c r="GA91" s="504"/>
      <c r="GB91" s="504"/>
      <c r="GC91" s="504"/>
      <c r="GD91" s="504"/>
      <c r="GE91" s="504"/>
      <c r="GF91" s="504"/>
      <c r="GG91" s="504"/>
      <c r="GH91" s="504"/>
      <c r="GI91" s="504"/>
      <c r="GJ91" s="504"/>
      <c r="GK91" s="504"/>
      <c r="GL91" s="504"/>
      <c r="GM91" s="504"/>
      <c r="GN91" s="504"/>
      <c r="GO91" s="504"/>
      <c r="GP91" s="504"/>
      <c r="GQ91" s="504"/>
      <c r="GR91" s="504"/>
      <c r="GS91" s="504"/>
      <c r="GT91" s="504"/>
      <c r="GU91" s="504"/>
      <c r="GV91" s="504"/>
      <c r="GW91" s="504"/>
      <c r="GX91" s="504"/>
      <c r="GY91" s="504"/>
      <c r="GZ91" s="504"/>
      <c r="HA91" s="504"/>
      <c r="HB91" s="504"/>
      <c r="HC91" s="504"/>
      <c r="HD91" s="504"/>
      <c r="HE91" s="504"/>
      <c r="HF91" s="504"/>
      <c r="HG91" s="504"/>
      <c r="HH91" s="504"/>
      <c r="HI91" s="504"/>
      <c r="HJ91" s="504"/>
      <c r="HK91" s="504"/>
      <c r="HL91" s="504"/>
      <c r="HM91" s="504"/>
      <c r="HN91" s="504"/>
      <c r="HO91" s="504"/>
      <c r="HP91" s="504"/>
      <c r="HQ91" s="504"/>
      <c r="HR91" s="504"/>
      <c r="HS91" s="504"/>
      <c r="HT91" s="504"/>
      <c r="HU91" s="504"/>
      <c r="HV91" s="504"/>
      <c r="HW91" s="504"/>
      <c r="HX91" s="504"/>
      <c r="HY91" s="504"/>
      <c r="HZ91" s="504"/>
      <c r="IA91" s="504"/>
      <c r="IB91" s="504"/>
      <c r="IC91" s="504"/>
      <c r="ID91" s="504"/>
      <c r="IE91" s="504"/>
      <c r="IF91" s="504"/>
      <c r="IG91" s="504"/>
      <c r="IH91" s="504"/>
      <c r="II91" s="504"/>
      <c r="IJ91" s="504"/>
      <c r="IK91" s="504"/>
      <c r="IL91" s="504"/>
      <c r="IM91" s="504"/>
      <c r="IN91" s="504"/>
      <c r="IO91" s="504"/>
      <c r="IP91" s="504"/>
      <c r="IQ91" s="504"/>
      <c r="IR91" s="504"/>
      <c r="IS91" s="504"/>
      <c r="IT91" s="504"/>
      <c r="IU91" s="504"/>
      <c r="IV91" s="504"/>
      <c r="IW91" s="504"/>
      <c r="IX91" s="504"/>
      <c r="IY91" s="504"/>
      <c r="IZ91" s="504"/>
      <c r="JA91" s="9"/>
      <c r="JB91" s="504"/>
      <c r="JC91" s="504"/>
      <c r="JD91" s="504"/>
      <c r="JE91" s="504"/>
      <c r="JF91" s="504"/>
      <c r="JG91" s="504"/>
      <c r="JH91" s="504"/>
      <c r="JI91" s="504"/>
      <c r="JJ91" s="504"/>
      <c r="JK91" s="504"/>
      <c r="JL91" s="504"/>
      <c r="JM91" s="504"/>
      <c r="JN91" s="504"/>
      <c r="JO91" s="504"/>
      <c r="JP91" s="504"/>
      <c r="JQ91" s="504"/>
      <c r="JR91" s="504"/>
      <c r="JS91" s="504"/>
      <c r="JT91" s="504"/>
      <c r="JU91" s="504"/>
      <c r="JV91" s="504"/>
      <c r="JW91" s="504"/>
      <c r="JX91" s="504"/>
      <c r="JY91" s="504"/>
      <c r="JZ91" s="504"/>
      <c r="KA91" s="504"/>
      <c r="KB91" s="504"/>
      <c r="KC91" s="504"/>
      <c r="KD91" s="504"/>
      <c r="KE91" s="504"/>
      <c r="KF91" s="504"/>
      <c r="KG91" s="504"/>
      <c r="KH91" s="504"/>
      <c r="KI91" s="504"/>
      <c r="KJ91" s="504"/>
      <c r="KK91" s="504"/>
      <c r="KL91" s="504"/>
      <c r="KM91" s="504"/>
      <c r="KN91" s="504"/>
      <c r="KO91" s="504"/>
      <c r="KP91" s="504"/>
      <c r="KQ91" s="9"/>
      <c r="KR91" s="504"/>
      <c r="KS91" s="504"/>
      <c r="KT91" s="504"/>
      <c r="KU91" s="504"/>
      <c r="KV91" s="504"/>
      <c r="KW91" s="504"/>
      <c r="KX91" s="504"/>
      <c r="KY91" s="504"/>
      <c r="KZ91" s="504"/>
      <c r="LA91" s="504"/>
      <c r="LB91" s="504"/>
      <c r="LC91" s="504"/>
      <c r="LD91" s="504"/>
      <c r="LE91" s="504"/>
      <c r="LF91" s="504"/>
      <c r="LG91" s="504"/>
      <c r="LH91" s="504"/>
      <c r="LI91" s="504"/>
      <c r="LJ91" s="504"/>
      <c r="LK91" s="504"/>
      <c r="LL91" s="504"/>
      <c r="LM91" s="504"/>
      <c r="LN91" s="504"/>
      <c r="LO91" s="504"/>
      <c r="LP91" s="504"/>
      <c r="LQ91" s="504"/>
      <c r="LR91" s="504"/>
      <c r="LS91" s="504"/>
      <c r="LT91" s="504"/>
      <c r="LU91" s="504"/>
      <c r="LV91" s="504"/>
      <c r="LW91" s="504"/>
      <c r="LX91" s="504"/>
      <c r="LY91" s="504"/>
      <c r="LZ91" s="504"/>
      <c r="MA91" s="504"/>
      <c r="MB91" s="504"/>
      <c r="MC91" s="504"/>
      <c r="MD91" s="504"/>
      <c r="ME91" s="504"/>
      <c r="MF91" s="504"/>
      <c r="MG91" s="504"/>
      <c r="MH91" s="504"/>
      <c r="MI91" s="504"/>
      <c r="MJ91" s="504"/>
      <c r="MK91" s="504"/>
      <c r="ML91" s="504"/>
      <c r="MM91" s="504"/>
      <c r="MN91" s="504"/>
      <c r="MO91" s="504"/>
      <c r="MP91" s="504"/>
      <c r="MQ91" s="504"/>
      <c r="MR91" s="504"/>
      <c r="MS91" s="504"/>
      <c r="MT91" s="9"/>
      <c r="MU91" s="504"/>
      <c r="MV91" s="504"/>
      <c r="MW91" s="504"/>
      <c r="MX91" s="504"/>
      <c r="MY91" s="504"/>
      <c r="MZ91" s="504"/>
      <c r="NA91" s="504"/>
      <c r="NB91" s="9"/>
      <c r="NC91" s="504"/>
      <c r="ND91" s="504"/>
      <c r="NE91" s="504"/>
      <c r="NF91" s="504"/>
      <c r="NG91" s="504"/>
      <c r="NH91" s="504"/>
      <c r="NI91" s="504"/>
      <c r="NJ91" s="504"/>
      <c r="NK91" s="504"/>
      <c r="NL91" s="504"/>
      <c r="NM91" s="504"/>
      <c r="NN91" s="504"/>
      <c r="NO91" s="504"/>
      <c r="NP91" s="504"/>
      <c r="NQ91" s="504"/>
      <c r="NR91" s="504"/>
      <c r="NS91" s="504"/>
      <c r="NT91" s="504"/>
      <c r="NU91" s="504"/>
      <c r="NV91" s="504"/>
      <c r="NW91" s="504"/>
      <c r="NX91" s="9"/>
      <c r="NY91" s="504"/>
      <c r="NZ91" s="504"/>
      <c r="OA91" s="504"/>
      <c r="OB91" s="504"/>
      <c r="OC91" s="504"/>
      <c r="OD91" s="504"/>
      <c r="OE91" s="504"/>
      <c r="OF91" s="504"/>
      <c r="OG91" s="504"/>
      <c r="OH91" s="504"/>
      <c r="OI91" s="504"/>
      <c r="OJ91" s="504"/>
      <c r="OK91" s="504"/>
      <c r="OL91" s="504"/>
      <c r="OM91" s="504"/>
      <c r="ON91" s="504"/>
      <c r="OO91" s="504"/>
      <c r="OP91" s="504"/>
      <c r="OQ91" s="504"/>
      <c r="OR91" s="504"/>
      <c r="OS91" s="504"/>
      <c r="OT91" s="504"/>
      <c r="OU91" s="504"/>
      <c r="OV91" s="504"/>
      <c r="OW91" s="504"/>
      <c r="OX91" s="504"/>
      <c r="OY91" s="504"/>
      <c r="OZ91" s="504"/>
      <c r="PA91" s="504"/>
      <c r="PB91" s="504"/>
      <c r="PC91" s="504"/>
      <c r="PD91" s="504"/>
      <c r="PE91" s="504"/>
      <c r="PF91" s="504"/>
      <c r="PG91" s="504"/>
      <c r="PH91" s="504"/>
      <c r="PI91" s="504"/>
      <c r="PJ91" s="504"/>
      <c r="PK91" s="504"/>
      <c r="PL91" s="504"/>
      <c r="PM91" s="504"/>
      <c r="PN91" s="504"/>
      <c r="PO91" s="504"/>
      <c r="PP91" s="504"/>
      <c r="PQ91" s="504"/>
      <c r="PR91" s="504"/>
      <c r="PS91" s="504"/>
      <c r="PT91" s="504"/>
      <c r="PU91" s="504"/>
      <c r="PV91" s="504"/>
      <c r="PW91" s="504"/>
      <c r="PX91" s="504"/>
      <c r="PY91" s="504"/>
      <c r="PZ91" s="504"/>
      <c r="QA91" s="504"/>
      <c r="QB91" s="504"/>
      <c r="QC91" s="504"/>
      <c r="QD91" s="504"/>
      <c r="QE91" s="504"/>
      <c r="QF91" s="504"/>
      <c r="QG91" s="504"/>
      <c r="QH91" s="504"/>
      <c r="QI91" s="504"/>
      <c r="QJ91" s="504"/>
      <c r="QK91" s="504"/>
      <c r="QL91" s="504"/>
      <c r="QM91" s="504"/>
      <c r="QN91" s="504"/>
      <c r="QO91" s="504"/>
      <c r="QP91" s="504"/>
      <c r="QQ91" s="504"/>
      <c r="QR91" s="504"/>
      <c r="QS91" s="504"/>
      <c r="QT91" s="504"/>
      <c r="QU91" s="504"/>
      <c r="QV91" s="504"/>
      <c r="QW91" s="504"/>
      <c r="QX91" s="504"/>
      <c r="QY91" s="504"/>
      <c r="QZ91" s="504"/>
      <c r="RA91" s="504"/>
      <c r="RB91" s="504"/>
      <c r="RC91" s="504"/>
      <c r="RD91" s="504"/>
      <c r="RE91" s="504"/>
      <c r="RF91" s="504"/>
      <c r="RG91" s="504"/>
      <c r="RH91" s="504"/>
      <c r="RI91" s="504"/>
      <c r="RJ91" s="504"/>
      <c r="RK91" s="504"/>
      <c r="RL91" s="504"/>
      <c r="RM91" s="504"/>
      <c r="RN91" s="504"/>
      <c r="RO91" s="504"/>
      <c r="RP91" s="504"/>
      <c r="RQ91" s="504"/>
      <c r="RR91" s="504"/>
      <c r="RS91" s="504"/>
      <c r="RT91" s="504"/>
      <c r="RU91" s="504"/>
      <c r="RV91" s="504"/>
      <c r="RW91" s="504"/>
      <c r="RX91" s="504"/>
      <c r="RY91" s="504"/>
      <c r="RZ91" s="504"/>
      <c r="SA91" s="504"/>
      <c r="SB91" s="504"/>
      <c r="SC91" s="504"/>
      <c r="SD91" s="504"/>
      <c r="SE91" s="504"/>
      <c r="SF91" s="504"/>
      <c r="SG91" s="504"/>
      <c r="SH91" s="504"/>
      <c r="SI91" s="504"/>
      <c r="SJ91" s="504"/>
      <c r="SK91" s="504"/>
      <c r="SL91" s="504"/>
      <c r="SM91" s="504"/>
      <c r="SN91" s="504"/>
      <c r="SO91" s="504"/>
      <c r="SP91" s="504"/>
      <c r="SQ91" s="504"/>
      <c r="SR91" s="504"/>
      <c r="SS91" s="504"/>
      <c r="ST91" s="504"/>
      <c r="SU91" s="504"/>
      <c r="SV91" s="504"/>
      <c r="SW91" s="504"/>
      <c r="SX91" s="504"/>
      <c r="SY91" s="504"/>
      <c r="SZ91" s="504"/>
      <c r="TA91" s="504"/>
      <c r="TB91" s="504"/>
      <c r="TC91" s="504"/>
      <c r="TD91" s="504"/>
      <c r="TE91" s="504"/>
      <c r="TF91" s="504"/>
      <c r="TG91" s="504"/>
      <c r="TH91" s="504"/>
      <c r="TI91" s="504"/>
      <c r="TJ91" s="504"/>
      <c r="TK91" s="504"/>
      <c r="TL91" s="504"/>
      <c r="TM91" s="504"/>
      <c r="TN91" s="504"/>
      <c r="TO91" s="504"/>
      <c r="TP91" s="504"/>
      <c r="TQ91" s="504"/>
      <c r="TR91" s="504"/>
      <c r="TS91" s="504"/>
      <c r="TT91" s="504"/>
      <c r="TU91" s="504"/>
      <c r="TV91" s="504"/>
      <c r="TW91" s="504"/>
      <c r="TX91" s="504"/>
      <c r="TY91" s="504"/>
      <c r="TZ91" s="504"/>
      <c r="UA91" s="504"/>
      <c r="UB91" s="504"/>
      <c r="UC91" s="504"/>
      <c r="UD91" s="504"/>
      <c r="UE91" s="504"/>
      <c r="UF91" s="504"/>
      <c r="UG91" s="504"/>
      <c r="UH91" s="504"/>
      <c r="UI91" s="504"/>
      <c r="UJ91" s="504"/>
      <c r="UK91" s="504"/>
      <c r="UL91" s="504"/>
      <c r="UM91" s="504"/>
      <c r="UN91" s="504"/>
      <c r="UO91" s="504"/>
      <c r="UP91" s="504"/>
      <c r="UQ91" s="504"/>
      <c r="UR91" s="504"/>
      <c r="US91" s="504"/>
      <c r="UT91" s="504"/>
      <c r="UU91" s="504"/>
      <c r="UV91" s="504"/>
      <c r="UW91" s="504"/>
      <c r="UX91" s="504"/>
      <c r="UY91" s="504"/>
      <c r="UZ91" s="504"/>
      <c r="VA91" s="504"/>
      <c r="VB91" s="504"/>
      <c r="VC91" s="504"/>
      <c r="VD91" s="23">
        <v>0</v>
      </c>
    </row>
    <row r="92" spans="1:576" outlineLevel="2">
      <c r="A92" s="21">
        <f>ROW(A92)-5</f>
        <v>87</v>
      </c>
      <c r="B92" s="21"/>
      <c r="D92" s="504"/>
      <c r="E92" t="b">
        <v>0</v>
      </c>
      <c r="G92" s="29" t="s">
        <v>1758</v>
      </c>
      <c r="N92" s="574">
        <f>PRODUCT($P91:$P91)</f>
        <v>2</v>
      </c>
      <c r="O92" s="211"/>
      <c r="P92" s="570">
        <f>PRODUCT($U91:$U91)</f>
        <v>1</v>
      </c>
      <c r="Q92" s="211"/>
      <c r="R92" s="211"/>
      <c r="S92" s="211"/>
      <c r="T92" s="211"/>
      <c r="U92" s="571">
        <f>PRODUCT($V91:$V91)</f>
        <v>1</v>
      </c>
      <c r="V92" s="572">
        <f>PRODUCT($W91:$W91)</f>
        <v>1</v>
      </c>
      <c r="W92" s="573">
        <f>PRODUCT($X91:$X91)</f>
        <v>3</v>
      </c>
      <c r="X92" s="268">
        <v>1</v>
      </c>
      <c r="Y92" s="211"/>
      <c r="Z92" s="211"/>
      <c r="AA92" s="211"/>
      <c r="AB92" s="211"/>
      <c r="AD92" s="211"/>
      <c r="AE92" s="211"/>
      <c r="AF92" s="211"/>
      <c r="AG92" s="211"/>
      <c r="AH92" s="211"/>
      <c r="AI92" s="211"/>
      <c r="AJ92" s="211"/>
      <c r="AK92" s="211"/>
      <c r="AR92">
        <f>PRODUCT($H91:$AR91)</f>
        <v>12</v>
      </c>
      <c r="AS92" s="551" t="str">
        <f>AS91&amp;" "&amp;$AR92&amp;" trials (if complete)"</f>
        <v>farm_plan 12 trials (if complete)</v>
      </c>
      <c r="AT92" s="9" t="str">
        <f ca="1">IF(COUNTIF(AS$5:AS92,AS92)=1,"-","Dup")</f>
        <v>-</v>
      </c>
      <c r="AU92" s="9"/>
      <c r="AV92" s="504"/>
      <c r="AW92" s="504"/>
      <c r="AX92" s="504"/>
      <c r="AY92" s="504"/>
      <c r="AZ92" s="504"/>
      <c r="BA92" s="504"/>
      <c r="BB92" s="504"/>
      <c r="BC92" s="504"/>
      <c r="BD92" s="9"/>
      <c r="BE92" s="504"/>
      <c r="BF92" s="504"/>
      <c r="BG92" s="504"/>
      <c r="BH92" s="504"/>
      <c r="BI92" s="504"/>
      <c r="BJ92" s="504"/>
      <c r="BK92" s="504"/>
      <c r="BL92" s="9"/>
      <c r="BM92" s="504"/>
      <c r="BN92" s="504"/>
      <c r="BO92" s="504"/>
      <c r="BP92" s="504"/>
      <c r="BQ92" s="504"/>
      <c r="BR92" s="504"/>
      <c r="BS92" s="504"/>
      <c r="BT92" s="504"/>
      <c r="BU92" s="504"/>
      <c r="BV92" s="504"/>
      <c r="BW92" s="504"/>
      <c r="BX92" s="9"/>
      <c r="BY92" s="504"/>
      <c r="BZ92" s="504"/>
      <c r="CA92" s="504"/>
      <c r="CB92" s="504"/>
      <c r="CC92" s="504"/>
      <c r="CD92" s="504"/>
      <c r="CE92" s="504"/>
      <c r="CF92" s="504"/>
      <c r="CG92" s="504"/>
      <c r="CH92" s="504"/>
      <c r="CI92" s="9"/>
      <c r="CJ92" s="504"/>
      <c r="CK92" s="504"/>
      <c r="CL92" s="504"/>
      <c r="CM92" s="504"/>
      <c r="CN92" s="504"/>
      <c r="CO92" s="504"/>
      <c r="CP92" s="504"/>
      <c r="CQ92" s="504"/>
      <c r="CR92" s="504"/>
      <c r="CS92" s="504"/>
      <c r="CT92" s="504"/>
      <c r="CU92" s="504"/>
      <c r="CV92" s="504"/>
      <c r="CW92" s="504"/>
      <c r="CX92" s="504"/>
      <c r="CY92" s="504"/>
      <c r="CZ92" s="504"/>
      <c r="DA92" s="504"/>
      <c r="DB92" s="504"/>
      <c r="DC92" s="504"/>
      <c r="DD92" s="504"/>
      <c r="DE92" s="504"/>
      <c r="DF92" s="504"/>
      <c r="DG92" s="504"/>
      <c r="DH92" s="504"/>
      <c r="DI92" s="504"/>
      <c r="DJ92" s="504"/>
      <c r="DK92" s="504"/>
      <c r="DL92" s="504"/>
      <c r="DM92" s="504"/>
      <c r="DN92" s="504"/>
      <c r="DO92" s="504"/>
      <c r="DP92" s="504"/>
      <c r="DQ92" s="504"/>
      <c r="DR92" s="9"/>
      <c r="DS92" s="504"/>
      <c r="DT92" s="504"/>
      <c r="DU92" s="504"/>
      <c r="DV92" s="504"/>
      <c r="DW92" s="504"/>
      <c r="DX92" s="504"/>
      <c r="DY92" s="504"/>
      <c r="DZ92" s="504"/>
      <c r="EA92" s="504"/>
      <c r="EB92" s="504"/>
      <c r="EC92" s="504"/>
      <c r="ED92" s="504"/>
      <c r="EE92" s="505"/>
      <c r="EF92" s="504"/>
      <c r="EG92" s="504"/>
      <c r="EH92" s="504"/>
      <c r="EI92" s="504"/>
      <c r="EJ92" s="504"/>
      <c r="EK92" s="504"/>
      <c r="EL92" s="504"/>
      <c r="EM92" s="504"/>
      <c r="EN92" s="504"/>
      <c r="EO92" s="504"/>
      <c r="EP92" s="504"/>
      <c r="EQ92" s="504"/>
      <c r="ER92" s="504"/>
      <c r="ES92" s="504"/>
      <c r="ET92" s="504"/>
      <c r="EU92" s="504"/>
      <c r="EV92" s="504"/>
      <c r="EW92" s="504"/>
      <c r="EX92" s="504"/>
      <c r="EY92" s="504"/>
      <c r="EZ92" s="504"/>
      <c r="FA92" s="504"/>
      <c r="FB92" s="504"/>
      <c r="FC92" s="504"/>
      <c r="FD92" s="504"/>
      <c r="FE92" s="504"/>
      <c r="FF92" s="504"/>
      <c r="FG92" s="504"/>
      <c r="FH92" s="504"/>
      <c r="FI92" s="504"/>
      <c r="FJ92" s="504"/>
      <c r="FK92" s="504"/>
      <c r="FL92" s="504"/>
      <c r="FM92" s="504"/>
      <c r="FN92" s="504"/>
      <c r="FO92" s="504"/>
      <c r="FP92" s="504"/>
      <c r="FQ92" s="504"/>
      <c r="FR92" s="504"/>
      <c r="FS92" s="504"/>
      <c r="FT92" s="504"/>
      <c r="FU92" s="504"/>
      <c r="FV92" s="504"/>
      <c r="FW92" s="504"/>
      <c r="FX92" s="504"/>
      <c r="FY92" s="504"/>
      <c r="FZ92" s="504"/>
      <c r="GA92" s="504"/>
      <c r="GB92" s="504"/>
      <c r="GC92" s="504"/>
      <c r="GD92" s="504"/>
      <c r="GE92" s="504"/>
      <c r="GF92" s="504"/>
      <c r="GG92" s="504"/>
      <c r="GH92" s="504"/>
      <c r="GI92" s="504"/>
      <c r="GJ92" s="504"/>
      <c r="GK92" s="504"/>
      <c r="GL92" s="504"/>
      <c r="GM92" s="504"/>
      <c r="GN92" s="504"/>
      <c r="GO92" s="504"/>
      <c r="GP92" s="504"/>
      <c r="GQ92" s="504"/>
      <c r="GR92" s="504"/>
      <c r="GS92" s="504"/>
      <c r="GT92" s="504"/>
      <c r="GU92" s="504"/>
      <c r="GV92" s="504"/>
      <c r="GW92" s="504"/>
      <c r="GX92" s="504"/>
      <c r="GY92" s="504"/>
      <c r="GZ92" s="504"/>
      <c r="HA92" s="504"/>
      <c r="HB92" s="504"/>
      <c r="HC92" s="504"/>
      <c r="HD92" s="504"/>
      <c r="HE92" s="504"/>
      <c r="HF92" s="504"/>
      <c r="HG92" s="504"/>
      <c r="HH92" s="504"/>
      <c r="HI92" s="504"/>
      <c r="HJ92" s="504"/>
      <c r="HK92" s="504"/>
      <c r="HL92" s="504"/>
      <c r="HM92" s="504"/>
      <c r="HN92" s="504"/>
      <c r="HO92" s="504"/>
      <c r="HP92" s="504"/>
      <c r="HQ92" s="504"/>
      <c r="HR92" s="504"/>
      <c r="HS92" s="504"/>
      <c r="HT92" s="504"/>
      <c r="HU92" s="504"/>
      <c r="HV92" s="504"/>
      <c r="HW92" s="504"/>
      <c r="HX92" s="504"/>
      <c r="HY92" s="504"/>
      <c r="HZ92" s="504"/>
      <c r="IA92" s="504"/>
      <c r="IB92" s="504"/>
      <c r="IC92" s="504"/>
      <c r="ID92" s="504"/>
      <c r="IE92" s="504"/>
      <c r="IF92" s="504"/>
      <c r="IG92" s="504"/>
      <c r="IH92" s="504"/>
      <c r="II92" s="504"/>
      <c r="IJ92" s="504"/>
      <c r="IK92" s="504"/>
      <c r="IL92" s="504"/>
      <c r="IM92" s="504"/>
      <c r="IN92" s="504"/>
      <c r="IO92" s="504"/>
      <c r="IP92" s="504"/>
      <c r="IQ92" s="504"/>
      <c r="IR92" s="504"/>
      <c r="IS92" s="504"/>
      <c r="IT92" s="504"/>
      <c r="IU92" s="504"/>
      <c r="IV92" s="504"/>
      <c r="IW92" s="504"/>
      <c r="IX92" s="504"/>
      <c r="IY92" s="504"/>
      <c r="IZ92" s="504"/>
      <c r="JA92" s="9"/>
      <c r="JB92" s="504"/>
      <c r="JC92" s="504"/>
      <c r="JD92" s="504"/>
      <c r="JE92" s="504"/>
      <c r="JF92" s="504"/>
      <c r="JG92" s="504"/>
      <c r="JH92" s="504"/>
      <c r="JI92" s="504"/>
      <c r="JJ92" s="504"/>
      <c r="JK92" s="504"/>
      <c r="JL92" s="504"/>
      <c r="JM92" s="504"/>
      <c r="JN92" s="504"/>
      <c r="JO92" s="504"/>
      <c r="JP92" s="504"/>
      <c r="JQ92" s="504"/>
      <c r="JR92" s="504"/>
      <c r="JS92" s="504"/>
      <c r="JT92" s="504"/>
      <c r="JU92" s="504"/>
      <c r="JV92" s="504"/>
      <c r="JW92" s="504"/>
      <c r="JX92" s="504"/>
      <c r="JY92" s="504"/>
      <c r="JZ92" s="504"/>
      <c r="KA92" s="504"/>
      <c r="KB92" s="504"/>
      <c r="KC92" s="504"/>
      <c r="KD92" s="504"/>
      <c r="KE92" s="504"/>
      <c r="KF92" s="504"/>
      <c r="KG92" s="504"/>
      <c r="KH92" s="504"/>
      <c r="KI92" s="504"/>
      <c r="KJ92" s="504"/>
      <c r="KK92" s="504"/>
      <c r="KL92" s="504"/>
      <c r="KM92" s="504"/>
      <c r="KN92" s="504"/>
      <c r="KO92" s="504"/>
      <c r="KP92" s="504"/>
      <c r="KQ92" s="9"/>
      <c r="KR92" s="504"/>
      <c r="KS92" s="504"/>
      <c r="KT92" s="504"/>
      <c r="KU92" s="504"/>
      <c r="KV92" s="504"/>
      <c r="KW92" s="504"/>
      <c r="KX92" s="504"/>
      <c r="KY92" s="504"/>
      <c r="KZ92" s="504"/>
      <c r="LA92" s="504"/>
      <c r="LB92" s="504"/>
      <c r="LC92" s="504"/>
      <c r="LD92" s="504"/>
      <c r="LE92" s="504"/>
      <c r="LF92" s="504"/>
      <c r="LG92" s="504"/>
      <c r="LH92" s="504"/>
      <c r="LI92" s="504"/>
      <c r="LJ92" s="504"/>
      <c r="LK92" s="504"/>
      <c r="LL92" s="504"/>
      <c r="LM92" s="504"/>
      <c r="LN92" s="504"/>
      <c r="LO92" s="504"/>
      <c r="LP92" s="504"/>
      <c r="LQ92" s="504"/>
      <c r="LR92" s="504"/>
      <c r="LS92" s="504"/>
      <c r="LT92" s="504"/>
      <c r="LU92" s="504"/>
      <c r="LV92" s="504"/>
      <c r="LW92" s="504"/>
      <c r="LX92" s="504"/>
      <c r="LY92" s="504"/>
      <c r="LZ92" s="504"/>
      <c r="MA92" s="504"/>
      <c r="MB92" s="504"/>
      <c r="MC92" s="504"/>
      <c r="MD92" s="504"/>
      <c r="ME92" s="504"/>
      <c r="MF92" s="504"/>
      <c r="MG92" s="504"/>
      <c r="MH92" s="504"/>
      <c r="MI92" s="504"/>
      <c r="MJ92" s="504"/>
      <c r="MK92" s="504"/>
      <c r="ML92" s="504"/>
      <c r="MM92" s="504"/>
      <c r="MN92" s="504"/>
      <c r="MO92" s="504"/>
      <c r="MP92" s="504"/>
      <c r="MQ92" s="504"/>
      <c r="MR92" s="504"/>
      <c r="MS92" s="504"/>
      <c r="MT92" s="9"/>
      <c r="MU92" s="504"/>
      <c r="MV92" s="504"/>
      <c r="MW92" s="504"/>
      <c r="MX92" s="504"/>
      <c r="MY92" s="504"/>
      <c r="MZ92" s="504"/>
      <c r="NA92" s="504"/>
      <c r="NB92" s="9"/>
      <c r="NC92" s="504"/>
      <c r="ND92" s="504"/>
      <c r="NE92" s="504"/>
      <c r="NF92" s="504"/>
      <c r="NG92" s="504"/>
      <c r="NH92" s="504"/>
      <c r="NI92" s="504"/>
      <c r="NJ92" s="504"/>
      <c r="NK92" s="504"/>
      <c r="NL92" s="504"/>
      <c r="NM92" s="504"/>
      <c r="NN92" s="504"/>
      <c r="NO92" s="504"/>
      <c r="NP92" s="504"/>
      <c r="NQ92" s="504"/>
      <c r="NR92" s="504"/>
      <c r="NS92" s="504"/>
      <c r="NT92" s="504"/>
      <c r="NU92" s="504"/>
      <c r="NV92" s="504"/>
      <c r="NW92" s="504"/>
      <c r="NX92" s="9"/>
      <c r="NY92" s="504"/>
      <c r="NZ92" s="504"/>
      <c r="OA92" s="504"/>
      <c r="OB92" s="504"/>
      <c r="OC92" s="504"/>
      <c r="OD92" s="504"/>
      <c r="OE92" s="504"/>
      <c r="OF92" s="504"/>
      <c r="OG92" s="504"/>
      <c r="OH92" s="504"/>
      <c r="OI92" s="504"/>
      <c r="OJ92" s="504"/>
      <c r="OK92" s="504"/>
      <c r="OL92" s="504"/>
      <c r="OM92" s="504"/>
      <c r="ON92" s="504"/>
      <c r="OO92" s="504"/>
      <c r="OP92" s="504"/>
      <c r="OQ92" s="504"/>
      <c r="OR92" s="504"/>
      <c r="OS92" s="504"/>
      <c r="OT92" s="504"/>
      <c r="OU92" s="504"/>
      <c r="OV92" s="504"/>
      <c r="OW92" s="504"/>
      <c r="OX92" s="504"/>
      <c r="OY92" s="504"/>
      <c r="OZ92" s="504"/>
      <c r="PA92" s="504"/>
      <c r="PB92" s="504"/>
      <c r="PC92" s="504"/>
      <c r="PD92" s="504"/>
      <c r="PE92" s="504"/>
      <c r="PF92" s="504"/>
      <c r="PG92" s="504"/>
      <c r="PH92" s="504"/>
      <c r="PI92" s="504"/>
      <c r="PJ92" s="504"/>
      <c r="PK92" s="504"/>
      <c r="PL92" s="504"/>
      <c r="PM92" s="504"/>
      <c r="PN92" s="504"/>
      <c r="PO92" s="504"/>
      <c r="PP92" s="504"/>
      <c r="PQ92" s="504"/>
      <c r="PR92" s="504"/>
      <c r="PS92" s="504"/>
      <c r="PT92" s="504"/>
      <c r="PU92" s="504"/>
      <c r="PV92" s="504"/>
      <c r="PW92" s="504"/>
      <c r="PX92" s="504"/>
      <c r="PY92" s="504"/>
      <c r="PZ92" s="504"/>
      <c r="QA92" s="504"/>
      <c r="QB92" s="504"/>
      <c r="QC92" s="504"/>
      <c r="QD92" s="504"/>
      <c r="QE92" s="504"/>
      <c r="QF92" s="504"/>
      <c r="QG92" s="504"/>
      <c r="QH92" s="504"/>
      <c r="QI92" s="504"/>
      <c r="QJ92" s="504"/>
      <c r="QK92" s="504"/>
      <c r="QL92" s="504"/>
      <c r="QM92" s="504"/>
      <c r="QN92" s="504"/>
      <c r="QO92" s="504"/>
      <c r="QP92" s="504"/>
      <c r="QQ92" s="504"/>
      <c r="QR92" s="504"/>
      <c r="QS92" s="504"/>
      <c r="QT92" s="504"/>
      <c r="QU92" s="504"/>
      <c r="QV92" s="504"/>
      <c r="QW92" s="504"/>
      <c r="QX92" s="504"/>
      <c r="QY92" s="504"/>
      <c r="QZ92" s="504"/>
      <c r="RA92" s="504"/>
      <c r="RB92" s="504"/>
      <c r="RC92" s="504"/>
      <c r="RD92" s="504"/>
      <c r="RE92" s="504"/>
      <c r="RF92" s="504"/>
      <c r="RG92" s="504"/>
      <c r="RH92" s="504"/>
      <c r="RI92" s="504"/>
      <c r="RJ92" s="504"/>
      <c r="RK92" s="504"/>
      <c r="RL92" s="504"/>
      <c r="RM92" s="504"/>
      <c r="RN92" s="504"/>
      <c r="RO92" s="504"/>
      <c r="RP92" s="504"/>
      <c r="RQ92" s="504"/>
      <c r="RR92" s="504"/>
      <c r="RS92" s="504"/>
      <c r="RT92" s="504"/>
      <c r="RU92" s="504"/>
      <c r="RV92" s="504"/>
      <c r="RW92" s="504"/>
      <c r="RX92" s="504"/>
      <c r="RY92" s="504"/>
      <c r="RZ92" s="504"/>
      <c r="SA92" s="504"/>
      <c r="SB92" s="504"/>
      <c r="SC92" s="504"/>
      <c r="SD92" s="504"/>
      <c r="SE92" s="504"/>
      <c r="SF92" s="504"/>
      <c r="SG92" s="504"/>
      <c r="SH92" s="504"/>
      <c r="SI92" s="504"/>
      <c r="SJ92" s="504"/>
      <c r="SK92" s="504"/>
      <c r="SL92" s="504"/>
      <c r="SM92" s="504"/>
      <c r="SN92" s="504"/>
      <c r="SO92" s="504"/>
      <c r="SP92" s="504"/>
      <c r="SQ92" s="504"/>
      <c r="SR92" s="504"/>
      <c r="SS92" s="504"/>
      <c r="ST92" s="504"/>
      <c r="SU92" s="504"/>
      <c r="SV92" s="504"/>
      <c r="SW92" s="504"/>
      <c r="SX92" s="504"/>
      <c r="SY92" s="504"/>
      <c r="SZ92" s="504"/>
      <c r="TA92" s="504"/>
      <c r="TB92" s="504"/>
      <c r="TC92" s="504"/>
      <c r="TD92" s="504"/>
      <c r="TE92" s="504"/>
      <c r="TF92" s="504"/>
      <c r="TG92" s="504"/>
      <c r="TH92" s="504"/>
      <c r="TI92" s="504"/>
      <c r="TJ92" s="504"/>
      <c r="TK92" s="504"/>
      <c r="TL92" s="504"/>
      <c r="TM92" s="504"/>
      <c r="TN92" s="504"/>
      <c r="TO92" s="504"/>
      <c r="TP92" s="504"/>
      <c r="TQ92" s="504"/>
      <c r="TR92" s="504"/>
      <c r="TS92" s="504"/>
      <c r="TT92" s="504"/>
      <c r="TU92" s="504"/>
      <c r="TV92" s="504"/>
      <c r="TW92" s="504"/>
      <c r="TX92" s="504"/>
      <c r="TY92" s="504"/>
      <c r="TZ92" s="504"/>
      <c r="UA92" s="504"/>
      <c r="UB92" s="504"/>
      <c r="UC92" s="504"/>
      <c r="UD92" s="504"/>
      <c r="UE92" s="504"/>
      <c r="UF92" s="504"/>
      <c r="UG92" s="504"/>
      <c r="UH92" s="504"/>
      <c r="UI92" s="504"/>
      <c r="UJ92" s="504"/>
      <c r="UK92" s="504"/>
      <c r="UL92" s="504"/>
      <c r="UM92" s="504"/>
      <c r="UN92" s="504"/>
      <c r="UO92" s="504"/>
      <c r="UP92" s="504"/>
      <c r="UQ92" s="504"/>
      <c r="UR92" s="504"/>
      <c r="US92" s="504"/>
      <c r="UT92" s="504"/>
      <c r="UU92" s="504"/>
      <c r="UV92" s="504"/>
      <c r="UW92" s="504"/>
      <c r="UX92" s="504"/>
      <c r="UY92" s="504"/>
      <c r="UZ92" s="504"/>
      <c r="VA92" s="504"/>
      <c r="VB92" s="504"/>
      <c r="VC92" s="504"/>
      <c r="VD92" s="23">
        <v>0</v>
      </c>
    </row>
    <row r="93" spans="1:576" outlineLevel="1">
      <c r="A93" s="21">
        <f t="shared" si="93"/>
        <v>88</v>
      </c>
      <c r="B93" s="21">
        <f>$A$23</f>
        <v>18</v>
      </c>
      <c r="C93">
        <v>109</v>
      </c>
      <c r="D93" s="19" t="str">
        <f t="shared" ref="D93" ca="1" si="810">OFFSET(D$5,$B93,0)</f>
        <v>SNSW</v>
      </c>
      <c r="E93" t="b">
        <v>1</v>
      </c>
      <c r="F93" t="b">
        <v>0</v>
      </c>
      <c r="G93" t="b">
        <f t="shared" ref="G93" si="811">E93</f>
        <v>1</v>
      </c>
      <c r="H93" s="26">
        <v>0</v>
      </c>
      <c r="I93" s="26">
        <v>2</v>
      </c>
      <c r="J93" s="26">
        <v>1</v>
      </c>
      <c r="K93" s="26" t="str">
        <f>""</f>
        <v/>
      </c>
      <c r="L93" s="26">
        <v>0</v>
      </c>
      <c r="M93" s="26">
        <f>d.Region</f>
        <v>2</v>
      </c>
      <c r="N93" s="26">
        <v>2</v>
      </c>
      <c r="O93" s="26">
        <v>3</v>
      </c>
      <c r="P93" s="26">
        <v>2</v>
      </c>
      <c r="Q93" s="26">
        <v>0</v>
      </c>
      <c r="R93" s="26">
        <v>0</v>
      </c>
      <c r="S93" s="26">
        <v>0</v>
      </c>
      <c r="T93" s="26">
        <v>0</v>
      </c>
      <c r="U93" s="26">
        <v>1</v>
      </c>
      <c r="V93" s="116">
        <v>1</v>
      </c>
      <c r="W93" s="116">
        <v>1</v>
      </c>
      <c r="X93" s="116">
        <v>1</v>
      </c>
      <c r="Y93" s="211"/>
      <c r="Z93" s="211"/>
      <c r="AA93" s="211"/>
      <c r="AB93" s="211"/>
      <c r="AC93" s="26">
        <v>0</v>
      </c>
      <c r="AD93" s="211"/>
      <c r="AE93" s="211"/>
      <c r="AF93" s="211"/>
      <c r="AG93" s="211"/>
      <c r="AH93" s="211"/>
      <c r="AI93" s="211"/>
      <c r="AJ93" s="211"/>
      <c r="AK93" s="211"/>
      <c r="AL93" s="136">
        <f t="shared" ref="AL93" si="812">INDEX(i.StdELMan,($M93-1)*12+($N93-1)*3+$O93,AL$16)</f>
        <v>2</v>
      </c>
      <c r="AM93" s="136">
        <f>INDEX(CHOOSE($O93,DataAutumn!i.AdultDrys,DataWinter!i.AdultDrys,DataSpring!i.AdultDrys),1,$N93)</f>
        <v>3</v>
      </c>
      <c r="AN93" s="5">
        <f t="shared" ref="AN93:AO93" si="813">INDEX(i.FlkStrctr,$N93,AN$15)</f>
        <v>2</v>
      </c>
      <c r="AO93" s="5">
        <f t="shared" si="813"/>
        <v>0</v>
      </c>
      <c r="AP93" s="5">
        <f t="shared" ref="AP93" si="814">INDEX(i.StdELMan,($M93-1)*12+($N93-1)*3+$O93,AP$15)</f>
        <v>1</v>
      </c>
      <c r="AQ93" s="211"/>
      <c r="AR93" s="211"/>
      <c r="AS93" s="356" t="str">
        <f ca="1">LEFT(OFFSET(AS93,-1,0),FIND(" ",OFFSET(AS93,-1,0)))        &amp; TEXT($H93,"00000 ")
&amp; $D93        &amp; IF($JB93=0," FWM","")&amp;IF($JB93=1," MWM","")&amp;IF($JB93=5," Mat","")&amp;IF($JC93=TRUE,"&amp;BBT","    ")
&amp;IF(LN93&lt;&gt;"-", "numbers"&amp;LN93,"")&amp;IF(NL93," pasture"&amp;ROUND(NM93,0),"") &amp;" Day"&amp;INDEX(i.DOY,$O93,1)
&amp; " Scan"&amp;$P93&amp;"-"&amp;$Q93&amp;$R93&amp;$S93&amp;$T93        &amp; " RR"&amp;TEXT($JV93*100,"000p;-00p;000p;@")
&amp; " GP"&amp;TEXT($NA93*100,"000p")        &amp; " WP"&amp;TEXT($MY93*100,"000p")        &amp; " MP"&amp;TEXT($MZ93*100,"000p")
&amp; " T_" &amp; IF(AND($CJ93,$CL93),"TRUE")        &amp; " (F"&amp;3+COUNTIF($CY93:$DB93,TRUE)&amp;3&amp;"N"&amp;$DD93&amp;$DE93&amp;")"</f>
        <v>farm_plan 00000 SNSW MWM    numbers5000 pasture636 Day204 Scan2-0000 RR000p GP100p WP100p MP100p T_TRUE (F33N11)</v>
      </c>
      <c r="AT93" s="9" t="str">
        <f ca="1">IF(COUNTIF(AS$5:AS93,AS93)=1,"-","Dup")</f>
        <v>-</v>
      </c>
      <c r="AU93" s="9"/>
      <c r="AV93" s="466" t="b">
        <v>1</v>
      </c>
      <c r="AW93" s="466" t="b">
        <v>1</v>
      </c>
      <c r="AX93" s="466" t="b">
        <v>1</v>
      </c>
      <c r="AY93" s="466" t="b">
        <v>1</v>
      </c>
      <c r="AZ93" s="466" t="b">
        <v>1</v>
      </c>
      <c r="BA93" s="466" t="b">
        <v>1</v>
      </c>
      <c r="BB93" s="466" t="b">
        <v>1</v>
      </c>
      <c r="BC93" s="466" t="b">
        <v>1</v>
      </c>
      <c r="BD93" s="9"/>
      <c r="BE93" s="5" t="b">
        <f t="shared" ref="BE93:BJ93" si="815">INDEX(i.model_structure,$I93,BE$15)</f>
        <v>0</v>
      </c>
      <c r="BF93" s="5" t="str">
        <f t="shared" si="815"/>
        <v>-</v>
      </c>
      <c r="BG93" s="5" t="b">
        <f t="shared" si="815"/>
        <v>0</v>
      </c>
      <c r="BH93" s="5" t="b">
        <f t="shared" si="815"/>
        <v>1</v>
      </c>
      <c r="BI93" s="5" t="b">
        <f t="shared" si="815"/>
        <v>1</v>
      </c>
      <c r="BJ93" s="136">
        <f t="shared" si="815"/>
        <v>0</v>
      </c>
      <c r="BK93" s="19" t="b">
        <f t="shared" ref="BK93" ca="1" si="816">OFFSET(BK$5,$B93,0)</f>
        <v>0</v>
      </c>
      <c r="BL93" s="9"/>
      <c r="BM93" s="5" t="str">
        <f t="shared" ref="BM93" ca="1" si="817">IF($N93&lt;&gt;4,OFFSET(BM$5,$B93,0),1)</f>
        <v>-</v>
      </c>
      <c r="BN93" s="19" t="str">
        <f t="shared" ref="BN93:BP93" ca="1" si="818">OFFSET(BN$5,$B93,0)</f>
        <v>-</v>
      </c>
      <c r="BO93" s="19" t="str">
        <f t="shared" ca="1" si="818"/>
        <v>-</v>
      </c>
      <c r="BP93" s="19" t="str">
        <f t="shared" ca="1" si="818"/>
        <v>-</v>
      </c>
      <c r="BQ93" s="5" t="str">
        <f t="shared" ref="BQ93" ca="1" si="819">IF($N93&lt;&gt;4,OFFSET(BQ$5,$B93,0),1)</f>
        <v>-</v>
      </c>
      <c r="BR93" s="19" t="str">
        <f t="shared" ref="BR93" ca="1" si="820">OFFSET(BR$5,$B93,0)</f>
        <v>-</v>
      </c>
      <c r="BS93" s="5" t="str">
        <f t="shared" ref="BS93" ca="1" si="821">IF($N93&lt;&gt;4,OFFSET(BS$5,$B93,0),1)</f>
        <v>-</v>
      </c>
      <c r="BT93" s="19" t="str">
        <f t="shared" ref="BT93:BV93" ca="1" si="822">OFFSET(BT$5,$B93,0)</f>
        <v>-</v>
      </c>
      <c r="BU93" s="19" t="str">
        <f t="shared" ca="1" si="822"/>
        <v>-</v>
      </c>
      <c r="BV93" s="19" t="str">
        <f t="shared" ca="1" si="822"/>
        <v>-</v>
      </c>
      <c r="BW93" s="5" t="str">
        <f t="shared" ref="BW93" ca="1" si="823">IF($N93&lt;&gt;4,OFFSET(BW$5,$B93,0),1)</f>
        <v>-</v>
      </c>
      <c r="BX93" s="9"/>
      <c r="BY93" s="5" t="b">
        <f t="shared" ref="BY93" si="824">$K93&lt;0</f>
        <v>0</v>
      </c>
      <c r="BZ93" s="5" t="str">
        <f t="shared" ref="BZ93" ca="1" si="825">IF($K93="",BZ$23,ABS($K93))</f>
        <v>-</v>
      </c>
      <c r="CA93" s="5" t="str">
        <f t="shared" ref="CA93:CH93" ca="1" si="826">IF($K93="",CA$23,ABS($K93)=CA$15)</f>
        <v>-</v>
      </c>
      <c r="CB93" s="5" t="str">
        <f t="shared" ca="1" si="826"/>
        <v>-</v>
      </c>
      <c r="CC93" s="5" t="str">
        <f t="shared" ca="1" si="826"/>
        <v>-</v>
      </c>
      <c r="CD93" s="5" t="str">
        <f t="shared" ca="1" si="826"/>
        <v>-</v>
      </c>
      <c r="CE93" s="5" t="str">
        <f t="shared" ca="1" si="826"/>
        <v>-</v>
      </c>
      <c r="CF93" s="5" t="str">
        <f t="shared" ca="1" si="826"/>
        <v>-</v>
      </c>
      <c r="CG93" s="5" t="str">
        <f t="shared" ca="1" si="826"/>
        <v>-</v>
      </c>
      <c r="CH93" s="5" t="str">
        <f t="shared" ca="1" si="826"/>
        <v>-</v>
      </c>
      <c r="CI93" s="9"/>
      <c r="CJ93" s="12" t="b">
        <v>1</v>
      </c>
      <c r="CK93" s="12" t="b">
        <v>1</v>
      </c>
      <c r="CL93" s="12" t="b">
        <v>1</v>
      </c>
      <c r="CM93" s="12">
        <f>VALUE($M93&amp;$N93&amp;$O93&amp;$X93&amp;$P93&amp;$Q93&amp;$R93&amp;$S93&amp;$T93&amp;"05")</f>
        <v>22312000005</v>
      </c>
      <c r="CN93" s="12" t="b">
        <v>0</v>
      </c>
      <c r="CO93" s="19" t="str">
        <f t="shared" ref="CO93:DQ93" ca="1" si="827">OFFSET(CO$5,$B93,0)</f>
        <v>-</v>
      </c>
      <c r="CP93" s="19" t="str">
        <f t="shared" ca="1" si="827"/>
        <v>-</v>
      </c>
      <c r="CQ93" s="19" t="str">
        <f t="shared" ca="1" si="827"/>
        <v>-</v>
      </c>
      <c r="CR93" s="433">
        <f t="shared" ref="CR93:CT93" si="828">INDEX(i.UserPeriod0,$AP93,CR$15)</f>
        <v>652</v>
      </c>
      <c r="CS93" s="433">
        <f t="shared" si="828"/>
        <v>686</v>
      </c>
      <c r="CT93" s="433">
        <f t="shared" si="828"/>
        <v>721</v>
      </c>
      <c r="CU93" s="144">
        <f t="shared" ref="CU93:CW93" si="829">7*INDEX(i.end_joining,1,CU$15+($AP93-1)*3)</f>
        <v>378</v>
      </c>
      <c r="CV93" s="144">
        <f t="shared" si="829"/>
        <v>413</v>
      </c>
      <c r="CW93" s="144">
        <f t="shared" si="829"/>
        <v>448</v>
      </c>
      <c r="CX93" s="19" t="str">
        <f t="shared" ref="CX93:DN93" ca="1" si="830">OFFSET(CX$5,$B93,0)</f>
        <v>-</v>
      </c>
      <c r="CY93" s="19" t="str">
        <f t="shared" ca="1" si="830"/>
        <v>-</v>
      </c>
      <c r="CZ93" s="19" t="str">
        <f t="shared" ca="1" si="830"/>
        <v>-</v>
      </c>
      <c r="DA93" s="19" t="str">
        <f t="shared" ca="1" si="830"/>
        <v>-</v>
      </c>
      <c r="DB93" s="19" t="str">
        <f t="shared" ca="1" si="830"/>
        <v>-</v>
      </c>
      <c r="DC93" s="19" t="str">
        <f t="shared" ca="1" si="830"/>
        <v>-</v>
      </c>
      <c r="DD93" s="19">
        <f t="shared" ca="1" si="830"/>
        <v>1</v>
      </c>
      <c r="DE93" s="19">
        <f t="shared" ca="1" si="830"/>
        <v>1</v>
      </c>
      <c r="DF93" s="19">
        <f t="shared" ca="1" si="830"/>
        <v>0</v>
      </c>
      <c r="DG93" s="19" t="str">
        <f t="shared" ca="1" si="830"/>
        <v>-</v>
      </c>
      <c r="DH93" s="19" t="str">
        <f t="shared" ca="1" si="830"/>
        <v>-</v>
      </c>
      <c r="DI93" s="19" t="str">
        <f t="shared" ca="1" si="830"/>
        <v>-</v>
      </c>
      <c r="DJ93" s="19" t="str">
        <f t="shared" ca="1" si="830"/>
        <v>-</v>
      </c>
      <c r="DK93" s="19" t="str">
        <f t="shared" ca="1" si="830"/>
        <v>-</v>
      </c>
      <c r="DL93" s="19">
        <f t="shared" ca="1" si="830"/>
        <v>0</v>
      </c>
      <c r="DM93" s="19" t="str">
        <f t="shared" ca="1" si="830"/>
        <v>-</v>
      </c>
      <c r="DN93" s="19" t="str">
        <f t="shared" ca="1" si="830"/>
        <v>-</v>
      </c>
      <c r="DO93" s="19" t="str">
        <f t="shared" ca="1" si="827"/>
        <v>-</v>
      </c>
      <c r="DP93" s="19">
        <f t="shared" ca="1" si="827"/>
        <v>0</v>
      </c>
      <c r="DQ93" s="19">
        <f t="shared" ca="1" si="827"/>
        <v>0</v>
      </c>
      <c r="DR93" s="9"/>
      <c r="DS93" s="19">
        <f t="shared" ref="DS93:EE93" ca="1" si="831">OFFSET(DS$5,$B93,0)</f>
        <v>0</v>
      </c>
      <c r="DT93" s="19">
        <f t="shared" ca="1" si="831"/>
        <v>0</v>
      </c>
      <c r="DU93" s="19">
        <f t="shared" ca="1" si="831"/>
        <v>0</v>
      </c>
      <c r="DV93" s="19">
        <f t="shared" ca="1" si="831"/>
        <v>0</v>
      </c>
      <c r="DW93" s="19">
        <f t="shared" ca="1" si="831"/>
        <v>0</v>
      </c>
      <c r="DX93" s="19">
        <f t="shared" ca="1" si="831"/>
        <v>0</v>
      </c>
      <c r="DY93" s="19">
        <f t="shared" ca="1" si="831"/>
        <v>0</v>
      </c>
      <c r="DZ93" s="19">
        <f t="shared" ca="1" si="831"/>
        <v>0</v>
      </c>
      <c r="EA93" s="19">
        <f t="shared" ca="1" si="831"/>
        <v>0</v>
      </c>
      <c r="EB93" s="19">
        <f t="shared" ca="1" si="831"/>
        <v>0</v>
      </c>
      <c r="EC93" s="19">
        <f t="shared" ca="1" si="831"/>
        <v>0</v>
      </c>
      <c r="ED93" s="19">
        <f t="shared" ca="1" si="831"/>
        <v>0</v>
      </c>
      <c r="EE93" s="19">
        <f t="shared" ca="1" si="831"/>
        <v>0</v>
      </c>
      <c r="EF93" s="433">
        <f t="shared" ref="EF93:EG93" si="832">IF(AND($O93=EF$19,$AE93&lt;&gt;0,$AP93=EF$21),INDEX(i.LTWFeedLevels,$AE93,MOD(EF$15-1,7)+1),0)</f>
        <v>0</v>
      </c>
      <c r="EG93" s="433">
        <f t="shared" si="832"/>
        <v>0</v>
      </c>
      <c r="EH93" s="116">
        <f t="shared" ref="EH93:EL93" si="833">IF(AND($M93=EH$17,$O93=EH$19,$AH93=EH$16,OR($P93=EH$20,EH$20=1),$AP93=EH$21),INDEX(i.FS_Strategy,$AI93+1,$AH93),0)</f>
        <v>0</v>
      </c>
      <c r="EI93" s="116">
        <f t="shared" ca="1" si="833"/>
        <v>0</v>
      </c>
      <c r="EJ93" s="116">
        <f t="shared" ca="1" si="833"/>
        <v>0</v>
      </c>
      <c r="EK93" s="116">
        <f t="shared" ca="1" si="833"/>
        <v>0</v>
      </c>
      <c r="EL93" s="116">
        <f t="shared" ca="1" si="833"/>
        <v>0</v>
      </c>
      <c r="EM93" s="537">
        <f t="shared" ref="EM93" ca="1" si="834">IF(AND($M93=EM$17,$O93=EM$19,$AH93=EM$16,OR($P93=EM$20,EM$20=1),$AP93=EM$21),INDEX(i.FS_Strategy,$AJ93+1,$AH93),0)</f>
        <v>0</v>
      </c>
      <c r="EN93" s="116">
        <f t="shared" ref="EN93:ER93" ca="1" si="835">IF(AND($M93=EN$17,$O93=EN$19,$AH93=EN$16,OR($P93=EN$20,EN$20=1),$AP93=EN$21),INDEX(i.FS_Strategy,$AI93+1,$AH93),0)</f>
        <v>0</v>
      </c>
      <c r="EO93" s="116">
        <f t="shared" ca="1" si="835"/>
        <v>0</v>
      </c>
      <c r="EP93" s="116">
        <f t="shared" ca="1" si="835"/>
        <v>0</v>
      </c>
      <c r="EQ93" s="116">
        <f t="shared" ca="1" si="835"/>
        <v>0</v>
      </c>
      <c r="ER93" s="116">
        <f t="shared" ca="1" si="835"/>
        <v>0</v>
      </c>
      <c r="ES93" s="537">
        <f t="shared" ref="ES93" ca="1" si="836">IF(AND($M93=ES$17,$O93=ES$19,$AH93=ES$16,OR($P93=ES$20,ES$20=1),$AP93=ES$21),INDEX(i.FS_Strategy,$AJ93+1,$AH93),0)</f>
        <v>0</v>
      </c>
      <c r="ET93" s="116">
        <f t="shared" ref="ET93:EX93" ca="1" si="837">IF(AND($M93=ET$17,$O93=ET$19,$AH93=ET$16,OR($P93=ET$20,ET$20=1),$AP93=ET$21),INDEX(i.FS_Strategy,$AI93+1,$AH93),0)</f>
        <v>0</v>
      </c>
      <c r="EU93" s="116">
        <f t="shared" ca="1" si="837"/>
        <v>0</v>
      </c>
      <c r="EV93" s="116">
        <f t="shared" ca="1" si="837"/>
        <v>0</v>
      </c>
      <c r="EW93" s="116">
        <f t="shared" ca="1" si="837"/>
        <v>0</v>
      </c>
      <c r="EX93" s="116">
        <f t="shared" ca="1" si="837"/>
        <v>0</v>
      </c>
      <c r="EY93" s="537">
        <f t="shared" ref="EY93" ca="1" si="838">IF(AND($M93=EY$17,$O93=EY$19,$AH93=EY$16,OR($P93=EY$20,EY$20=1),$AP93=EY$21),INDEX(i.FS_Strategy,$AJ93+1,$AH93),0)</f>
        <v>0</v>
      </c>
      <c r="EZ93" s="116">
        <f t="shared" ref="EZ93:FD93" ca="1" si="839">IF(AND($M93=EZ$17,$O93=EZ$19,$AH93=EZ$16,OR($P93=EZ$20,EZ$20=1),$AP93=EZ$21),INDEX(i.FS_Strategy,$AI93+1,$AH93),0)</f>
        <v>0</v>
      </c>
      <c r="FA93" s="116">
        <f t="shared" ca="1" si="839"/>
        <v>0</v>
      </c>
      <c r="FB93" s="116">
        <f t="shared" ca="1" si="839"/>
        <v>0</v>
      </c>
      <c r="FC93" s="116">
        <f t="shared" ca="1" si="839"/>
        <v>0</v>
      </c>
      <c r="FD93" s="116">
        <f t="shared" ca="1" si="839"/>
        <v>0</v>
      </c>
      <c r="FE93" s="537">
        <f t="shared" ref="FE93" ca="1" si="840">IF(AND($M93=FE$17,$O93=FE$19,$AH93=FE$16,OR($P93=FE$20,FE$20=1),$AP93=FE$21),INDEX(i.FS_Strategy,$AJ93+1,$AH93),0)</f>
        <v>0</v>
      </c>
      <c r="FF93" s="116">
        <f t="shared" ref="FF93:FJ93" ca="1" si="841">IF(AND($M93=FF$17,$O93=FF$19,$AH93=FF$16,OR($P93=FF$20,FF$20=1),$AP93=FF$21),INDEX(i.FS_Strategy,$AI93+1,$AH93),0)</f>
        <v>0</v>
      </c>
      <c r="FG93" s="116">
        <f t="shared" ca="1" si="841"/>
        <v>0</v>
      </c>
      <c r="FH93" s="116">
        <f t="shared" ca="1" si="841"/>
        <v>0</v>
      </c>
      <c r="FI93" s="116">
        <f t="shared" ca="1" si="841"/>
        <v>0</v>
      </c>
      <c r="FJ93" s="116">
        <f t="shared" ca="1" si="841"/>
        <v>0</v>
      </c>
      <c r="FK93" s="537">
        <f t="shared" ref="FK93" ca="1" si="842">IF(AND($M93=FK$17,$O93=FK$19,$AH93=FK$16,OR($P93=FK$20,FK$20=1),$AP93=FK$21),INDEX(i.FS_Strategy,$AJ93+1,$AH93),0)</f>
        <v>0</v>
      </c>
      <c r="FL93" s="116">
        <f t="shared" ref="FL93:FP93" ca="1" si="843">IF(AND($M93=FL$17,$O93=FL$19,$AH93=FL$16,OR($P93=FL$20,FL$20=1),$AP93=FL$21),INDEX(i.FS_Strategy,$AI93+1,$AH93),0)</f>
        <v>0</v>
      </c>
      <c r="FM93" s="116">
        <f t="shared" ca="1" si="843"/>
        <v>0</v>
      </c>
      <c r="FN93" s="116">
        <f t="shared" ca="1" si="843"/>
        <v>0</v>
      </c>
      <c r="FO93" s="116">
        <f t="shared" ca="1" si="843"/>
        <v>0</v>
      </c>
      <c r="FP93" s="116">
        <f t="shared" ca="1" si="843"/>
        <v>0</v>
      </c>
      <c r="FQ93" s="537">
        <f t="shared" ref="FQ93" ca="1" si="844">IF(AND($M93=FQ$17,$O93=FQ$19,$AH93=FQ$16,OR($P93=FQ$20,FQ$20=1),$AP93=FQ$21),INDEX(i.FS_Strategy,$AJ93+1,$AH93),0)</f>
        <v>0</v>
      </c>
      <c r="FR93" s="117">
        <f t="shared" ref="FR93:FU93" ca="1" si="845">IF(AND($M93=FR$17,$O93=FR$19,$AH93=FR$16,OR($P93=FR$20,FR$20=1)),INDEX(i.FS_Strategy,$AJ93+1,$AH93),0)</f>
        <v>0</v>
      </c>
      <c r="FS93" s="117">
        <f t="shared" ca="1" si="845"/>
        <v>0</v>
      </c>
      <c r="FT93" s="117">
        <f t="shared" ca="1" si="845"/>
        <v>0</v>
      </c>
      <c r="FU93" s="117">
        <f t="shared" ca="1" si="845"/>
        <v>0</v>
      </c>
      <c r="FV93" s="556">
        <f t="shared" ref="FV93:GO93" ca="1" si="846">IF(AND($M93=FV$17,$O93=FV$19,$AH93=FV$16,OR($P93=FV$20,FV$20=1)),INDEX(i.FS_Strategy,$AK93+1,$AH93),0)</f>
        <v>0</v>
      </c>
      <c r="FW93" s="556">
        <f t="shared" ca="1" si="846"/>
        <v>0</v>
      </c>
      <c r="FX93" s="556">
        <f t="shared" ca="1" si="846"/>
        <v>0</v>
      </c>
      <c r="FY93" s="556">
        <f t="shared" ca="1" si="846"/>
        <v>0</v>
      </c>
      <c r="FZ93" s="556">
        <f t="shared" ca="1" si="846"/>
        <v>0</v>
      </c>
      <c r="GA93" s="556">
        <f t="shared" ca="1" si="846"/>
        <v>0</v>
      </c>
      <c r="GB93" s="556">
        <f t="shared" ca="1" si="846"/>
        <v>0</v>
      </c>
      <c r="GC93" s="556">
        <f t="shared" ca="1" si="846"/>
        <v>0</v>
      </c>
      <c r="GD93" s="556">
        <f t="shared" ca="1" si="846"/>
        <v>0</v>
      </c>
      <c r="GE93" s="556">
        <f t="shared" ca="1" si="846"/>
        <v>0</v>
      </c>
      <c r="GF93" s="556">
        <f t="shared" ca="1" si="846"/>
        <v>0</v>
      </c>
      <c r="GG93" s="556">
        <f t="shared" ca="1" si="846"/>
        <v>0</v>
      </c>
      <c r="GH93" s="556">
        <f t="shared" ca="1" si="846"/>
        <v>0</v>
      </c>
      <c r="GI93" s="556">
        <f t="shared" ca="1" si="846"/>
        <v>0</v>
      </c>
      <c r="GJ93" s="556">
        <f t="shared" ca="1" si="846"/>
        <v>0</v>
      </c>
      <c r="GK93" s="556">
        <f t="shared" ca="1" si="846"/>
        <v>0</v>
      </c>
      <c r="GL93" s="556">
        <f t="shared" ca="1" si="846"/>
        <v>0</v>
      </c>
      <c r="GM93" s="556">
        <f t="shared" ca="1" si="846"/>
        <v>0</v>
      </c>
      <c r="GN93" s="556">
        <f t="shared" ca="1" si="846"/>
        <v>0</v>
      </c>
      <c r="GO93" s="556">
        <f t="shared" ca="1" si="846"/>
        <v>0</v>
      </c>
      <c r="GP93" s="19">
        <f t="shared" ref="GP93" ca="1" si="847">OFFSET(GP$5,$B93,0)</f>
        <v>0</v>
      </c>
      <c r="GQ93" s="116">
        <f t="shared" ref="GQ93:GU93" ca="1" si="848">IF(AND($M93=GQ$17,$O93=GQ$19,$AH93=GQ$16,OR($P93=GQ$20,GQ$20=1),$AP93=GQ$21),INDEX(i.FS_Strategy,$AI93+1,$AH93),0)</f>
        <v>0</v>
      </c>
      <c r="GR93" s="116">
        <f t="shared" ca="1" si="848"/>
        <v>0</v>
      </c>
      <c r="GS93" s="116">
        <f t="shared" ca="1" si="848"/>
        <v>0</v>
      </c>
      <c r="GT93" s="116">
        <f t="shared" ca="1" si="848"/>
        <v>0</v>
      </c>
      <c r="GU93" s="116">
        <f t="shared" ca="1" si="848"/>
        <v>0</v>
      </c>
      <c r="GV93" s="537">
        <f t="shared" ref="GV93" ca="1" si="849">IF(AND($M93=GV$17,$O93=GV$19,$AH93=GV$16,OR($P93=GV$20,GV$20=1),$AP93=GV$21),INDEX(i.FS_Strategy,$AJ93+1,$AH93),0)</f>
        <v>0</v>
      </c>
      <c r="GW93" s="116">
        <f t="shared" ref="GW93:HA93" ca="1" si="850">IF(AND($M93=GW$17,$O93=GW$19,$AH93=GW$16,OR($P93=GW$20,GW$20=1),$AP93=GW$21),INDEX(i.FS_Strategy,$AI93+1,$AH93),0)</f>
        <v>0</v>
      </c>
      <c r="GX93" s="116">
        <f t="shared" ca="1" si="850"/>
        <v>0</v>
      </c>
      <c r="GY93" s="116">
        <f t="shared" ca="1" si="850"/>
        <v>0</v>
      </c>
      <c r="GZ93" s="116">
        <f t="shared" ca="1" si="850"/>
        <v>0</v>
      </c>
      <c r="HA93" s="116">
        <f t="shared" ca="1" si="850"/>
        <v>0</v>
      </c>
      <c r="HB93" s="537">
        <f t="shared" ref="HB93" ca="1" si="851">IF(AND($M93=HB$17,$O93=HB$19,$AH93=HB$16,OR($P93=HB$20,HB$20=1),$AP93=HB$21),INDEX(i.FS_Strategy,$AJ93+1,$AH93),0)</f>
        <v>0</v>
      </c>
      <c r="HC93" s="116">
        <f t="shared" ref="HC93:HG93" ca="1" si="852">IF(AND($M93=HC$17,$O93=HC$19,$AH93=HC$16,OR($P93=HC$20,HC$20=1),$AP93=HC$21),INDEX(i.FS_Strategy,$AI93+1,$AH93),0)</f>
        <v>0</v>
      </c>
      <c r="HD93" s="116">
        <f t="shared" ca="1" si="852"/>
        <v>0</v>
      </c>
      <c r="HE93" s="116">
        <f t="shared" ca="1" si="852"/>
        <v>0</v>
      </c>
      <c r="HF93" s="116">
        <f t="shared" ca="1" si="852"/>
        <v>0</v>
      </c>
      <c r="HG93" s="116">
        <f t="shared" ca="1" si="852"/>
        <v>0</v>
      </c>
      <c r="HH93" s="537">
        <f t="shared" ref="HH93" ca="1" si="853">IF(AND($M93=HH$17,$O93=HH$19,$AH93=HH$16,OR($P93=HH$20,HH$20=1),$AP93=HH$21),INDEX(i.FS_Strategy,$AJ93+1,$AH93),0)</f>
        <v>0</v>
      </c>
      <c r="HI93" s="116">
        <f t="shared" ref="HI93:HM93" ca="1" si="854">IF(AND($M93=HI$17,$O93=HI$19,$AH93=HI$16,OR($P93=HI$20,HI$20=1),$AP93=HI$21),INDEX(i.FS_Strategy,$AI93+1,$AH93),0)</f>
        <v>0</v>
      </c>
      <c r="HJ93" s="116">
        <f t="shared" ca="1" si="854"/>
        <v>0</v>
      </c>
      <c r="HK93" s="116">
        <f t="shared" ca="1" si="854"/>
        <v>0</v>
      </c>
      <c r="HL93" s="116">
        <f t="shared" ca="1" si="854"/>
        <v>0</v>
      </c>
      <c r="HM93" s="116">
        <f t="shared" ca="1" si="854"/>
        <v>0</v>
      </c>
      <c r="HN93" s="537">
        <f t="shared" ref="HN93" ca="1" si="855">IF(AND($M93=HN$17,$O93=HN$19,$AH93=HN$16,OR($P93=HN$20,HN$20=1),$AP93=HN$21),INDEX(i.FS_Strategy,$AJ93+1,$AH93),0)</f>
        <v>0</v>
      </c>
      <c r="HO93" s="116">
        <f t="shared" ref="HO93:HS93" ca="1" si="856">IF(AND($M93=HO$17,$O93=HO$19,$AH93=HO$16,OR($P93=HO$20,HO$20=1),$AP93=HO$21),INDEX(i.FS_Strategy,$AI93+1,$AH93),0)</f>
        <v>0</v>
      </c>
      <c r="HP93" s="116">
        <f t="shared" ca="1" si="856"/>
        <v>0</v>
      </c>
      <c r="HQ93" s="116">
        <f t="shared" ca="1" si="856"/>
        <v>0</v>
      </c>
      <c r="HR93" s="116">
        <f t="shared" ca="1" si="856"/>
        <v>0</v>
      </c>
      <c r="HS93" s="116">
        <f t="shared" ca="1" si="856"/>
        <v>0</v>
      </c>
      <c r="HT93" s="537">
        <f t="shared" ref="HT93" ca="1" si="857">IF(AND($M93=HT$17,$O93=HT$19,$AH93=HT$16,OR($P93=HT$20,HT$20=1),$AP93=HT$21),INDEX(i.FS_Strategy,$AJ93+1,$AH93),0)</f>
        <v>0</v>
      </c>
      <c r="HU93" s="116">
        <f t="shared" ref="HU93:HY93" ca="1" si="858">IF(AND($M93=HU$17,$O93=HU$19,$AH93=HU$16,OR($P93=HU$20,HU$20=1),$AP93=HU$21),INDEX(i.FS_Strategy,$AI93+1,$AH93),0)</f>
        <v>0</v>
      </c>
      <c r="HV93" s="116">
        <f t="shared" ca="1" si="858"/>
        <v>0</v>
      </c>
      <c r="HW93" s="116">
        <f t="shared" ca="1" si="858"/>
        <v>0</v>
      </c>
      <c r="HX93" s="116">
        <f t="shared" ca="1" si="858"/>
        <v>0</v>
      </c>
      <c r="HY93" s="116">
        <f t="shared" ca="1" si="858"/>
        <v>0</v>
      </c>
      <c r="HZ93" s="537">
        <f t="shared" ref="HZ93" ca="1" si="859">IF(AND($M93=HZ$17,$O93=HZ$19,$AH93=HZ$16,OR($P93=HZ$20,HZ$20=1),$AP93=HZ$21),INDEX(i.FS_Strategy,$AJ93+1,$AH93),0)</f>
        <v>0</v>
      </c>
      <c r="IA93" s="117">
        <f t="shared" ref="IA93:ID93" ca="1" si="860">IF(AND($M93=IA$17,$O93=IA$19,$AH93=IA$16,OR($P93=IA$20,IA$20=1)),INDEX(i.FS_Strategy,$AJ93+1,$AH93),0)</f>
        <v>0</v>
      </c>
      <c r="IB93" s="117">
        <f t="shared" ca="1" si="860"/>
        <v>0</v>
      </c>
      <c r="IC93" s="117">
        <f t="shared" ca="1" si="860"/>
        <v>0</v>
      </c>
      <c r="ID93" s="117">
        <f t="shared" ca="1" si="860"/>
        <v>0</v>
      </c>
      <c r="IE93" s="556">
        <f t="shared" ref="IE93:IX93" ca="1" si="861">IF(AND($M93=IE$17,$O93=IE$19,$AH93=IE$16,OR($P93=IE$20,IE$20=1)),INDEX(i.FS_Strategy,$AK93+1,$AH93),0)</f>
        <v>0</v>
      </c>
      <c r="IF93" s="556">
        <f t="shared" ca="1" si="861"/>
        <v>0</v>
      </c>
      <c r="IG93" s="556">
        <f t="shared" ca="1" si="861"/>
        <v>0</v>
      </c>
      <c r="IH93" s="556">
        <f t="shared" ca="1" si="861"/>
        <v>0</v>
      </c>
      <c r="II93" s="556">
        <f t="shared" ca="1" si="861"/>
        <v>0</v>
      </c>
      <c r="IJ93" s="556">
        <f t="shared" ca="1" si="861"/>
        <v>0</v>
      </c>
      <c r="IK93" s="556">
        <f t="shared" ca="1" si="861"/>
        <v>0</v>
      </c>
      <c r="IL93" s="556">
        <f t="shared" ca="1" si="861"/>
        <v>0</v>
      </c>
      <c r="IM93" s="556">
        <f t="shared" ca="1" si="861"/>
        <v>0</v>
      </c>
      <c r="IN93" s="556">
        <f t="shared" ca="1" si="861"/>
        <v>0</v>
      </c>
      <c r="IO93" s="556">
        <f t="shared" ca="1" si="861"/>
        <v>0</v>
      </c>
      <c r="IP93" s="556">
        <f t="shared" ca="1" si="861"/>
        <v>0</v>
      </c>
      <c r="IQ93" s="556">
        <f t="shared" ca="1" si="861"/>
        <v>0</v>
      </c>
      <c r="IR93" s="556">
        <f t="shared" ca="1" si="861"/>
        <v>0</v>
      </c>
      <c r="IS93" s="556">
        <f t="shared" ca="1" si="861"/>
        <v>0</v>
      </c>
      <c r="IT93" s="556">
        <f t="shared" ca="1" si="861"/>
        <v>0</v>
      </c>
      <c r="IU93" s="556">
        <f t="shared" ca="1" si="861"/>
        <v>0</v>
      </c>
      <c r="IV93" s="556">
        <f t="shared" ca="1" si="861"/>
        <v>0</v>
      </c>
      <c r="IW93" s="556">
        <f t="shared" ca="1" si="861"/>
        <v>0</v>
      </c>
      <c r="IX93" s="556">
        <f t="shared" ca="1" si="861"/>
        <v>0</v>
      </c>
      <c r="IY93" s="19">
        <f t="shared" ref="IY93" ca="1" si="862">OFFSET(IY$5,$B93,0)</f>
        <v>0</v>
      </c>
      <c r="IZ93" s="5">
        <f t="shared" ref="IZ93" si="863">INDEX(i.TOL,$O93,IZ$15)</f>
        <v>67</v>
      </c>
      <c r="JA93" s="9"/>
      <c r="JB93" s="5">
        <f t="shared" ref="JB93:JC93" si="864">INDEX(i.FlkStrctr,$N93,JB$15)</f>
        <v>1</v>
      </c>
      <c r="JC93" s="5" t="b">
        <f t="shared" si="864"/>
        <v>0</v>
      </c>
      <c r="JD93" s="19">
        <f t="shared" ref="JD93:KP93" ca="1" si="865">OFFSET(JD$5,$B93,0)</f>
        <v>0</v>
      </c>
      <c r="JE93" s="5">
        <f t="shared" ref="JE93" si="866">INDEX(i.RR_scenario,$U93,$N93)</f>
        <v>0</v>
      </c>
      <c r="JF93" s="5">
        <f t="shared" ref="JF93" si="867">INDEX(i.dryman,($AM93-1)*4+$AL93,JF$15)</f>
        <v>1.2500000000000001E-2</v>
      </c>
      <c r="JG93" s="5">
        <f t="shared" ref="JG93" si="868">INDEX(i.Triplets_mortality,$AB93+1,JG$15)</f>
        <v>0</v>
      </c>
      <c r="JH93" s="19">
        <f t="shared" ca="1" si="865"/>
        <v>0</v>
      </c>
      <c r="JI93" s="5">
        <f t="shared" ref="JI93" si="869">INDEX(i.FlkStrctr,$N93,JI$15)</f>
        <v>60</v>
      </c>
      <c r="JJ93" s="5">
        <f t="shared" ref="JJ93" si="870">INDEX(i.Triplet_pi_yatf,$AD93+1,JJ$15)</f>
        <v>1</v>
      </c>
      <c r="JK93" s="19">
        <f t="shared" ca="1" si="865"/>
        <v>0</v>
      </c>
      <c r="JL93" s="19">
        <f t="shared" ca="1" si="865"/>
        <v>0</v>
      </c>
      <c r="JM93" s="19">
        <f t="shared" ca="1" si="865"/>
        <v>0</v>
      </c>
      <c r="JN93" s="19">
        <f t="shared" ca="1" si="865"/>
        <v>0</v>
      </c>
      <c r="JO93" s="19">
        <f t="shared" ca="1" si="865"/>
        <v>0</v>
      </c>
      <c r="JP93" s="19">
        <f t="shared" ca="1" si="865"/>
        <v>0</v>
      </c>
      <c r="JQ93" s="19">
        <f t="shared" ca="1" si="865"/>
        <v>0</v>
      </c>
      <c r="JR93" s="19">
        <f t="shared" ca="1" si="865"/>
        <v>0</v>
      </c>
      <c r="JS93" s="19">
        <f t="shared" ca="1" si="865"/>
        <v>0</v>
      </c>
      <c r="JT93" s="19">
        <f t="shared" ca="1" si="865"/>
        <v>0</v>
      </c>
      <c r="JU93" s="19">
        <f t="shared" ca="1" si="865"/>
        <v>0</v>
      </c>
      <c r="JV93" s="19">
        <f t="shared" ca="1" si="865"/>
        <v>0</v>
      </c>
      <c r="JW93" s="19">
        <f t="shared" ca="1" si="865"/>
        <v>0</v>
      </c>
      <c r="JX93" s="19">
        <f t="shared" ca="1" si="865"/>
        <v>0</v>
      </c>
      <c r="JY93" s="19">
        <f t="shared" ca="1" si="865"/>
        <v>0</v>
      </c>
      <c r="JZ93" s="19">
        <f t="shared" ca="1" si="865"/>
        <v>0</v>
      </c>
      <c r="KA93" s="19">
        <f t="shared" ca="1" si="865"/>
        <v>0</v>
      </c>
      <c r="KB93" s="19">
        <f t="shared" ca="1" si="865"/>
        <v>0</v>
      </c>
      <c r="KC93" s="19">
        <f t="shared" ca="1" si="865"/>
        <v>0</v>
      </c>
      <c r="KD93" s="19">
        <f t="shared" ca="1" si="865"/>
        <v>0</v>
      </c>
      <c r="KE93" s="19">
        <f t="shared" ca="1" si="865"/>
        <v>0</v>
      </c>
      <c r="KF93" s="5">
        <f t="shared" ref="KF93:KI93" si="871">INDEX(i.dryman,($AM93-1)*4+$AL93,KF$16)</f>
        <v>0</v>
      </c>
      <c r="KG93" s="5">
        <f t="shared" si="871"/>
        <v>6.25E-2</v>
      </c>
      <c r="KH93" s="5">
        <f t="shared" si="871"/>
        <v>6.25E-2</v>
      </c>
      <c r="KI93" s="5">
        <f t="shared" si="871"/>
        <v>6.25E-2</v>
      </c>
      <c r="KJ93" s="19">
        <f t="shared" ca="1" si="865"/>
        <v>0</v>
      </c>
      <c r="KK93" s="19">
        <f t="shared" ca="1" si="865"/>
        <v>0</v>
      </c>
      <c r="KL93" s="19">
        <f t="shared" ca="1" si="865"/>
        <v>0</v>
      </c>
      <c r="KM93" s="19">
        <f t="shared" ca="1" si="865"/>
        <v>0</v>
      </c>
      <c r="KN93" s="19">
        <f t="shared" ca="1" si="865"/>
        <v>1</v>
      </c>
      <c r="KO93" s="19">
        <f t="shared" ca="1" si="865"/>
        <v>0</v>
      </c>
      <c r="KP93" s="19">
        <f t="shared" ca="1" si="865"/>
        <v>1</v>
      </c>
      <c r="KQ93" s="9"/>
      <c r="KR93" s="5" t="b">
        <f t="shared" ref="KR93" ca="1" si="872">IF($L93&lt;&gt;0,INDEX(i.cropgraze_inc,$L93,KR$15),OFFSET(KR$5,$B93,0))</f>
        <v>1</v>
      </c>
      <c r="KS93" s="5" t="b">
        <f t="shared" ref="KS93:KU93" si="873">($O93=KS$19)</f>
        <v>0</v>
      </c>
      <c r="KT93" s="5" t="b">
        <f t="shared" si="873"/>
        <v>0</v>
      </c>
      <c r="KU93" s="5" t="b">
        <f t="shared" si="873"/>
        <v>1</v>
      </c>
      <c r="KV93" s="136">
        <f t="shared" ref="KV93:KW93" si="874">$P93</f>
        <v>2</v>
      </c>
      <c r="KW93" s="136">
        <f t="shared" si="874"/>
        <v>2</v>
      </c>
      <c r="KX93" s="5" t="b">
        <f t="shared" ref="KX93:LA93" si="875">INDEX(i.dryman,($AM93-1)*4+$AL93,KX$15)</f>
        <v>0</v>
      </c>
      <c r="KY93" s="5" t="b">
        <f t="shared" si="875"/>
        <v>1</v>
      </c>
      <c r="KZ93" s="5" t="b">
        <f t="shared" si="875"/>
        <v>1</v>
      </c>
      <c r="LA93" s="5" t="b">
        <f t="shared" si="875"/>
        <v>0</v>
      </c>
      <c r="LB93" s="5">
        <f t="shared" ref="LB93:LC93" si="876">INDEX(i.dryman,($AM93-1)*4+$AL93,LB$15+$N93-1)</f>
        <v>1</v>
      </c>
      <c r="LC93" s="5">
        <f t="shared" si="876"/>
        <v>0</v>
      </c>
      <c r="LD93" s="5" t="b">
        <f t="shared" ref="LD93" si="877">AND(INDEX(i.dryman,($AM93-1)*4+$AL93,LD$15),($KW93&gt;0))</f>
        <v>0</v>
      </c>
      <c r="LE93" s="5" t="str" cm="1">
        <f t="array" aca="1" ref="LE93" ca="1">IF(OR(LF93:LM93&lt;&gt;"-"),TRUE,"-")</f>
        <v>-</v>
      </c>
      <c r="LF93" s="19" t="str">
        <f t="shared" ref="LF93:LM93" ca="1" si="878">OFFSET(LF$5,$B93,0)</f>
        <v>-</v>
      </c>
      <c r="LG93" s="19" t="str">
        <f t="shared" ca="1" si="878"/>
        <v>-</v>
      </c>
      <c r="LH93" s="19" t="str">
        <f t="shared" ca="1" si="878"/>
        <v>-</v>
      </c>
      <c r="LI93" s="19" t="str">
        <f t="shared" ca="1" si="878"/>
        <v>-</v>
      </c>
      <c r="LJ93" s="19" t="str">
        <f t="shared" ca="1" si="878"/>
        <v>-</v>
      </c>
      <c r="LK93" s="19" t="str">
        <f t="shared" ca="1" si="878"/>
        <v>-</v>
      </c>
      <c r="LL93" s="19" t="str">
        <f t="shared" ca="1" si="878"/>
        <v>-</v>
      </c>
      <c r="LM93" s="19" t="str">
        <f t="shared" ca="1" si="878"/>
        <v>-</v>
      </c>
      <c r="LN93" s="466">
        <v>5000</v>
      </c>
      <c r="LO93" s="5" t="b">
        <f t="array" aca="1" ref="LO93" ca="1">IF(OR(LP93:LV93&lt;&gt;"-"),TRUE,"-")</f>
        <v>1</v>
      </c>
      <c r="LP93" s="19">
        <f t="shared" ref="LP93:LW93" ca="1" si="879">OFFSET(LP$5,$B93,0)</f>
        <v>0</v>
      </c>
      <c r="LQ93" s="19">
        <v>999999</v>
      </c>
      <c r="LR93" s="19">
        <f t="shared" ca="1" si="879"/>
        <v>999999</v>
      </c>
      <c r="LS93" s="19">
        <f t="shared" ca="1" si="879"/>
        <v>999999</v>
      </c>
      <c r="LT93" s="19">
        <f t="shared" ca="1" si="879"/>
        <v>999999</v>
      </c>
      <c r="LU93" s="19">
        <f t="shared" ca="1" si="879"/>
        <v>999999</v>
      </c>
      <c r="LV93" s="19">
        <f t="shared" ca="1" si="879"/>
        <v>999999</v>
      </c>
      <c r="LW93" s="19" t="str">
        <f t="shared" ca="1" si="879"/>
        <v>-</v>
      </c>
      <c r="LX93" s="19" t="str">
        <f ca="1">OFFSET(LX$5,$B93,0)</f>
        <v>-</v>
      </c>
      <c r="LY93" s="19" t="str">
        <f ca="1">OFFSET(LY$5,$B93,0)</f>
        <v>-</v>
      </c>
      <c r="LZ93" s="19" t="b">
        <f t="shared" ref="LZ93:MA93" ca="1" si="880">OFFSET(LZ$5,$B93,0)</f>
        <v>1</v>
      </c>
      <c r="MA93" s="19">
        <f t="shared" ca="1" si="880"/>
        <v>0</v>
      </c>
      <c r="MB93" s="5" t="str">
        <f t="shared" ref="MB93:ME93" si="881">INDEX(i.FlkStrctr,$N93,MB$15)</f>
        <v>-</v>
      </c>
      <c r="MC93" s="5" t="str">
        <f t="shared" si="881"/>
        <v>-</v>
      </c>
      <c r="MD93" s="5" t="str">
        <f t="shared" si="881"/>
        <v>-</v>
      </c>
      <c r="ME93" s="5" t="str">
        <f t="shared" si="881"/>
        <v>-</v>
      </c>
      <c r="MF93" s="19" t="str">
        <f t="shared" ref="MF93:NW93" ca="1" si="882">OFFSET(MF$5,$B93,0)</f>
        <v>-</v>
      </c>
      <c r="MG93" s="19" t="str">
        <f t="shared" ca="1" si="882"/>
        <v>-</v>
      </c>
      <c r="MH93" s="19" t="str">
        <f t="shared" ca="1" si="882"/>
        <v>-</v>
      </c>
      <c r="MI93" s="19" t="str">
        <f t="shared" ca="1" si="882"/>
        <v>-</v>
      </c>
      <c r="MJ93" s="19">
        <f t="shared" ca="1" si="882"/>
        <v>0.5</v>
      </c>
      <c r="MK93" s="19">
        <f t="shared" ca="1" si="882"/>
        <v>0.5</v>
      </c>
      <c r="ML93" s="19" t="str">
        <f t="shared" ca="1" si="882"/>
        <v>-</v>
      </c>
      <c r="MM93" s="5">
        <f t="shared" ref="MM93:MR93" si="883">INDEX(i.FlkStrctr,$N93,MM$15)</f>
        <v>0</v>
      </c>
      <c r="MN93" s="5">
        <f t="shared" si="883"/>
        <v>500</v>
      </c>
      <c r="MO93" s="5">
        <f t="shared" si="883"/>
        <v>500</v>
      </c>
      <c r="MP93" s="5">
        <f t="shared" si="883"/>
        <v>575</v>
      </c>
      <c r="MQ93" s="5">
        <f t="shared" si="883"/>
        <v>240</v>
      </c>
      <c r="MR93" s="5">
        <f t="shared" si="883"/>
        <v>364</v>
      </c>
      <c r="MS93" s="5">
        <v>0.5</v>
      </c>
      <c r="MT93" s="9"/>
      <c r="MU93" s="19">
        <f t="shared" ca="1" si="882"/>
        <v>70</v>
      </c>
      <c r="MV93" s="19">
        <f t="shared" ca="1" si="882"/>
        <v>50</v>
      </c>
      <c r="MW93" s="19">
        <f t="shared" ca="1" si="882"/>
        <v>75</v>
      </c>
      <c r="MX93" s="19">
        <f t="shared" ca="1" si="882"/>
        <v>50</v>
      </c>
      <c r="MY93" s="5">
        <f t="shared" ref="MY93" si="884">INDEX(i.WoolPrices,$W93,MY$15)</f>
        <v>1</v>
      </c>
      <c r="MZ93" s="5">
        <f t="shared" ref="MZ93" si="885">INDEX(i.MeatPrices,$X93,MZ$15)</f>
        <v>1</v>
      </c>
      <c r="NA93" s="5">
        <f t="shared" ref="NA93" si="886">INDEX(i.GrainPrices,$V93,NA$15)</f>
        <v>1</v>
      </c>
      <c r="NB93" s="9"/>
      <c r="NC93" s="19" t="b">
        <f t="shared" ref="NC93:NN93" ca="1" si="887">OFFSET(NC$5,$B93,0)</f>
        <v>0</v>
      </c>
      <c r="ND93" s="19" t="b">
        <f t="shared" ca="1" si="887"/>
        <v>0</v>
      </c>
      <c r="NE93" s="19">
        <f t="shared" ca="1" si="887"/>
        <v>2</v>
      </c>
      <c r="NF93" s="19">
        <f t="shared" ca="1" si="887"/>
        <v>1</v>
      </c>
      <c r="NG93" s="19">
        <f t="shared" ca="1" si="887"/>
        <v>2</v>
      </c>
      <c r="NH93" s="19">
        <f t="shared" ca="1" si="887"/>
        <v>0</v>
      </c>
      <c r="NI93" s="19" t="str">
        <f t="shared" ca="1" si="887"/>
        <v>-</v>
      </c>
      <c r="NJ93" s="19" t="str">
        <f t="shared" ca="1" si="887"/>
        <v>-</v>
      </c>
      <c r="NK93" s="19" t="str">
        <f t="shared" ca="1" si="887"/>
        <v>-</v>
      </c>
      <c r="NL93" s="466" t="b">
        <v>1</v>
      </c>
      <c r="NM93" s="19">
        <f t="shared" ca="1" si="887"/>
        <v>636</v>
      </c>
      <c r="NN93" s="19" t="str">
        <f t="shared" ca="1" si="887"/>
        <v>-</v>
      </c>
      <c r="NO93" s="19">
        <f t="shared" ca="1" si="882"/>
        <v>1</v>
      </c>
      <c r="NP93" s="19">
        <f t="shared" ca="1" si="882"/>
        <v>1</v>
      </c>
      <c r="NQ93" s="19">
        <f t="shared" ca="1" si="882"/>
        <v>1</v>
      </c>
      <c r="NR93" s="19">
        <f t="shared" ca="1" si="882"/>
        <v>1</v>
      </c>
      <c r="NS93" s="19">
        <f t="shared" ca="1" si="882"/>
        <v>1</v>
      </c>
      <c r="NT93" s="19">
        <f t="shared" ca="1" si="882"/>
        <v>1</v>
      </c>
      <c r="NU93" s="19">
        <f t="shared" ca="1" si="882"/>
        <v>1</v>
      </c>
      <c r="NV93" s="19">
        <f t="shared" ca="1" si="882"/>
        <v>1</v>
      </c>
      <c r="NW93" s="19">
        <f t="shared" ca="1" si="882"/>
        <v>1</v>
      </c>
      <c r="NX93" s="9"/>
      <c r="NY93" s="539" t="str">
        <f t="shared" ref="NY93:PH93" si="888">IF(AND($O93=NY$19, $AP93=NY$21),TRUE,"-")</f>
        <v>-</v>
      </c>
      <c r="NZ93" s="539" t="str">
        <f t="shared" si="888"/>
        <v>-</v>
      </c>
      <c r="OA93" s="539" t="str">
        <f t="shared" si="888"/>
        <v>-</v>
      </c>
      <c r="OB93" s="539" t="str">
        <f t="shared" si="888"/>
        <v>-</v>
      </c>
      <c r="OC93" s="539" t="str">
        <f t="shared" si="888"/>
        <v>-</v>
      </c>
      <c r="OD93" s="539" t="str">
        <f t="shared" si="888"/>
        <v>-</v>
      </c>
      <c r="OE93" s="539" t="str">
        <f t="shared" ca="1" si="888"/>
        <v>-</v>
      </c>
      <c r="OF93" s="539" t="str">
        <f t="shared" ca="1" si="888"/>
        <v>-</v>
      </c>
      <c r="OG93" s="539" t="str">
        <f t="shared" ca="1" si="888"/>
        <v>-</v>
      </c>
      <c r="OH93" s="539" t="str">
        <f t="shared" ca="1" si="888"/>
        <v>-</v>
      </c>
      <c r="OI93" s="539" t="str">
        <f t="shared" ca="1" si="888"/>
        <v>-</v>
      </c>
      <c r="OJ93" s="539" t="str">
        <f t="shared" ca="1" si="888"/>
        <v>-</v>
      </c>
      <c r="OK93" s="539" t="str">
        <f t="shared" ca="1" si="888"/>
        <v>-</v>
      </c>
      <c r="OL93" s="539" t="str">
        <f t="shared" ca="1" si="888"/>
        <v>-</v>
      </c>
      <c r="OM93" s="539" t="str">
        <f t="shared" ca="1" si="888"/>
        <v>-</v>
      </c>
      <c r="ON93" s="539" t="str">
        <f t="shared" ca="1" si="888"/>
        <v>-</v>
      </c>
      <c r="OO93" s="539" t="str">
        <f t="shared" ca="1" si="888"/>
        <v>-</v>
      </c>
      <c r="OP93" s="539" t="str">
        <f t="shared" ca="1" si="888"/>
        <v>-</v>
      </c>
      <c r="OQ93" s="539" t="str">
        <f t="shared" ca="1" si="888"/>
        <v>-</v>
      </c>
      <c r="OR93" s="539" t="str">
        <f t="shared" ca="1" si="888"/>
        <v>-</v>
      </c>
      <c r="OS93" s="539" t="str">
        <f t="shared" ca="1" si="888"/>
        <v>-</v>
      </c>
      <c r="OT93" s="539" t="str">
        <f t="shared" ca="1" si="888"/>
        <v>-</v>
      </c>
      <c r="OU93" s="539" t="str">
        <f t="shared" ca="1" si="888"/>
        <v>-</v>
      </c>
      <c r="OV93" s="539" t="str">
        <f t="shared" ca="1" si="888"/>
        <v>-</v>
      </c>
      <c r="OW93" s="539" t="str">
        <f t="shared" ca="1" si="888"/>
        <v>-</v>
      </c>
      <c r="OX93" s="539" t="str">
        <f t="shared" ca="1" si="888"/>
        <v>-</v>
      </c>
      <c r="OY93" s="539" t="str">
        <f t="shared" ca="1" si="888"/>
        <v>-</v>
      </c>
      <c r="OZ93" s="539" t="str">
        <f t="shared" ca="1" si="888"/>
        <v>-</v>
      </c>
      <c r="PA93" s="539" t="str">
        <f t="shared" ca="1" si="888"/>
        <v>-</v>
      </c>
      <c r="PB93" s="539" t="str">
        <f t="shared" ca="1" si="888"/>
        <v>-</v>
      </c>
      <c r="PC93" s="539" t="str">
        <f t="shared" ca="1" si="888"/>
        <v>-</v>
      </c>
      <c r="PD93" s="539" t="str">
        <f t="shared" ca="1" si="888"/>
        <v>-</v>
      </c>
      <c r="PE93" s="539" t="str">
        <f t="shared" ca="1" si="888"/>
        <v>-</v>
      </c>
      <c r="PF93" s="539" t="str">
        <f t="shared" ca="1" si="888"/>
        <v>-</v>
      </c>
      <c r="PG93" s="539" t="str">
        <f t="shared" ca="1" si="888"/>
        <v>-</v>
      </c>
      <c r="PH93" s="539" t="str">
        <f t="shared" ca="1" si="888"/>
        <v>-</v>
      </c>
      <c r="PI93" s="549" t="str">
        <f t="shared" ref="PI93:QH93" si="889">IF($O93=PI$19,TRUE,"-")</f>
        <v>-</v>
      </c>
      <c r="PJ93" s="549" t="str">
        <f t="shared" si="889"/>
        <v>-</v>
      </c>
      <c r="PK93" s="549" t="str">
        <f t="shared" si="889"/>
        <v>-</v>
      </c>
      <c r="PL93" s="549" t="str">
        <f t="shared" si="889"/>
        <v>-</v>
      </c>
      <c r="PM93" s="549" t="str">
        <f t="shared" si="889"/>
        <v>-</v>
      </c>
      <c r="PN93" s="549" t="str">
        <f t="shared" si="889"/>
        <v>-</v>
      </c>
      <c r="PO93" s="549" t="str">
        <f t="shared" si="889"/>
        <v>-</v>
      </c>
      <c r="PP93" s="549" t="str">
        <f t="shared" si="889"/>
        <v>-</v>
      </c>
      <c r="PQ93" s="549" t="str">
        <f t="shared" si="889"/>
        <v>-</v>
      </c>
      <c r="PR93" s="549" t="str">
        <f t="shared" si="889"/>
        <v>-</v>
      </c>
      <c r="PS93" s="549" t="str">
        <f t="shared" si="889"/>
        <v>-</v>
      </c>
      <c r="PT93" s="549" t="str">
        <f t="shared" si="889"/>
        <v>-</v>
      </c>
      <c r="PU93" s="549" t="str">
        <f t="shared" si="889"/>
        <v>-</v>
      </c>
      <c r="PV93" s="549" t="str">
        <f t="shared" si="889"/>
        <v>-</v>
      </c>
      <c r="PW93" s="549" t="str">
        <f t="shared" si="889"/>
        <v>-</v>
      </c>
      <c r="PX93" s="549" t="str">
        <f t="shared" si="889"/>
        <v>-</v>
      </c>
      <c r="PY93" s="549" t="str">
        <f t="shared" si="889"/>
        <v>-</v>
      </c>
      <c r="PZ93" s="549" t="str">
        <f t="shared" si="889"/>
        <v>-</v>
      </c>
      <c r="QA93" s="549" t="str">
        <f t="shared" si="889"/>
        <v>-</v>
      </c>
      <c r="QB93" s="549" t="str">
        <f t="shared" si="889"/>
        <v>-</v>
      </c>
      <c r="QC93" s="549" t="str">
        <f t="shared" si="889"/>
        <v>-</v>
      </c>
      <c r="QD93" s="549" t="str">
        <f t="shared" si="889"/>
        <v>-</v>
      </c>
      <c r="QE93" s="549" t="str">
        <f t="shared" si="889"/>
        <v>-</v>
      </c>
      <c r="QF93" s="549" t="str">
        <f t="shared" si="889"/>
        <v>-</v>
      </c>
      <c r="QG93" s="549" t="str">
        <f t="shared" si="889"/>
        <v>-</v>
      </c>
      <c r="QH93" s="549" t="str">
        <f t="shared" si="889"/>
        <v>-</v>
      </c>
      <c r="QI93" s="539" t="str">
        <f t="shared" ref="QI93:RR93" si="890">IF(AND($O93=QI$19, $AP93=QI$21),TRUE,"-")</f>
        <v>-</v>
      </c>
      <c r="QJ93" s="539" t="str">
        <f t="shared" si="890"/>
        <v>-</v>
      </c>
      <c r="QK93" s="539" t="str">
        <f t="shared" si="890"/>
        <v>-</v>
      </c>
      <c r="QL93" s="539" t="str">
        <f t="shared" si="890"/>
        <v>-</v>
      </c>
      <c r="QM93" s="539" t="str">
        <f t="shared" si="890"/>
        <v>-</v>
      </c>
      <c r="QN93" s="539" t="str">
        <f t="shared" si="890"/>
        <v>-</v>
      </c>
      <c r="QO93" s="539" t="str">
        <f t="shared" ca="1" si="890"/>
        <v>-</v>
      </c>
      <c r="QP93" s="539" t="str">
        <f t="shared" ca="1" si="890"/>
        <v>-</v>
      </c>
      <c r="QQ93" s="539" t="str">
        <f t="shared" ca="1" si="890"/>
        <v>-</v>
      </c>
      <c r="QR93" s="539" t="str">
        <f t="shared" ca="1" si="890"/>
        <v>-</v>
      </c>
      <c r="QS93" s="539" t="str">
        <f t="shared" ca="1" si="890"/>
        <v>-</v>
      </c>
      <c r="QT93" s="539" t="str">
        <f t="shared" ca="1" si="890"/>
        <v>-</v>
      </c>
      <c r="QU93" s="539" t="str">
        <f t="shared" ca="1" si="890"/>
        <v>-</v>
      </c>
      <c r="QV93" s="539" t="str">
        <f t="shared" ca="1" si="890"/>
        <v>-</v>
      </c>
      <c r="QW93" s="539" t="str">
        <f t="shared" ca="1" si="890"/>
        <v>-</v>
      </c>
      <c r="QX93" s="539" t="str">
        <f t="shared" ca="1" si="890"/>
        <v>-</v>
      </c>
      <c r="QY93" s="539" t="str">
        <f t="shared" ca="1" si="890"/>
        <v>-</v>
      </c>
      <c r="QZ93" s="539" t="str">
        <f t="shared" ca="1" si="890"/>
        <v>-</v>
      </c>
      <c r="RA93" s="539" t="str">
        <f t="shared" ca="1" si="890"/>
        <v>-</v>
      </c>
      <c r="RB93" s="539" t="str">
        <f t="shared" ca="1" si="890"/>
        <v>-</v>
      </c>
      <c r="RC93" s="539" t="str">
        <f t="shared" ca="1" si="890"/>
        <v>-</v>
      </c>
      <c r="RD93" s="539" t="str">
        <f t="shared" ca="1" si="890"/>
        <v>-</v>
      </c>
      <c r="RE93" s="539" t="str">
        <f t="shared" ca="1" si="890"/>
        <v>-</v>
      </c>
      <c r="RF93" s="539" t="str">
        <f t="shared" ca="1" si="890"/>
        <v>-</v>
      </c>
      <c r="RG93" s="539" t="str">
        <f t="shared" ca="1" si="890"/>
        <v>-</v>
      </c>
      <c r="RH93" s="539" t="str">
        <f t="shared" ca="1" si="890"/>
        <v>-</v>
      </c>
      <c r="RI93" s="539" t="str">
        <f t="shared" ca="1" si="890"/>
        <v>-</v>
      </c>
      <c r="RJ93" s="539" t="str">
        <f t="shared" ca="1" si="890"/>
        <v>-</v>
      </c>
      <c r="RK93" s="539" t="str">
        <f t="shared" ca="1" si="890"/>
        <v>-</v>
      </c>
      <c r="RL93" s="539" t="str">
        <f t="shared" ca="1" si="890"/>
        <v>-</v>
      </c>
      <c r="RM93" s="539" t="str">
        <f t="shared" ca="1" si="890"/>
        <v>-</v>
      </c>
      <c r="RN93" s="539" t="str">
        <f t="shared" ca="1" si="890"/>
        <v>-</v>
      </c>
      <c r="RO93" s="539" t="str">
        <f t="shared" ca="1" si="890"/>
        <v>-</v>
      </c>
      <c r="RP93" s="539" t="str">
        <f t="shared" ca="1" si="890"/>
        <v>-</v>
      </c>
      <c r="RQ93" s="539" t="str">
        <f t="shared" ca="1" si="890"/>
        <v>-</v>
      </c>
      <c r="RR93" s="539" t="str">
        <f t="shared" ca="1" si="890"/>
        <v>-</v>
      </c>
      <c r="RS93" s="549" t="str">
        <f t="shared" ref="RS93:SR93" si="891">IF($O93=RS$19,TRUE,"-")</f>
        <v>-</v>
      </c>
      <c r="RT93" s="549" t="str">
        <f t="shared" si="891"/>
        <v>-</v>
      </c>
      <c r="RU93" s="549" t="str">
        <f t="shared" si="891"/>
        <v>-</v>
      </c>
      <c r="RV93" s="549" t="str">
        <f t="shared" si="891"/>
        <v>-</v>
      </c>
      <c r="RW93" s="549" t="str">
        <f t="shared" si="891"/>
        <v>-</v>
      </c>
      <c r="RX93" s="549" t="str">
        <f t="shared" si="891"/>
        <v>-</v>
      </c>
      <c r="RY93" s="549" t="str">
        <f t="shared" si="891"/>
        <v>-</v>
      </c>
      <c r="RZ93" s="549" t="str">
        <f t="shared" si="891"/>
        <v>-</v>
      </c>
      <c r="SA93" s="549" t="str">
        <f t="shared" si="891"/>
        <v>-</v>
      </c>
      <c r="SB93" s="549" t="str">
        <f t="shared" si="891"/>
        <v>-</v>
      </c>
      <c r="SC93" s="549" t="str">
        <f t="shared" si="891"/>
        <v>-</v>
      </c>
      <c r="SD93" s="549" t="str">
        <f t="shared" si="891"/>
        <v>-</v>
      </c>
      <c r="SE93" s="549" t="str">
        <f t="shared" si="891"/>
        <v>-</v>
      </c>
      <c r="SF93" s="549" t="str">
        <f t="shared" si="891"/>
        <v>-</v>
      </c>
      <c r="SG93" s="549" t="str">
        <f t="shared" si="891"/>
        <v>-</v>
      </c>
      <c r="SH93" s="549" t="str">
        <f t="shared" si="891"/>
        <v>-</v>
      </c>
      <c r="SI93" s="549" t="str">
        <f t="shared" si="891"/>
        <v>-</v>
      </c>
      <c r="SJ93" s="549" t="str">
        <f t="shared" si="891"/>
        <v>-</v>
      </c>
      <c r="SK93" s="549" t="str">
        <f t="shared" si="891"/>
        <v>-</v>
      </c>
      <c r="SL93" s="549" t="str">
        <f t="shared" si="891"/>
        <v>-</v>
      </c>
      <c r="SM93" s="549" t="str">
        <f t="shared" si="891"/>
        <v>-</v>
      </c>
      <c r="SN93" s="549" t="str">
        <f t="shared" si="891"/>
        <v>-</v>
      </c>
      <c r="SO93" s="549" t="str">
        <f t="shared" si="891"/>
        <v>-</v>
      </c>
      <c r="SP93" s="549" t="str">
        <f t="shared" si="891"/>
        <v>-</v>
      </c>
      <c r="SQ93" s="549" t="str">
        <f t="shared" si="891"/>
        <v>-</v>
      </c>
      <c r="SR93" s="549" t="str">
        <f t="shared" si="891"/>
        <v>-</v>
      </c>
      <c r="SS93" s="539" t="b">
        <f t="shared" ref="SS93:UB93" si="892">IF(AND($O93=SS$19, $AP93=SS$21),TRUE,"-")</f>
        <v>1</v>
      </c>
      <c r="ST93" s="539" t="b">
        <f t="shared" si="892"/>
        <v>1</v>
      </c>
      <c r="SU93" s="539" t="b">
        <f t="shared" si="892"/>
        <v>1</v>
      </c>
      <c r="SV93" s="539" t="b">
        <f t="shared" si="892"/>
        <v>1</v>
      </c>
      <c r="SW93" s="539" t="b">
        <f t="shared" si="892"/>
        <v>1</v>
      </c>
      <c r="SX93" s="539" t="b">
        <f t="shared" si="892"/>
        <v>1</v>
      </c>
      <c r="SY93" s="539" t="str">
        <f t="shared" ca="1" si="892"/>
        <v>-</v>
      </c>
      <c r="SZ93" s="539" t="str">
        <f t="shared" ca="1" si="892"/>
        <v>-</v>
      </c>
      <c r="TA93" s="539" t="str">
        <f t="shared" ca="1" si="892"/>
        <v>-</v>
      </c>
      <c r="TB93" s="539" t="str">
        <f t="shared" ca="1" si="892"/>
        <v>-</v>
      </c>
      <c r="TC93" s="539" t="str">
        <f t="shared" ca="1" si="892"/>
        <v>-</v>
      </c>
      <c r="TD93" s="539" t="str">
        <f t="shared" ca="1" si="892"/>
        <v>-</v>
      </c>
      <c r="TE93" s="539" t="str">
        <f t="shared" ca="1" si="892"/>
        <v>-</v>
      </c>
      <c r="TF93" s="539" t="str">
        <f t="shared" ca="1" si="892"/>
        <v>-</v>
      </c>
      <c r="TG93" s="539" t="str">
        <f t="shared" ca="1" si="892"/>
        <v>-</v>
      </c>
      <c r="TH93" s="539" t="str">
        <f t="shared" ca="1" si="892"/>
        <v>-</v>
      </c>
      <c r="TI93" s="539" t="str">
        <f t="shared" ca="1" si="892"/>
        <v>-</v>
      </c>
      <c r="TJ93" s="539" t="str">
        <f t="shared" ca="1" si="892"/>
        <v>-</v>
      </c>
      <c r="TK93" s="539" t="str">
        <f t="shared" ca="1" si="892"/>
        <v>-</v>
      </c>
      <c r="TL93" s="539" t="str">
        <f t="shared" ca="1" si="892"/>
        <v>-</v>
      </c>
      <c r="TM93" s="539" t="str">
        <f t="shared" ca="1" si="892"/>
        <v>-</v>
      </c>
      <c r="TN93" s="539" t="str">
        <f t="shared" ca="1" si="892"/>
        <v>-</v>
      </c>
      <c r="TO93" s="539" t="str">
        <f t="shared" ca="1" si="892"/>
        <v>-</v>
      </c>
      <c r="TP93" s="539" t="str">
        <f t="shared" ca="1" si="892"/>
        <v>-</v>
      </c>
      <c r="TQ93" s="539" t="str">
        <f t="shared" ca="1" si="892"/>
        <v>-</v>
      </c>
      <c r="TR93" s="539" t="str">
        <f t="shared" ca="1" si="892"/>
        <v>-</v>
      </c>
      <c r="TS93" s="539" t="str">
        <f t="shared" ca="1" si="892"/>
        <v>-</v>
      </c>
      <c r="TT93" s="539" t="str">
        <f t="shared" ca="1" si="892"/>
        <v>-</v>
      </c>
      <c r="TU93" s="539" t="str">
        <f t="shared" ca="1" si="892"/>
        <v>-</v>
      </c>
      <c r="TV93" s="539" t="str">
        <f t="shared" ca="1" si="892"/>
        <v>-</v>
      </c>
      <c r="TW93" s="539" t="str">
        <f t="shared" ca="1" si="892"/>
        <v>-</v>
      </c>
      <c r="TX93" s="539" t="str">
        <f t="shared" ca="1" si="892"/>
        <v>-</v>
      </c>
      <c r="TY93" s="539" t="str">
        <f t="shared" ca="1" si="892"/>
        <v>-</v>
      </c>
      <c r="TZ93" s="539" t="str">
        <f t="shared" ca="1" si="892"/>
        <v>-</v>
      </c>
      <c r="UA93" s="539" t="str">
        <f t="shared" ca="1" si="892"/>
        <v>-</v>
      </c>
      <c r="UB93" s="539" t="str">
        <f t="shared" ca="1" si="892"/>
        <v>-</v>
      </c>
      <c r="UC93" s="549" t="b">
        <f t="shared" ref="UC93:VB93" si="893">IF($O93=UC$19,TRUE,"-")</f>
        <v>1</v>
      </c>
      <c r="UD93" s="549" t="b">
        <f t="shared" si="893"/>
        <v>1</v>
      </c>
      <c r="UE93" s="549" t="b">
        <f t="shared" si="893"/>
        <v>1</v>
      </c>
      <c r="UF93" s="549" t="b">
        <f t="shared" si="893"/>
        <v>1</v>
      </c>
      <c r="UG93" s="549" t="b">
        <f t="shared" si="893"/>
        <v>1</v>
      </c>
      <c r="UH93" s="549" t="b">
        <f t="shared" si="893"/>
        <v>1</v>
      </c>
      <c r="UI93" s="549" t="b">
        <f t="shared" si="893"/>
        <v>1</v>
      </c>
      <c r="UJ93" s="549" t="b">
        <f t="shared" si="893"/>
        <v>1</v>
      </c>
      <c r="UK93" s="549" t="b">
        <f t="shared" si="893"/>
        <v>1</v>
      </c>
      <c r="UL93" s="549" t="b">
        <f t="shared" si="893"/>
        <v>1</v>
      </c>
      <c r="UM93" s="549" t="b">
        <f t="shared" si="893"/>
        <v>1</v>
      </c>
      <c r="UN93" s="549" t="b">
        <f t="shared" si="893"/>
        <v>1</v>
      </c>
      <c r="UO93" s="549" t="b">
        <f t="shared" si="893"/>
        <v>1</v>
      </c>
      <c r="UP93" s="549" t="b">
        <f t="shared" si="893"/>
        <v>1</v>
      </c>
      <c r="UQ93" s="549" t="b">
        <f t="shared" si="893"/>
        <v>1</v>
      </c>
      <c r="UR93" s="549" t="b">
        <f t="shared" si="893"/>
        <v>1</v>
      </c>
      <c r="US93" s="549" t="b">
        <f t="shared" si="893"/>
        <v>1</v>
      </c>
      <c r="UT93" s="549" t="b">
        <f t="shared" si="893"/>
        <v>1</v>
      </c>
      <c r="UU93" s="549" t="b">
        <f t="shared" si="893"/>
        <v>1</v>
      </c>
      <c r="UV93" s="549" t="b">
        <f t="shared" si="893"/>
        <v>1</v>
      </c>
      <c r="UW93" s="549" t="b">
        <f t="shared" si="893"/>
        <v>1</v>
      </c>
      <c r="UX93" s="549" t="b">
        <f t="shared" si="893"/>
        <v>1</v>
      </c>
      <c r="UY93" s="549" t="b">
        <f t="shared" si="893"/>
        <v>1</v>
      </c>
      <c r="UZ93" s="549" t="b">
        <f t="shared" si="893"/>
        <v>1</v>
      </c>
      <c r="VA93" s="549" t="b">
        <f t="shared" si="893"/>
        <v>1</v>
      </c>
      <c r="VB93" s="549" t="b">
        <f t="shared" si="893"/>
        <v>1</v>
      </c>
      <c r="VC93" s="19">
        <f t="shared" ref="VC93" ca="1" si="894">OFFSET(VC$5,$B93,0)</f>
        <v>0</v>
      </c>
      <c r="VD93" s="23">
        <v>0</v>
      </c>
    </row>
    <row r="94" spans="1:576" outlineLevel="1">
      <c r="A94" s="21">
        <f t="shared" si="93"/>
        <v>89</v>
      </c>
      <c r="B94" s="21"/>
      <c r="D94" s="14"/>
      <c r="E94" t="b">
        <v>0</v>
      </c>
      <c r="Y94" s="211"/>
      <c r="Z94" s="211"/>
      <c r="AA94" s="211"/>
      <c r="AB94" s="211"/>
      <c r="AD94" s="211"/>
      <c r="AE94" s="211"/>
      <c r="AF94" s="211"/>
      <c r="AG94" s="211"/>
      <c r="AH94" s="211"/>
      <c r="AI94" s="211"/>
      <c r="AJ94" s="211"/>
      <c r="AK94" s="211"/>
      <c r="AS94" s="226" t="s">
        <v>817</v>
      </c>
      <c r="AT94" s="9" t="str">
        <f ca="1">IF(COUNTIF(AS$5:AS94,AS94)=1,"-","Dup")</f>
        <v>-</v>
      </c>
      <c r="AU94" s="9"/>
      <c r="AV94" s="14"/>
      <c r="AW94" s="14"/>
      <c r="AX94" s="14"/>
      <c r="AY94" s="14"/>
      <c r="AZ94" s="14"/>
      <c r="BA94" s="14"/>
      <c r="BB94" s="14"/>
      <c r="BC94" s="14"/>
      <c r="BD94" s="9"/>
      <c r="BE94" s="14"/>
      <c r="BF94" s="14"/>
      <c r="BG94" s="14"/>
      <c r="BH94" s="14"/>
      <c r="BI94" s="14"/>
      <c r="BJ94" s="14"/>
      <c r="BK94" s="14"/>
      <c r="BL94" s="9"/>
      <c r="BM94" s="14"/>
      <c r="BN94" s="14"/>
      <c r="BO94" s="14"/>
      <c r="BP94" s="14"/>
      <c r="BQ94" s="14"/>
      <c r="BR94" s="14"/>
      <c r="BS94" s="14"/>
      <c r="BT94" s="14"/>
      <c r="BU94" s="14"/>
      <c r="BV94" s="14"/>
      <c r="BW94" s="14"/>
      <c r="BX94" s="9"/>
      <c r="BY94" s="14"/>
      <c r="BZ94" s="14"/>
      <c r="CA94" s="14"/>
      <c r="CB94" s="14"/>
      <c r="CC94" s="14"/>
      <c r="CD94" s="14"/>
      <c r="CE94" s="14"/>
      <c r="CF94" s="14"/>
      <c r="CG94" s="14"/>
      <c r="CH94" s="14"/>
      <c r="CI94" s="9"/>
      <c r="CJ94" s="14"/>
      <c r="CK94" s="14"/>
      <c r="CL94" s="14"/>
      <c r="CM94" s="14"/>
      <c r="CN94" s="14"/>
      <c r="CO94" s="146"/>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9"/>
      <c r="DS94" s="14"/>
      <c r="DT94" s="14"/>
      <c r="DU94" s="14"/>
      <c r="DV94" s="14"/>
      <c r="DW94" s="14"/>
      <c r="DX94" s="14"/>
      <c r="DY94" s="14"/>
      <c r="DZ94" s="14"/>
      <c r="EA94" s="14"/>
      <c r="EB94" s="14"/>
      <c r="EC94" s="14"/>
      <c r="ED94" s="14"/>
      <c r="EE94" s="313"/>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4"/>
      <c r="IV94" s="14"/>
      <c r="IW94" s="14"/>
      <c r="IX94" s="14"/>
      <c r="IY94" s="14"/>
      <c r="IZ94" s="14"/>
      <c r="JA94" s="9"/>
      <c r="JB94" s="14"/>
      <c r="JC94" s="14"/>
      <c r="JD94" s="14"/>
      <c r="JE94" s="14"/>
      <c r="JF94" s="14"/>
      <c r="JG94" s="14"/>
      <c r="JH94" s="14"/>
      <c r="JI94" s="14"/>
      <c r="JJ94" s="14"/>
      <c r="JK94" s="14"/>
      <c r="JL94" s="14"/>
      <c r="JM94" s="14"/>
      <c r="JN94" s="14"/>
      <c r="JO94" s="14"/>
      <c r="JP94" s="14"/>
      <c r="JQ94" s="14"/>
      <c r="JR94" s="14"/>
      <c r="JS94" s="14"/>
      <c r="JT94" s="14"/>
      <c r="JU94" s="14"/>
      <c r="JV94" s="14"/>
      <c r="JW94" s="14"/>
      <c r="JX94" s="14"/>
      <c r="JY94" s="14"/>
      <c r="JZ94" s="14"/>
      <c r="KA94" s="14"/>
      <c r="KB94" s="14"/>
      <c r="KC94" s="14"/>
      <c r="KD94" s="14"/>
      <c r="KE94" s="14"/>
      <c r="KF94" s="14"/>
      <c r="KG94" s="14"/>
      <c r="KH94" s="14"/>
      <c r="KI94" s="14"/>
      <c r="KJ94" s="14"/>
      <c r="KK94" s="14"/>
      <c r="KL94" s="14"/>
      <c r="KM94" s="14"/>
      <c r="KN94" s="14"/>
      <c r="KO94" s="14"/>
      <c r="KP94" s="14"/>
      <c r="KQ94" s="9"/>
      <c r="KR94" s="14"/>
      <c r="KS94" s="14"/>
      <c r="KT94" s="14"/>
      <c r="KU94" s="14"/>
      <c r="KV94" s="14"/>
      <c r="KW94" s="14"/>
      <c r="KX94" s="14"/>
      <c r="KY94" s="14"/>
      <c r="KZ94" s="14"/>
      <c r="LA94" s="14"/>
      <c r="LB94" s="14"/>
      <c r="LC94" s="14"/>
      <c r="LD94" s="14"/>
      <c r="LE94" s="14"/>
      <c r="LF94" s="14"/>
      <c r="LG94" s="14"/>
      <c r="LH94" s="14"/>
      <c r="LI94" s="14"/>
      <c r="LJ94" s="14"/>
      <c r="LK94" s="14"/>
      <c r="LL94" s="14"/>
      <c r="LM94" s="14"/>
      <c r="LN94" s="14"/>
      <c r="LO94" s="14"/>
      <c r="LP94" s="14"/>
      <c r="LQ94" s="14"/>
      <c r="LR94" s="14"/>
      <c r="LS94" s="14"/>
      <c r="LT94" s="14"/>
      <c r="LU94" s="14"/>
      <c r="LV94" s="14"/>
      <c r="LW94" s="14"/>
      <c r="LX94" s="14"/>
      <c r="LY94" s="14"/>
      <c r="LZ94" s="14"/>
      <c r="MA94" s="14"/>
      <c r="MB94" s="14"/>
      <c r="MC94" s="14"/>
      <c r="MD94" s="14"/>
      <c r="ME94" s="14"/>
      <c r="MF94" s="14"/>
      <c r="MG94" s="14"/>
      <c r="MH94" s="14"/>
      <c r="MI94" s="14"/>
      <c r="MJ94" s="14"/>
      <c r="MK94" s="14"/>
      <c r="ML94" s="14"/>
      <c r="MM94" s="14"/>
      <c r="MN94" s="14"/>
      <c r="MO94" s="14"/>
      <c r="MP94" s="14"/>
      <c r="MQ94" s="14"/>
      <c r="MR94" s="14"/>
      <c r="MS94" s="14"/>
      <c r="MT94" s="9"/>
      <c r="MU94" s="14"/>
      <c r="MV94" s="14"/>
      <c r="MW94" s="14"/>
      <c r="MX94" s="14"/>
      <c r="MY94" s="14"/>
      <c r="MZ94" s="14"/>
      <c r="NA94" s="14"/>
      <c r="NB94" s="9"/>
      <c r="NC94" s="14"/>
      <c r="ND94" s="14"/>
      <c r="NE94" s="14"/>
      <c r="NF94" s="14"/>
      <c r="NG94" s="14"/>
      <c r="NH94" s="14"/>
      <c r="NI94" s="14"/>
      <c r="NJ94" s="14"/>
      <c r="NK94" s="14"/>
      <c r="NL94" s="14"/>
      <c r="NM94" s="14"/>
      <c r="NN94" s="14"/>
      <c r="NO94" s="14"/>
      <c r="NP94" s="14"/>
      <c r="NQ94" s="14"/>
      <c r="NR94" s="14"/>
      <c r="NS94" s="14"/>
      <c r="NT94" s="14"/>
      <c r="NU94" s="14"/>
      <c r="NV94" s="14"/>
      <c r="NW94" s="14"/>
      <c r="NX94" s="9"/>
      <c r="NY94" s="14"/>
      <c r="NZ94" s="14"/>
      <c r="OA94" s="14"/>
      <c r="OB94" s="14"/>
      <c r="OC94" s="14"/>
      <c r="OD94" s="14"/>
      <c r="OE94" s="14"/>
      <c r="OF94" s="14"/>
      <c r="OG94" s="14"/>
      <c r="OH94" s="14"/>
      <c r="OI94" s="14"/>
      <c r="OJ94" s="14"/>
      <c r="OK94" s="14"/>
      <c r="OL94" s="14"/>
      <c r="OM94" s="14"/>
      <c r="ON94" s="14"/>
      <c r="OO94" s="14"/>
      <c r="OP94" s="14"/>
      <c r="OQ94" s="14"/>
      <c r="OR94" s="14"/>
      <c r="OS94" s="14"/>
      <c r="OT94" s="14"/>
      <c r="OU94" s="14"/>
      <c r="OV94" s="14"/>
      <c r="OW94" s="14"/>
      <c r="OX94" s="14"/>
      <c r="OY94" s="14"/>
      <c r="OZ94" s="14"/>
      <c r="PA94" s="14"/>
      <c r="PB94" s="14"/>
      <c r="PC94" s="14"/>
      <c r="PD94" s="14"/>
      <c r="PE94" s="14"/>
      <c r="PF94" s="14"/>
      <c r="PG94" s="14"/>
      <c r="PH94" s="14"/>
      <c r="PI94" s="14"/>
      <c r="PJ94" s="14"/>
      <c r="PK94" s="14"/>
      <c r="PL94" s="14"/>
      <c r="PM94" s="14"/>
      <c r="PN94" s="14"/>
      <c r="PO94" s="14"/>
      <c r="PP94" s="14"/>
      <c r="PQ94" s="14"/>
      <c r="PR94" s="14"/>
      <c r="PS94" s="14"/>
      <c r="PT94" s="14"/>
      <c r="PU94" s="14"/>
      <c r="PV94" s="14"/>
      <c r="PW94" s="14"/>
      <c r="PX94" s="14"/>
      <c r="PY94" s="14"/>
      <c r="PZ94" s="14"/>
      <c r="QA94" s="14"/>
      <c r="QB94" s="14"/>
      <c r="QC94" s="14"/>
      <c r="QD94" s="14"/>
      <c r="QE94" s="14"/>
      <c r="QF94" s="14"/>
      <c r="QG94" s="14"/>
      <c r="QH94" s="14"/>
      <c r="QI94" s="14"/>
      <c r="QJ94" s="14"/>
      <c r="QK94" s="14"/>
      <c r="QL94" s="14"/>
      <c r="QM94" s="14"/>
      <c r="QN94" s="14"/>
      <c r="QO94" s="14"/>
      <c r="QP94" s="14"/>
      <c r="QQ94" s="14"/>
      <c r="QR94" s="14"/>
      <c r="QS94" s="14"/>
      <c r="QT94" s="14"/>
      <c r="QU94" s="14"/>
      <c r="QV94" s="14"/>
      <c r="QW94" s="14"/>
      <c r="QX94" s="14"/>
      <c r="QY94" s="14"/>
      <c r="QZ94" s="14"/>
      <c r="RA94" s="14"/>
      <c r="RB94" s="14"/>
      <c r="RC94" s="14"/>
      <c r="RD94" s="14"/>
      <c r="RE94" s="14"/>
      <c r="RF94" s="14"/>
      <c r="RG94" s="14"/>
      <c r="RH94" s="14"/>
      <c r="RI94" s="14"/>
      <c r="RJ94" s="14"/>
      <c r="RK94" s="14"/>
      <c r="RL94" s="14"/>
      <c r="RM94" s="14"/>
      <c r="RN94" s="14"/>
      <c r="RO94" s="14"/>
      <c r="RP94" s="14"/>
      <c r="RQ94" s="14"/>
      <c r="RR94" s="14"/>
      <c r="RS94" s="14"/>
      <c r="RT94" s="14"/>
      <c r="RU94" s="14"/>
      <c r="RV94" s="14"/>
      <c r="RW94" s="14"/>
      <c r="RX94" s="14"/>
      <c r="RY94" s="14"/>
      <c r="RZ94" s="14"/>
      <c r="SA94" s="14"/>
      <c r="SB94" s="14"/>
      <c r="SC94" s="14"/>
      <c r="SD94" s="14"/>
      <c r="SE94" s="14"/>
      <c r="SF94" s="14"/>
      <c r="SG94" s="14"/>
      <c r="SH94" s="14"/>
      <c r="SI94" s="14"/>
      <c r="SJ94" s="14"/>
      <c r="SK94" s="14"/>
      <c r="SL94" s="14"/>
      <c r="SM94" s="14"/>
      <c r="SN94" s="14"/>
      <c r="SO94" s="14"/>
      <c r="SP94" s="14"/>
      <c r="SQ94" s="14"/>
      <c r="SR94" s="14"/>
      <c r="SS94" s="14"/>
      <c r="ST94" s="14"/>
      <c r="SU94" s="14"/>
      <c r="SV94" s="14"/>
      <c r="SW94" s="14"/>
      <c r="SX94" s="14"/>
      <c r="SY94" s="14"/>
      <c r="SZ94" s="14"/>
      <c r="TA94" s="14"/>
      <c r="TB94" s="14"/>
      <c r="TC94" s="14"/>
      <c r="TD94" s="14"/>
      <c r="TE94" s="14"/>
      <c r="TF94" s="14"/>
      <c r="TG94" s="14"/>
      <c r="TH94" s="14"/>
      <c r="TI94" s="14"/>
      <c r="TJ94" s="14"/>
      <c r="TK94" s="14"/>
      <c r="TL94" s="14"/>
      <c r="TM94" s="14"/>
      <c r="TN94" s="14"/>
      <c r="TO94" s="14"/>
      <c r="TP94" s="14"/>
      <c r="TQ94" s="14"/>
      <c r="TR94" s="14"/>
      <c r="TS94" s="14"/>
      <c r="TT94" s="14"/>
      <c r="TU94" s="14"/>
      <c r="TV94" s="14"/>
      <c r="TW94" s="14"/>
      <c r="TX94" s="14"/>
      <c r="TY94" s="14"/>
      <c r="TZ94" s="14"/>
      <c r="UA94" s="14"/>
      <c r="UB94" s="14"/>
      <c r="UC94" s="14"/>
      <c r="UD94" s="14"/>
      <c r="UE94" s="14"/>
      <c r="UF94" s="14"/>
      <c r="UG94" s="14"/>
      <c r="UH94" s="14"/>
      <c r="UI94" s="14"/>
      <c r="UJ94" s="14"/>
      <c r="UK94" s="14"/>
      <c r="UL94" s="14"/>
      <c r="UM94" s="14"/>
      <c r="UN94" s="14"/>
      <c r="UO94" s="14"/>
      <c r="UP94" s="14"/>
      <c r="UQ94" s="14"/>
      <c r="UR94" s="14"/>
      <c r="US94" s="14"/>
      <c r="UT94" s="14"/>
      <c r="UU94" s="14"/>
      <c r="UV94" s="14"/>
      <c r="UW94" s="14"/>
      <c r="UX94" s="14"/>
      <c r="UY94" s="14"/>
      <c r="UZ94" s="14"/>
      <c r="VA94" s="14"/>
      <c r="VB94" s="14"/>
      <c r="VC94" s="14"/>
      <c r="VD94" s="23">
        <v>0</v>
      </c>
    </row>
    <row r="95" spans="1:576" outlineLevel="1">
      <c r="A95" s="21">
        <f t="shared" si="93"/>
        <v>90</v>
      </c>
      <c r="B95" s="21"/>
      <c r="D95" s="14"/>
      <c r="E95" t="b">
        <v>0</v>
      </c>
      <c r="Y95" s="211"/>
      <c r="Z95" s="211"/>
      <c r="AA95" s="211"/>
      <c r="AB95" s="211"/>
      <c r="AD95" s="211"/>
      <c r="AE95" s="211"/>
      <c r="AF95" s="211"/>
      <c r="AG95" s="211"/>
      <c r="AH95" s="211"/>
      <c r="AI95" s="211"/>
      <c r="AJ95" s="211"/>
      <c r="AK95" s="211"/>
      <c r="AS95" s="226" t="s">
        <v>818</v>
      </c>
      <c r="AT95" s="9" t="str">
        <f ca="1">IF(COUNTIF(AS$5:AS95,AS95)=1,"-","Dup")</f>
        <v>-</v>
      </c>
      <c r="AU95" s="9"/>
      <c r="AV95" s="14"/>
      <c r="AW95" s="14"/>
      <c r="AX95" s="14"/>
      <c r="AY95" s="14"/>
      <c r="AZ95" s="14"/>
      <c r="BA95" s="14"/>
      <c r="BB95" s="14"/>
      <c r="BC95" s="14"/>
      <c r="BD95" s="9"/>
      <c r="BE95" s="14"/>
      <c r="BF95" s="14"/>
      <c r="BG95" s="14"/>
      <c r="BH95" s="14"/>
      <c r="BI95" s="14"/>
      <c r="BJ95" s="14"/>
      <c r="BK95" s="14"/>
      <c r="BL95" s="9"/>
      <c r="BM95" s="14"/>
      <c r="BN95" s="14"/>
      <c r="BO95" s="14"/>
      <c r="BP95" s="14"/>
      <c r="BQ95" s="14"/>
      <c r="BR95" s="14"/>
      <c r="BS95" s="14"/>
      <c r="BT95" s="14"/>
      <c r="BU95" s="14"/>
      <c r="BV95" s="14"/>
      <c r="BW95" s="14"/>
      <c r="BX95" s="9"/>
      <c r="BY95" s="14"/>
      <c r="BZ95" s="14"/>
      <c r="CA95" s="14"/>
      <c r="CB95" s="14"/>
      <c r="CC95" s="14"/>
      <c r="CD95" s="14"/>
      <c r="CE95" s="14"/>
      <c r="CF95" s="14"/>
      <c r="CG95" s="14"/>
      <c r="CH95" s="14"/>
      <c r="CI95" s="9"/>
      <c r="CJ95" s="14"/>
      <c r="CK95" s="14"/>
      <c r="CL95" s="14"/>
      <c r="CM95" s="14"/>
      <c r="CN95" s="14"/>
      <c r="CO95" s="146"/>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9"/>
      <c r="DS95" s="14"/>
      <c r="DT95" s="14"/>
      <c r="DU95" s="14"/>
      <c r="DV95" s="14"/>
      <c r="DW95" s="14"/>
      <c r="DX95" s="14"/>
      <c r="DY95" s="14"/>
      <c r="DZ95" s="14"/>
      <c r="EA95" s="14"/>
      <c r="EB95" s="14"/>
      <c r="EC95" s="14"/>
      <c r="ED95" s="14"/>
      <c r="EE95" s="313"/>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4"/>
      <c r="IV95" s="14"/>
      <c r="IW95" s="14"/>
      <c r="IX95" s="14"/>
      <c r="IY95" s="14"/>
      <c r="IZ95" s="14"/>
      <c r="JA95" s="9"/>
      <c r="JB95" s="14"/>
      <c r="JC95" s="14"/>
      <c r="JD95" s="14"/>
      <c r="JE95" s="14"/>
      <c r="JF95" s="14"/>
      <c r="JG95" s="14"/>
      <c r="JH95" s="14"/>
      <c r="JI95" s="14"/>
      <c r="JJ95" s="14"/>
      <c r="JK95" s="14"/>
      <c r="JL95" s="14"/>
      <c r="JM95" s="14"/>
      <c r="JN95" s="14"/>
      <c r="JO95" s="14"/>
      <c r="JP95" s="14"/>
      <c r="JQ95" s="14"/>
      <c r="JR95" s="14"/>
      <c r="JS95" s="14"/>
      <c r="JT95" s="14"/>
      <c r="JU95" s="14"/>
      <c r="JV95" s="14"/>
      <c r="JW95" s="14"/>
      <c r="JX95" s="14"/>
      <c r="JY95" s="14"/>
      <c r="JZ95" s="14"/>
      <c r="KA95" s="14"/>
      <c r="KB95" s="14"/>
      <c r="KC95" s="14"/>
      <c r="KD95" s="14"/>
      <c r="KE95" s="14"/>
      <c r="KF95" s="14"/>
      <c r="KG95" s="14"/>
      <c r="KH95" s="14"/>
      <c r="KI95" s="14"/>
      <c r="KJ95" s="14"/>
      <c r="KK95" s="14"/>
      <c r="KL95" s="14"/>
      <c r="KM95" s="14"/>
      <c r="KN95" s="14"/>
      <c r="KO95" s="14"/>
      <c r="KP95" s="14"/>
      <c r="KQ95" s="9"/>
      <c r="KR95" s="14"/>
      <c r="KS95" s="14"/>
      <c r="KT95" s="14"/>
      <c r="KU95" s="14"/>
      <c r="KV95" s="14"/>
      <c r="KW95" s="14"/>
      <c r="KX95" s="14"/>
      <c r="KY95" s="14"/>
      <c r="KZ95" s="14"/>
      <c r="LA95" s="14"/>
      <c r="LB95" s="14"/>
      <c r="LC95" s="14"/>
      <c r="LD95" s="14"/>
      <c r="LE95" s="14"/>
      <c r="LF95" s="14"/>
      <c r="LG95" s="14"/>
      <c r="LH95" s="14"/>
      <c r="LI95" s="14"/>
      <c r="LJ95" s="14"/>
      <c r="LK95" s="14"/>
      <c r="LL95" s="14"/>
      <c r="LM95" s="14"/>
      <c r="LN95" s="14"/>
      <c r="LO95" s="14"/>
      <c r="LP95" s="14"/>
      <c r="LQ95" s="14"/>
      <c r="LR95" s="14"/>
      <c r="LS95" s="14"/>
      <c r="LT95" s="14"/>
      <c r="LU95" s="14"/>
      <c r="LV95" s="14"/>
      <c r="LW95" s="14"/>
      <c r="LX95" s="14"/>
      <c r="LY95" s="14"/>
      <c r="LZ95" s="14"/>
      <c r="MA95" s="14"/>
      <c r="MB95" s="14"/>
      <c r="MC95" s="14"/>
      <c r="MD95" s="14"/>
      <c r="ME95" s="14"/>
      <c r="MF95" s="14"/>
      <c r="MG95" s="14"/>
      <c r="MH95" s="14"/>
      <c r="MI95" s="14"/>
      <c r="MJ95" s="14"/>
      <c r="MK95" s="14"/>
      <c r="ML95" s="14"/>
      <c r="MM95" s="14"/>
      <c r="MN95" s="14"/>
      <c r="MO95" s="14"/>
      <c r="MP95" s="14"/>
      <c r="MQ95" s="14"/>
      <c r="MR95" s="14"/>
      <c r="MS95" s="14"/>
      <c r="MT95" s="9"/>
      <c r="MU95" s="14"/>
      <c r="MV95" s="14"/>
      <c r="MW95" s="14"/>
      <c r="MX95" s="14"/>
      <c r="MY95" s="14"/>
      <c r="MZ95" s="14"/>
      <c r="NA95" s="14"/>
      <c r="NB95" s="9"/>
      <c r="NC95" s="14"/>
      <c r="ND95" s="14"/>
      <c r="NE95" s="14"/>
      <c r="NF95" s="14"/>
      <c r="NG95" s="14"/>
      <c r="NH95" s="14"/>
      <c r="NI95" s="14"/>
      <c r="NJ95" s="14"/>
      <c r="NK95" s="14"/>
      <c r="NL95" s="14"/>
      <c r="NM95" s="14"/>
      <c r="NN95" s="14"/>
      <c r="NO95" s="14"/>
      <c r="NP95" s="14"/>
      <c r="NQ95" s="14"/>
      <c r="NR95" s="14"/>
      <c r="NS95" s="14"/>
      <c r="NT95" s="14"/>
      <c r="NU95" s="14"/>
      <c r="NV95" s="14"/>
      <c r="NW95" s="14"/>
      <c r="NX95" s="9"/>
      <c r="NY95" s="14"/>
      <c r="NZ95" s="14"/>
      <c r="OA95" s="14"/>
      <c r="OB95" s="14"/>
      <c r="OC95" s="14"/>
      <c r="OD95" s="14"/>
      <c r="OE95" s="14"/>
      <c r="OF95" s="14"/>
      <c r="OG95" s="14"/>
      <c r="OH95" s="14"/>
      <c r="OI95" s="14"/>
      <c r="OJ95" s="14"/>
      <c r="OK95" s="14"/>
      <c r="OL95" s="14"/>
      <c r="OM95" s="14"/>
      <c r="ON95" s="14"/>
      <c r="OO95" s="14"/>
      <c r="OP95" s="14"/>
      <c r="OQ95" s="14"/>
      <c r="OR95" s="14"/>
      <c r="OS95" s="14"/>
      <c r="OT95" s="14"/>
      <c r="OU95" s="14"/>
      <c r="OV95" s="14"/>
      <c r="OW95" s="14"/>
      <c r="OX95" s="14"/>
      <c r="OY95" s="14"/>
      <c r="OZ95" s="14"/>
      <c r="PA95" s="14"/>
      <c r="PB95" s="14"/>
      <c r="PC95" s="14"/>
      <c r="PD95" s="14"/>
      <c r="PE95" s="14"/>
      <c r="PF95" s="14"/>
      <c r="PG95" s="14"/>
      <c r="PH95" s="14"/>
      <c r="PI95" s="14"/>
      <c r="PJ95" s="14"/>
      <c r="PK95" s="14"/>
      <c r="PL95" s="14"/>
      <c r="PM95" s="14"/>
      <c r="PN95" s="14"/>
      <c r="PO95" s="14"/>
      <c r="PP95" s="14"/>
      <c r="PQ95" s="14"/>
      <c r="PR95" s="14"/>
      <c r="PS95" s="14"/>
      <c r="PT95" s="14"/>
      <c r="PU95" s="14"/>
      <c r="PV95" s="14"/>
      <c r="PW95" s="14"/>
      <c r="PX95" s="14"/>
      <c r="PY95" s="14"/>
      <c r="PZ95" s="14"/>
      <c r="QA95" s="14"/>
      <c r="QB95" s="14"/>
      <c r="QC95" s="14"/>
      <c r="QD95" s="14"/>
      <c r="QE95" s="14"/>
      <c r="QF95" s="14"/>
      <c r="QG95" s="14"/>
      <c r="QH95" s="14"/>
      <c r="QI95" s="14"/>
      <c r="QJ95" s="14"/>
      <c r="QK95" s="14"/>
      <c r="QL95" s="14"/>
      <c r="QM95" s="14"/>
      <c r="QN95" s="14"/>
      <c r="QO95" s="14"/>
      <c r="QP95" s="14"/>
      <c r="QQ95" s="14"/>
      <c r="QR95" s="14"/>
      <c r="QS95" s="14"/>
      <c r="QT95" s="14"/>
      <c r="QU95" s="14"/>
      <c r="QV95" s="14"/>
      <c r="QW95" s="14"/>
      <c r="QX95" s="14"/>
      <c r="QY95" s="14"/>
      <c r="QZ95" s="14"/>
      <c r="RA95" s="14"/>
      <c r="RB95" s="14"/>
      <c r="RC95" s="14"/>
      <c r="RD95" s="14"/>
      <c r="RE95" s="14"/>
      <c r="RF95" s="14"/>
      <c r="RG95" s="14"/>
      <c r="RH95" s="14"/>
      <c r="RI95" s="14"/>
      <c r="RJ95" s="14"/>
      <c r="RK95" s="14"/>
      <c r="RL95" s="14"/>
      <c r="RM95" s="14"/>
      <c r="RN95" s="14"/>
      <c r="RO95" s="14"/>
      <c r="RP95" s="14"/>
      <c r="RQ95" s="14"/>
      <c r="RR95" s="14"/>
      <c r="RS95" s="14"/>
      <c r="RT95" s="14"/>
      <c r="RU95" s="14"/>
      <c r="RV95" s="14"/>
      <c r="RW95" s="14"/>
      <c r="RX95" s="14"/>
      <c r="RY95" s="14"/>
      <c r="RZ95" s="14"/>
      <c r="SA95" s="14"/>
      <c r="SB95" s="14"/>
      <c r="SC95" s="14"/>
      <c r="SD95" s="14"/>
      <c r="SE95" s="14"/>
      <c r="SF95" s="14"/>
      <c r="SG95" s="14"/>
      <c r="SH95" s="14"/>
      <c r="SI95" s="14"/>
      <c r="SJ95" s="14"/>
      <c r="SK95" s="14"/>
      <c r="SL95" s="14"/>
      <c r="SM95" s="14"/>
      <c r="SN95" s="14"/>
      <c r="SO95" s="14"/>
      <c r="SP95" s="14"/>
      <c r="SQ95" s="14"/>
      <c r="SR95" s="14"/>
      <c r="SS95" s="14"/>
      <c r="ST95" s="14"/>
      <c r="SU95" s="14"/>
      <c r="SV95" s="14"/>
      <c r="SW95" s="14"/>
      <c r="SX95" s="14"/>
      <c r="SY95" s="14"/>
      <c r="SZ95" s="14"/>
      <c r="TA95" s="14"/>
      <c r="TB95" s="14"/>
      <c r="TC95" s="14"/>
      <c r="TD95" s="14"/>
      <c r="TE95" s="14"/>
      <c r="TF95" s="14"/>
      <c r="TG95" s="14"/>
      <c r="TH95" s="14"/>
      <c r="TI95" s="14"/>
      <c r="TJ95" s="14"/>
      <c r="TK95" s="14"/>
      <c r="TL95" s="14"/>
      <c r="TM95" s="14"/>
      <c r="TN95" s="14"/>
      <c r="TO95" s="14"/>
      <c r="TP95" s="14"/>
      <c r="TQ95" s="14"/>
      <c r="TR95" s="14"/>
      <c r="TS95" s="14"/>
      <c r="TT95" s="14"/>
      <c r="TU95" s="14"/>
      <c r="TV95" s="14"/>
      <c r="TW95" s="14"/>
      <c r="TX95" s="14"/>
      <c r="TY95" s="14"/>
      <c r="TZ95" s="14"/>
      <c r="UA95" s="14"/>
      <c r="UB95" s="14"/>
      <c r="UC95" s="14"/>
      <c r="UD95" s="14"/>
      <c r="UE95" s="14"/>
      <c r="UF95" s="14"/>
      <c r="UG95" s="14"/>
      <c r="UH95" s="14"/>
      <c r="UI95" s="14"/>
      <c r="UJ95" s="14"/>
      <c r="UK95" s="14"/>
      <c r="UL95" s="14"/>
      <c r="UM95" s="14"/>
      <c r="UN95" s="14"/>
      <c r="UO95" s="14"/>
      <c r="UP95" s="14"/>
      <c r="UQ95" s="14"/>
      <c r="UR95" s="14"/>
      <c r="US95" s="14"/>
      <c r="UT95" s="14"/>
      <c r="UU95" s="14"/>
      <c r="UV95" s="14"/>
      <c r="UW95" s="14"/>
      <c r="UX95" s="14"/>
      <c r="UY95" s="14"/>
      <c r="UZ95" s="14"/>
      <c r="VA95" s="14"/>
      <c r="VB95" s="14"/>
      <c r="VC95" s="14"/>
      <c r="VD95" s="23">
        <v>0</v>
      </c>
    </row>
    <row r="96" spans="1:576" outlineLevel="1">
      <c r="A96" s="21">
        <f t="shared" si="93"/>
        <v>91</v>
      </c>
      <c r="B96" s="21"/>
      <c r="D96" s="14"/>
      <c r="E96" t="b">
        <v>0</v>
      </c>
      <c r="Y96" s="211"/>
      <c r="Z96" s="211"/>
      <c r="AA96" s="211"/>
      <c r="AB96" s="211"/>
      <c r="AD96" s="211"/>
      <c r="AE96" s="211"/>
      <c r="AF96" s="211"/>
      <c r="AG96" s="211"/>
      <c r="AH96" s="211"/>
      <c r="AI96" s="211"/>
      <c r="AJ96" s="211"/>
      <c r="AK96" s="211"/>
      <c r="AS96" s="226" t="s">
        <v>1473</v>
      </c>
      <c r="AT96" s="9" t="str">
        <f ca="1">IF(COUNTIF(AS$5:AS96,AS96)=1,"-","Dup")</f>
        <v>-</v>
      </c>
      <c r="AU96" s="9"/>
      <c r="AV96" s="14"/>
      <c r="AW96" s="14"/>
      <c r="AX96" s="14"/>
      <c r="AY96" s="14"/>
      <c r="AZ96" s="14"/>
      <c r="BA96" s="14"/>
      <c r="BB96" s="14"/>
      <c r="BC96" s="14"/>
      <c r="BD96" s="9"/>
      <c r="BE96" s="14"/>
      <c r="BF96" s="14"/>
      <c r="BG96" s="14"/>
      <c r="BH96" s="14"/>
      <c r="BI96" s="14"/>
      <c r="BJ96" s="14"/>
      <c r="BK96" s="14"/>
      <c r="BL96" s="9"/>
      <c r="BM96" s="14"/>
      <c r="BN96" s="14"/>
      <c r="BO96" s="14"/>
      <c r="BP96" s="14"/>
      <c r="BQ96" s="14"/>
      <c r="BR96" s="14"/>
      <c r="BS96" s="14"/>
      <c r="BT96" s="14"/>
      <c r="BU96" s="14"/>
      <c r="BV96" s="14"/>
      <c r="BW96" s="14"/>
      <c r="BX96" s="9"/>
      <c r="BY96" s="14"/>
      <c r="BZ96" s="14"/>
      <c r="CA96" s="14"/>
      <c r="CB96" s="14"/>
      <c r="CC96" s="14"/>
      <c r="CD96" s="14"/>
      <c r="CE96" s="14"/>
      <c r="CF96" s="14"/>
      <c r="CG96" s="14"/>
      <c r="CH96" s="14"/>
      <c r="CI96" s="9"/>
      <c r="CJ96" s="14"/>
      <c r="CK96" s="14"/>
      <c r="CL96" s="14"/>
      <c r="CM96" s="14"/>
      <c r="CN96" s="14"/>
      <c r="CO96" s="146"/>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9"/>
      <c r="DS96" s="14"/>
      <c r="DT96" s="14"/>
      <c r="DU96" s="14"/>
      <c r="DV96" s="14"/>
      <c r="DW96" s="14"/>
      <c r="DX96" s="14"/>
      <c r="DY96" s="14"/>
      <c r="DZ96" s="14"/>
      <c r="EA96" s="14"/>
      <c r="EB96" s="14"/>
      <c r="EC96" s="14"/>
      <c r="ED96" s="14"/>
      <c r="EE96" s="313"/>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4"/>
      <c r="IV96" s="14"/>
      <c r="IW96" s="14"/>
      <c r="IX96" s="14"/>
      <c r="IY96" s="14"/>
      <c r="IZ96" s="14"/>
      <c r="JA96" s="9"/>
      <c r="JB96" s="14"/>
      <c r="JC96" s="14"/>
      <c r="JD96" s="14"/>
      <c r="JE96" s="14"/>
      <c r="JF96" s="14"/>
      <c r="JG96" s="14"/>
      <c r="JH96" s="14"/>
      <c r="JI96" s="14"/>
      <c r="JJ96" s="14"/>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9"/>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14"/>
      <c r="LU96" s="14"/>
      <c r="LV96" s="14"/>
      <c r="LW96" s="14"/>
      <c r="LX96" s="14"/>
      <c r="LY96" s="14"/>
      <c r="LZ96" s="14"/>
      <c r="MA96" s="14"/>
      <c r="MB96" s="14"/>
      <c r="MC96" s="14"/>
      <c r="MD96" s="14"/>
      <c r="ME96" s="14"/>
      <c r="MF96" s="14"/>
      <c r="MG96" s="14"/>
      <c r="MH96" s="14"/>
      <c r="MI96" s="14"/>
      <c r="MJ96" s="14"/>
      <c r="MK96" s="14"/>
      <c r="ML96" s="14"/>
      <c r="MM96" s="14"/>
      <c r="MN96" s="14"/>
      <c r="MO96" s="14"/>
      <c r="MP96" s="14"/>
      <c r="MQ96" s="14"/>
      <c r="MR96" s="14"/>
      <c r="MS96" s="14"/>
      <c r="MT96" s="9"/>
      <c r="MU96" s="14"/>
      <c r="MV96" s="14"/>
      <c r="MW96" s="14"/>
      <c r="MX96" s="14"/>
      <c r="MY96" s="14"/>
      <c r="MZ96" s="14"/>
      <c r="NA96" s="14"/>
      <c r="NB96" s="9"/>
      <c r="NC96" s="14"/>
      <c r="ND96" s="14"/>
      <c r="NE96" s="14"/>
      <c r="NF96" s="14"/>
      <c r="NG96" s="14"/>
      <c r="NH96" s="14"/>
      <c r="NI96" s="14"/>
      <c r="NJ96" s="14"/>
      <c r="NK96" s="14"/>
      <c r="NL96" s="14"/>
      <c r="NM96" s="14"/>
      <c r="NN96" s="14"/>
      <c r="NO96" s="14"/>
      <c r="NP96" s="14"/>
      <c r="NQ96" s="14"/>
      <c r="NR96" s="14"/>
      <c r="NS96" s="14"/>
      <c r="NT96" s="14"/>
      <c r="NU96" s="14"/>
      <c r="NV96" s="14"/>
      <c r="NW96" s="14"/>
      <c r="NX96" s="9"/>
      <c r="NY96" s="14"/>
      <c r="NZ96" s="14"/>
      <c r="OA96" s="14"/>
      <c r="OB96" s="14"/>
      <c r="OC96" s="14"/>
      <c r="OD96" s="14"/>
      <c r="OE96" s="14"/>
      <c r="OF96" s="14"/>
      <c r="OG96" s="14"/>
      <c r="OH96" s="14"/>
      <c r="OI96" s="14"/>
      <c r="OJ96" s="14"/>
      <c r="OK96" s="14"/>
      <c r="OL96" s="14"/>
      <c r="OM96" s="14"/>
      <c r="ON96" s="14"/>
      <c r="OO96" s="14"/>
      <c r="OP96" s="14"/>
      <c r="OQ96" s="14"/>
      <c r="OR96" s="14"/>
      <c r="OS96" s="14"/>
      <c r="OT96" s="14"/>
      <c r="OU96" s="14"/>
      <c r="OV96" s="14"/>
      <c r="OW96" s="14"/>
      <c r="OX96" s="14"/>
      <c r="OY96" s="14"/>
      <c r="OZ96" s="14"/>
      <c r="PA96" s="14"/>
      <c r="PB96" s="14"/>
      <c r="PC96" s="14"/>
      <c r="PD96" s="14"/>
      <c r="PE96" s="14"/>
      <c r="PF96" s="14"/>
      <c r="PG96" s="14"/>
      <c r="PH96" s="14"/>
      <c r="PI96" s="14"/>
      <c r="PJ96" s="14"/>
      <c r="PK96" s="14"/>
      <c r="PL96" s="14"/>
      <c r="PM96" s="14"/>
      <c r="PN96" s="14"/>
      <c r="PO96" s="14"/>
      <c r="PP96" s="14"/>
      <c r="PQ96" s="14"/>
      <c r="PR96" s="14"/>
      <c r="PS96" s="14"/>
      <c r="PT96" s="14"/>
      <c r="PU96" s="14"/>
      <c r="PV96" s="14"/>
      <c r="PW96" s="14"/>
      <c r="PX96" s="14"/>
      <c r="PY96" s="14"/>
      <c r="PZ96" s="14"/>
      <c r="QA96" s="14"/>
      <c r="QB96" s="14"/>
      <c r="QC96" s="14"/>
      <c r="QD96" s="14"/>
      <c r="QE96" s="14"/>
      <c r="QF96" s="14"/>
      <c r="QG96" s="14"/>
      <c r="QH96" s="14"/>
      <c r="QI96" s="14"/>
      <c r="QJ96" s="14"/>
      <c r="QK96" s="14"/>
      <c r="QL96" s="14"/>
      <c r="QM96" s="14"/>
      <c r="QN96" s="14"/>
      <c r="QO96" s="14"/>
      <c r="QP96" s="14"/>
      <c r="QQ96" s="14"/>
      <c r="QR96" s="14"/>
      <c r="QS96" s="14"/>
      <c r="QT96" s="14"/>
      <c r="QU96" s="14"/>
      <c r="QV96" s="14"/>
      <c r="QW96" s="14"/>
      <c r="QX96" s="14"/>
      <c r="QY96" s="14"/>
      <c r="QZ96" s="14"/>
      <c r="RA96" s="14"/>
      <c r="RB96" s="14"/>
      <c r="RC96" s="14"/>
      <c r="RD96" s="14"/>
      <c r="RE96" s="14"/>
      <c r="RF96" s="14"/>
      <c r="RG96" s="14"/>
      <c r="RH96" s="14"/>
      <c r="RI96" s="14"/>
      <c r="RJ96" s="14"/>
      <c r="RK96" s="14"/>
      <c r="RL96" s="14"/>
      <c r="RM96" s="14"/>
      <c r="RN96" s="14"/>
      <c r="RO96" s="14"/>
      <c r="RP96" s="14"/>
      <c r="RQ96" s="14"/>
      <c r="RR96" s="14"/>
      <c r="RS96" s="14"/>
      <c r="RT96" s="14"/>
      <c r="RU96" s="14"/>
      <c r="RV96" s="14"/>
      <c r="RW96" s="14"/>
      <c r="RX96" s="14"/>
      <c r="RY96" s="14"/>
      <c r="RZ96" s="14"/>
      <c r="SA96" s="14"/>
      <c r="SB96" s="14"/>
      <c r="SC96" s="14"/>
      <c r="SD96" s="14"/>
      <c r="SE96" s="14"/>
      <c r="SF96" s="14"/>
      <c r="SG96" s="14"/>
      <c r="SH96" s="14"/>
      <c r="SI96" s="14"/>
      <c r="SJ96" s="14"/>
      <c r="SK96" s="14"/>
      <c r="SL96" s="14"/>
      <c r="SM96" s="14"/>
      <c r="SN96" s="14"/>
      <c r="SO96" s="14"/>
      <c r="SP96" s="14"/>
      <c r="SQ96" s="14"/>
      <c r="SR96" s="14"/>
      <c r="SS96" s="14"/>
      <c r="ST96" s="14"/>
      <c r="SU96" s="14"/>
      <c r="SV96" s="14"/>
      <c r="SW96" s="14"/>
      <c r="SX96" s="14"/>
      <c r="SY96" s="14"/>
      <c r="SZ96" s="14"/>
      <c r="TA96" s="14"/>
      <c r="TB96" s="14"/>
      <c r="TC96" s="14"/>
      <c r="TD96" s="14"/>
      <c r="TE96" s="14"/>
      <c r="TF96" s="14"/>
      <c r="TG96" s="14"/>
      <c r="TH96" s="14"/>
      <c r="TI96" s="14"/>
      <c r="TJ96" s="14"/>
      <c r="TK96" s="14"/>
      <c r="TL96" s="14"/>
      <c r="TM96" s="14"/>
      <c r="TN96" s="14"/>
      <c r="TO96" s="14"/>
      <c r="TP96" s="14"/>
      <c r="TQ96" s="14"/>
      <c r="TR96" s="14"/>
      <c r="TS96" s="14"/>
      <c r="TT96" s="14"/>
      <c r="TU96" s="14"/>
      <c r="TV96" s="14"/>
      <c r="TW96" s="14"/>
      <c r="TX96" s="14"/>
      <c r="TY96" s="14"/>
      <c r="TZ96" s="14"/>
      <c r="UA96" s="14"/>
      <c r="UB96" s="14"/>
      <c r="UC96" s="14"/>
      <c r="UD96" s="14"/>
      <c r="UE96" s="14"/>
      <c r="UF96" s="14"/>
      <c r="UG96" s="14"/>
      <c r="UH96" s="14"/>
      <c r="UI96" s="14"/>
      <c r="UJ96" s="14"/>
      <c r="UK96" s="14"/>
      <c r="UL96" s="14"/>
      <c r="UM96" s="14"/>
      <c r="UN96" s="14"/>
      <c r="UO96" s="14"/>
      <c r="UP96" s="14"/>
      <c r="UQ96" s="14"/>
      <c r="UR96" s="14"/>
      <c r="US96" s="14"/>
      <c r="UT96" s="14"/>
      <c r="UU96" s="14"/>
      <c r="UV96" s="14"/>
      <c r="UW96" s="14"/>
      <c r="UX96" s="14"/>
      <c r="UY96" s="14"/>
      <c r="UZ96" s="14"/>
      <c r="VA96" s="14"/>
      <c r="VB96" s="14"/>
      <c r="VC96" s="14"/>
      <c r="VD96" s="23">
        <v>0</v>
      </c>
    </row>
    <row r="97" spans="1:576" collapsed="1">
      <c r="A97" s="21">
        <f t="shared" si="93"/>
        <v>92</v>
      </c>
      <c r="B97" s="21"/>
      <c r="D97" s="14"/>
      <c r="E97" t="b">
        <v>0</v>
      </c>
      <c r="Y97" s="211"/>
      <c r="Z97" s="211"/>
      <c r="AA97" s="211"/>
      <c r="AB97" s="211"/>
      <c r="AD97" s="211"/>
      <c r="AE97" s="211"/>
      <c r="AF97" s="211"/>
      <c r="AG97" s="211"/>
      <c r="AH97" s="211"/>
      <c r="AI97" s="211"/>
      <c r="AJ97" s="211"/>
      <c r="AK97" s="211"/>
      <c r="AS97" s="553" t="s">
        <v>769</v>
      </c>
      <c r="AT97" s="9" t="str">
        <f ca="1">IF(COUNTIF(AS$5:AS97,AS97)=1,"-","Dup")</f>
        <v>-</v>
      </c>
      <c r="AU97" s="9"/>
      <c r="AV97" s="14"/>
      <c r="AW97" s="14"/>
      <c r="AX97" s="14"/>
      <c r="AY97" s="14"/>
      <c r="AZ97" s="14"/>
      <c r="BA97" s="14"/>
      <c r="BB97" s="14"/>
      <c r="BC97" s="14"/>
      <c r="BD97" s="9"/>
      <c r="BE97" s="14"/>
      <c r="BF97" s="14"/>
      <c r="BG97" s="14"/>
      <c r="BH97" s="14"/>
      <c r="BI97" s="14"/>
      <c r="BJ97" s="14"/>
      <c r="BK97" s="14"/>
      <c r="BL97" s="9"/>
      <c r="BM97" s="14"/>
      <c r="BN97" s="14"/>
      <c r="BO97" s="14"/>
      <c r="BP97" s="14"/>
      <c r="BQ97" s="14"/>
      <c r="BR97" s="14"/>
      <c r="BS97" s="14"/>
      <c r="BT97" s="14"/>
      <c r="BU97" s="14"/>
      <c r="BV97" s="14"/>
      <c r="BW97" s="14"/>
      <c r="BX97" s="9"/>
      <c r="BY97" s="14"/>
      <c r="BZ97" s="14"/>
      <c r="CA97" s="14"/>
      <c r="CB97" s="14"/>
      <c r="CC97" s="14"/>
      <c r="CD97" s="14"/>
      <c r="CE97" s="14"/>
      <c r="CF97" s="14"/>
      <c r="CG97" s="14"/>
      <c r="CH97" s="14"/>
      <c r="CI97" s="9"/>
      <c r="CJ97" s="14"/>
      <c r="CK97" s="14"/>
      <c r="CL97" s="14"/>
      <c r="CM97" s="14"/>
      <c r="CN97" s="14"/>
      <c r="CO97" s="146"/>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9"/>
      <c r="DS97" s="14"/>
      <c r="DT97" s="14"/>
      <c r="DU97" s="14"/>
      <c r="DV97" s="14"/>
      <c r="DW97" s="14"/>
      <c r="DX97" s="14"/>
      <c r="DY97" s="14"/>
      <c r="DZ97" s="14"/>
      <c r="EA97" s="14"/>
      <c r="EB97" s="14"/>
      <c r="EC97" s="14"/>
      <c r="ED97" s="14"/>
      <c r="EE97" s="313"/>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4"/>
      <c r="IV97" s="14"/>
      <c r="IW97" s="14"/>
      <c r="IX97" s="14"/>
      <c r="IY97" s="14"/>
      <c r="IZ97" s="14"/>
      <c r="JA97" s="9"/>
      <c r="JB97" s="14"/>
      <c r="JC97" s="14"/>
      <c r="JD97" s="14"/>
      <c r="JE97" s="14"/>
      <c r="JF97" s="14"/>
      <c r="JG97" s="14"/>
      <c r="JH97" s="14"/>
      <c r="JI97" s="14"/>
      <c r="JJ97" s="14"/>
      <c r="JK97" s="14"/>
      <c r="JL97" s="14"/>
      <c r="JM97" s="14"/>
      <c r="JN97" s="14"/>
      <c r="JO97" s="14"/>
      <c r="JP97" s="14"/>
      <c r="JQ97" s="14"/>
      <c r="JR97" s="14"/>
      <c r="JS97" s="14"/>
      <c r="JT97" s="14"/>
      <c r="JU97" s="14"/>
      <c r="JV97" s="14"/>
      <c r="JW97" s="14"/>
      <c r="JX97" s="14"/>
      <c r="JY97" s="14"/>
      <c r="JZ97" s="14"/>
      <c r="KA97" s="14"/>
      <c r="KB97" s="14"/>
      <c r="KC97" s="14"/>
      <c r="KD97" s="14"/>
      <c r="KE97" s="14"/>
      <c r="KF97" s="14"/>
      <c r="KG97" s="14"/>
      <c r="KH97" s="14"/>
      <c r="KI97" s="14"/>
      <c r="KJ97" s="14"/>
      <c r="KK97" s="14"/>
      <c r="KL97" s="14"/>
      <c r="KM97" s="14"/>
      <c r="KN97" s="14"/>
      <c r="KO97" s="14"/>
      <c r="KP97" s="14"/>
      <c r="KQ97" s="9"/>
      <c r="KR97" s="14"/>
      <c r="KS97" s="14"/>
      <c r="KT97" s="14"/>
      <c r="KU97" s="14"/>
      <c r="KV97" s="14"/>
      <c r="KW97" s="14"/>
      <c r="KX97" s="14"/>
      <c r="KY97" s="14"/>
      <c r="KZ97" s="14"/>
      <c r="LA97" s="14"/>
      <c r="LB97" s="14"/>
      <c r="LC97" s="14"/>
      <c r="LD97" s="14"/>
      <c r="LE97" s="14"/>
      <c r="LF97" s="14"/>
      <c r="LG97" s="14"/>
      <c r="LH97" s="14"/>
      <c r="LI97" s="14"/>
      <c r="LJ97" s="14"/>
      <c r="LK97" s="14"/>
      <c r="LL97" s="14"/>
      <c r="LM97" s="14"/>
      <c r="LN97" s="14"/>
      <c r="LO97" s="14"/>
      <c r="LP97" s="14"/>
      <c r="LQ97" s="14"/>
      <c r="LR97" s="14"/>
      <c r="LS97" s="14"/>
      <c r="LT97" s="14"/>
      <c r="LU97" s="14"/>
      <c r="LV97" s="14"/>
      <c r="LW97" s="14"/>
      <c r="LX97" s="14"/>
      <c r="LY97" s="14"/>
      <c r="LZ97" s="14"/>
      <c r="MA97" s="14"/>
      <c r="MB97" s="14"/>
      <c r="MC97" s="14"/>
      <c r="MD97" s="14"/>
      <c r="ME97" s="14"/>
      <c r="MF97" s="14"/>
      <c r="MG97" s="14"/>
      <c r="MH97" s="14"/>
      <c r="MI97" s="14"/>
      <c r="MJ97" s="14"/>
      <c r="MK97" s="14"/>
      <c r="ML97" s="14"/>
      <c r="MM97" s="14"/>
      <c r="MN97" s="14"/>
      <c r="MO97" s="14"/>
      <c r="MP97" s="14"/>
      <c r="MQ97" s="14"/>
      <c r="MR97" s="14"/>
      <c r="MS97" s="14"/>
      <c r="MT97" s="9"/>
      <c r="MU97" s="14"/>
      <c r="MV97" s="14"/>
      <c r="MW97" s="14"/>
      <c r="MX97" s="14"/>
      <c r="MY97" s="14"/>
      <c r="MZ97" s="14"/>
      <c r="NA97" s="14"/>
      <c r="NB97" s="9"/>
      <c r="NC97" s="14"/>
      <c r="ND97" s="14"/>
      <c r="NE97" s="14"/>
      <c r="NF97" s="14"/>
      <c r="NG97" s="14"/>
      <c r="NH97" s="14"/>
      <c r="NI97" s="14"/>
      <c r="NJ97" s="14"/>
      <c r="NK97" s="14"/>
      <c r="NL97" s="14"/>
      <c r="NM97" s="14"/>
      <c r="NN97" s="14"/>
      <c r="NO97" s="14"/>
      <c r="NP97" s="14"/>
      <c r="NQ97" s="14"/>
      <c r="NR97" s="14"/>
      <c r="NS97" s="14"/>
      <c r="NT97" s="14"/>
      <c r="NU97" s="14"/>
      <c r="NV97" s="14"/>
      <c r="NW97" s="14"/>
      <c r="NX97" s="9"/>
      <c r="NY97" s="14"/>
      <c r="NZ97" s="14"/>
      <c r="OA97" s="14"/>
      <c r="OB97" s="14"/>
      <c r="OC97" s="14"/>
      <c r="OD97" s="14"/>
      <c r="OE97" s="14"/>
      <c r="OF97" s="14"/>
      <c r="OG97" s="14"/>
      <c r="OH97" s="14"/>
      <c r="OI97" s="14"/>
      <c r="OJ97" s="14"/>
      <c r="OK97" s="14"/>
      <c r="OL97" s="14"/>
      <c r="OM97" s="14"/>
      <c r="ON97" s="14"/>
      <c r="OO97" s="14"/>
      <c r="OP97" s="14"/>
      <c r="OQ97" s="14"/>
      <c r="OR97" s="14"/>
      <c r="OS97" s="14"/>
      <c r="OT97" s="14"/>
      <c r="OU97" s="14"/>
      <c r="OV97" s="14"/>
      <c r="OW97" s="14"/>
      <c r="OX97" s="14"/>
      <c r="OY97" s="14"/>
      <c r="OZ97" s="14"/>
      <c r="PA97" s="14"/>
      <c r="PB97" s="14"/>
      <c r="PC97" s="14"/>
      <c r="PD97" s="14"/>
      <c r="PE97" s="14"/>
      <c r="PF97" s="14"/>
      <c r="PG97" s="14"/>
      <c r="PH97" s="14"/>
      <c r="PI97" s="14"/>
      <c r="PJ97" s="14"/>
      <c r="PK97" s="14"/>
      <c r="PL97" s="14"/>
      <c r="PM97" s="14"/>
      <c r="PN97" s="14"/>
      <c r="PO97" s="14"/>
      <c r="PP97" s="14"/>
      <c r="PQ97" s="14"/>
      <c r="PR97" s="14"/>
      <c r="PS97" s="14"/>
      <c r="PT97" s="14"/>
      <c r="PU97" s="14"/>
      <c r="PV97" s="14"/>
      <c r="PW97" s="14"/>
      <c r="PX97" s="14"/>
      <c r="PY97" s="14"/>
      <c r="PZ97" s="14"/>
      <c r="QA97" s="14"/>
      <c r="QB97" s="14"/>
      <c r="QC97" s="14"/>
      <c r="QD97" s="14"/>
      <c r="QE97" s="14"/>
      <c r="QF97" s="14"/>
      <c r="QG97" s="14"/>
      <c r="QH97" s="14"/>
      <c r="QI97" s="14"/>
      <c r="QJ97" s="14"/>
      <c r="QK97" s="14"/>
      <c r="QL97" s="14"/>
      <c r="QM97" s="14"/>
      <c r="QN97" s="14"/>
      <c r="QO97" s="14"/>
      <c r="QP97" s="14"/>
      <c r="QQ97" s="14"/>
      <c r="QR97" s="14"/>
      <c r="QS97" s="14"/>
      <c r="QT97" s="14"/>
      <c r="QU97" s="14"/>
      <c r="QV97" s="14"/>
      <c r="QW97" s="14"/>
      <c r="QX97" s="14"/>
      <c r="QY97" s="14"/>
      <c r="QZ97" s="14"/>
      <c r="RA97" s="14"/>
      <c r="RB97" s="14"/>
      <c r="RC97" s="14"/>
      <c r="RD97" s="14"/>
      <c r="RE97" s="14"/>
      <c r="RF97" s="14"/>
      <c r="RG97" s="14"/>
      <c r="RH97" s="14"/>
      <c r="RI97" s="14"/>
      <c r="RJ97" s="14"/>
      <c r="RK97" s="14"/>
      <c r="RL97" s="14"/>
      <c r="RM97" s="14"/>
      <c r="RN97" s="14"/>
      <c r="RO97" s="14"/>
      <c r="RP97" s="14"/>
      <c r="RQ97" s="14"/>
      <c r="RR97" s="14"/>
      <c r="RS97" s="14"/>
      <c r="RT97" s="14"/>
      <c r="RU97" s="14"/>
      <c r="RV97" s="14"/>
      <c r="RW97" s="14"/>
      <c r="RX97" s="14"/>
      <c r="RY97" s="14"/>
      <c r="RZ97" s="14"/>
      <c r="SA97" s="14"/>
      <c r="SB97" s="14"/>
      <c r="SC97" s="14"/>
      <c r="SD97" s="14"/>
      <c r="SE97" s="14"/>
      <c r="SF97" s="14"/>
      <c r="SG97" s="14"/>
      <c r="SH97" s="14"/>
      <c r="SI97" s="14"/>
      <c r="SJ97" s="14"/>
      <c r="SK97" s="14"/>
      <c r="SL97" s="14"/>
      <c r="SM97" s="14"/>
      <c r="SN97" s="14"/>
      <c r="SO97" s="14"/>
      <c r="SP97" s="14"/>
      <c r="SQ97" s="14"/>
      <c r="SR97" s="14"/>
      <c r="SS97" s="14"/>
      <c r="ST97" s="14"/>
      <c r="SU97" s="14"/>
      <c r="SV97" s="14"/>
      <c r="SW97" s="14"/>
      <c r="SX97" s="14"/>
      <c r="SY97" s="14"/>
      <c r="SZ97" s="14"/>
      <c r="TA97" s="14"/>
      <c r="TB97" s="14"/>
      <c r="TC97" s="14"/>
      <c r="TD97" s="14"/>
      <c r="TE97" s="14"/>
      <c r="TF97" s="14"/>
      <c r="TG97" s="14"/>
      <c r="TH97" s="14"/>
      <c r="TI97" s="14"/>
      <c r="TJ97" s="14"/>
      <c r="TK97" s="14"/>
      <c r="TL97" s="14"/>
      <c r="TM97" s="14"/>
      <c r="TN97" s="14"/>
      <c r="TO97" s="14"/>
      <c r="TP97" s="14"/>
      <c r="TQ97" s="14"/>
      <c r="TR97" s="14"/>
      <c r="TS97" s="14"/>
      <c r="TT97" s="14"/>
      <c r="TU97" s="14"/>
      <c r="TV97" s="14"/>
      <c r="TW97" s="14"/>
      <c r="TX97" s="14"/>
      <c r="TY97" s="14"/>
      <c r="TZ97" s="14"/>
      <c r="UA97" s="14"/>
      <c r="UB97" s="14"/>
      <c r="UC97" s="14"/>
      <c r="UD97" s="14"/>
      <c r="UE97" s="14"/>
      <c r="UF97" s="14"/>
      <c r="UG97" s="14"/>
      <c r="UH97" s="14"/>
      <c r="UI97" s="14"/>
      <c r="UJ97" s="14"/>
      <c r="UK97" s="14"/>
      <c r="UL97" s="14"/>
      <c r="UM97" s="14"/>
      <c r="UN97" s="14"/>
      <c r="UO97" s="14"/>
      <c r="UP97" s="14"/>
      <c r="UQ97" s="14"/>
      <c r="UR97" s="14"/>
      <c r="US97" s="14"/>
      <c r="UT97" s="14"/>
      <c r="UU97" s="14"/>
      <c r="UV97" s="14"/>
      <c r="UW97" s="14"/>
      <c r="UX97" s="14"/>
      <c r="UY97" s="14"/>
      <c r="UZ97" s="14"/>
      <c r="VA97" s="14"/>
      <c r="VB97" s="14"/>
      <c r="VC97" s="14"/>
      <c r="VD97" s="23">
        <v>0</v>
      </c>
    </row>
    <row r="98" spans="1:576" ht="6.75" customHeight="1">
      <c r="A98" s="21">
        <f t="shared" ref="A98" si="895">ROW(A98)-5</f>
        <v>93</v>
      </c>
      <c r="B98" s="8">
        <f t="shared" ref="B98:G98" si="896">B$5</f>
        <v>0</v>
      </c>
      <c r="C98" s="8">
        <f t="shared" si="896"/>
        <v>0</v>
      </c>
      <c r="D98" s="8" t="str">
        <f t="shared" si="896"/>
        <v>SNSW</v>
      </c>
      <c r="E98" s="8" t="b">
        <f t="shared" si="896"/>
        <v>0</v>
      </c>
      <c r="F98" s="8" t="b">
        <f t="shared" si="896"/>
        <v>0</v>
      </c>
      <c r="G98" s="8" t="b">
        <f t="shared" si="896"/>
        <v>0</v>
      </c>
      <c r="H98" s="22"/>
      <c r="I98" s="22"/>
      <c r="J98" s="22"/>
      <c r="K98" s="22"/>
      <c r="L98" s="22"/>
      <c r="M98" s="22"/>
      <c r="N98" s="22" t="b">
        <v>0</v>
      </c>
      <c r="O98" s="22" t="b">
        <v>0</v>
      </c>
      <c r="P98" s="22"/>
      <c r="Q98" s="22"/>
      <c r="R98" s="22"/>
      <c r="S98" s="22"/>
      <c r="T98" s="22"/>
      <c r="U98" s="22" t="b">
        <v>0</v>
      </c>
      <c r="V98" s="22" t="b">
        <v>0</v>
      </c>
      <c r="W98" s="22" t="b">
        <v>0</v>
      </c>
      <c r="X98" s="22" t="b">
        <v>0</v>
      </c>
      <c r="Y98" s="269"/>
      <c r="Z98" s="269"/>
      <c r="AA98" s="269"/>
      <c r="AB98" s="269"/>
      <c r="AC98" s="22" t="b">
        <v>0</v>
      </c>
      <c r="AD98" s="269"/>
      <c r="AE98" s="269" t="b">
        <v>0</v>
      </c>
      <c r="AF98" s="269" t="b">
        <v>0</v>
      </c>
      <c r="AG98" s="269" t="b">
        <v>0</v>
      </c>
      <c r="AH98" s="269" t="b">
        <v>0</v>
      </c>
      <c r="AI98" s="269" t="b">
        <v>0</v>
      </c>
      <c r="AJ98" s="269" t="b">
        <v>0</v>
      </c>
      <c r="AK98" s="269" t="b">
        <v>0</v>
      </c>
      <c r="AL98" s="22" t="b">
        <v>0</v>
      </c>
      <c r="AM98" s="22" t="b">
        <v>0</v>
      </c>
      <c r="AN98" s="22" t="b">
        <v>0</v>
      </c>
      <c r="AO98" s="22" t="b">
        <v>0</v>
      </c>
      <c r="AP98" s="22" t="b">
        <v>0</v>
      </c>
      <c r="AQ98" s="22"/>
      <c r="AR98" s="22"/>
      <c r="AS98" s="230" t="s">
        <v>26</v>
      </c>
      <c r="AT98" s="10" t="str">
        <f ca="1">IF(COUNTIF(AS$5:AS98,AS98)=1,"-","Dup")</f>
        <v>-</v>
      </c>
      <c r="AU98" s="8">
        <f t="shared" ref="AU98:ED98" si="897">AU$5</f>
        <v>0</v>
      </c>
      <c r="AV98" s="8" t="str">
        <f t="shared" si="897"/>
        <v>-</v>
      </c>
      <c r="AW98" s="8" t="str">
        <f t="shared" si="897"/>
        <v>-</v>
      </c>
      <c r="AX98" s="8" t="str">
        <f t="shared" si="897"/>
        <v>-</v>
      </c>
      <c r="AY98" s="8" t="str">
        <f t="shared" si="897"/>
        <v>-</v>
      </c>
      <c r="AZ98" s="8" t="str">
        <f t="shared" si="897"/>
        <v>-</v>
      </c>
      <c r="BA98" s="8" t="str">
        <f t="shared" si="897"/>
        <v>-</v>
      </c>
      <c r="BB98" s="8" t="str">
        <f t="shared" si="897"/>
        <v>-</v>
      </c>
      <c r="BC98" s="8" t="str">
        <f t="shared" si="897"/>
        <v>-</v>
      </c>
      <c r="BD98" s="8">
        <f t="shared" si="897"/>
        <v>0</v>
      </c>
      <c r="BE98" s="8" t="str">
        <f t="shared" si="897"/>
        <v>-</v>
      </c>
      <c r="BF98" s="8" t="str">
        <f t="shared" si="897"/>
        <v>-</v>
      </c>
      <c r="BG98" s="8" t="str">
        <f t="shared" si="897"/>
        <v>-</v>
      </c>
      <c r="BH98" s="8" t="str">
        <f t="shared" si="897"/>
        <v>-</v>
      </c>
      <c r="BI98" s="8" t="str">
        <f t="shared" si="897"/>
        <v>-</v>
      </c>
      <c r="BJ98" s="8" t="str">
        <f>BJ$5</f>
        <v>-</v>
      </c>
      <c r="BK98" s="8" t="str">
        <f>BK$5</f>
        <v>-</v>
      </c>
      <c r="BL98" s="8">
        <f t="shared" ref="BL98:CH98" si="898">BL$5</f>
        <v>0</v>
      </c>
      <c r="BM98" s="8" t="str">
        <f t="shared" si="898"/>
        <v>-</v>
      </c>
      <c r="BN98" s="8" t="str">
        <f t="shared" si="898"/>
        <v>-</v>
      </c>
      <c r="BO98" s="8" t="str">
        <f t="shared" si="898"/>
        <v>-</v>
      </c>
      <c r="BP98" s="8" t="str">
        <f t="shared" si="898"/>
        <v>-</v>
      </c>
      <c r="BQ98" s="8" t="str">
        <f t="shared" si="898"/>
        <v>-</v>
      </c>
      <c r="BR98" s="8" t="str">
        <f t="shared" si="898"/>
        <v>-</v>
      </c>
      <c r="BS98" s="8" t="str">
        <f t="shared" si="898"/>
        <v>-</v>
      </c>
      <c r="BT98" s="8" t="str">
        <f t="shared" si="898"/>
        <v>-</v>
      </c>
      <c r="BU98" s="8" t="str">
        <f t="shared" si="898"/>
        <v>-</v>
      </c>
      <c r="BV98" s="8" t="str">
        <f t="shared" si="898"/>
        <v>-</v>
      </c>
      <c r="BW98" s="8" t="str">
        <f t="shared" si="898"/>
        <v>-</v>
      </c>
      <c r="BX98" s="8">
        <f t="shared" si="898"/>
        <v>0</v>
      </c>
      <c r="BY98" s="8" t="str">
        <f t="shared" si="898"/>
        <v>-</v>
      </c>
      <c r="BZ98" s="8" t="str">
        <f t="shared" si="898"/>
        <v>-</v>
      </c>
      <c r="CA98" s="8" t="str">
        <f t="shared" si="898"/>
        <v>-</v>
      </c>
      <c r="CB98" s="8" t="str">
        <f t="shared" si="898"/>
        <v>-</v>
      </c>
      <c r="CC98" s="8" t="str">
        <f t="shared" si="898"/>
        <v>-</v>
      </c>
      <c r="CD98" s="8" t="str">
        <f t="shared" si="898"/>
        <v>-</v>
      </c>
      <c r="CE98" s="8" t="str">
        <f t="shared" si="898"/>
        <v>-</v>
      </c>
      <c r="CF98" s="8" t="str">
        <f t="shared" si="898"/>
        <v>-</v>
      </c>
      <c r="CG98" s="8" t="str">
        <f t="shared" si="898"/>
        <v>-</v>
      </c>
      <c r="CH98" s="8" t="str">
        <f t="shared" si="898"/>
        <v>-</v>
      </c>
      <c r="CI98" s="8">
        <f t="shared" si="897"/>
        <v>0</v>
      </c>
      <c r="CJ98" s="8" t="str">
        <f t="shared" si="897"/>
        <v>-</v>
      </c>
      <c r="CK98" s="8" t="str">
        <f t="shared" si="897"/>
        <v>-</v>
      </c>
      <c r="CL98" s="8" t="str">
        <f t="shared" si="897"/>
        <v>-</v>
      </c>
      <c r="CM98" s="8" t="str">
        <f t="shared" si="897"/>
        <v>-</v>
      </c>
      <c r="CN98" s="8" t="str">
        <f t="shared" si="897"/>
        <v>-</v>
      </c>
      <c r="CO98" s="8" t="str">
        <f t="shared" si="897"/>
        <v>-</v>
      </c>
      <c r="CP98" s="8" t="str">
        <f t="shared" si="897"/>
        <v>-</v>
      </c>
      <c r="CQ98" s="8" t="str">
        <f t="shared" si="897"/>
        <v>-</v>
      </c>
      <c r="CR98" s="8" t="str">
        <f t="shared" ref="CR98:DN98" si="899">CR$5</f>
        <v>-</v>
      </c>
      <c r="CS98" s="8" t="str">
        <f t="shared" si="899"/>
        <v>-</v>
      </c>
      <c r="CT98" s="8" t="str">
        <f t="shared" si="899"/>
        <v>-</v>
      </c>
      <c r="CU98" s="8" t="str">
        <f t="shared" si="899"/>
        <v>-</v>
      </c>
      <c r="CV98" s="8" t="str">
        <f t="shared" si="899"/>
        <v>-</v>
      </c>
      <c r="CW98" s="8" t="str">
        <f t="shared" si="899"/>
        <v>-</v>
      </c>
      <c r="CX98" s="8" t="str">
        <f t="shared" si="899"/>
        <v>-</v>
      </c>
      <c r="CY98" s="8" t="str">
        <f t="shared" si="899"/>
        <v>-</v>
      </c>
      <c r="CZ98" s="8" t="str">
        <f t="shared" si="899"/>
        <v>-</v>
      </c>
      <c r="DA98" s="8" t="str">
        <f t="shared" si="899"/>
        <v>-</v>
      </c>
      <c r="DB98" s="8" t="str">
        <f t="shared" si="899"/>
        <v>-</v>
      </c>
      <c r="DC98" s="8" t="str">
        <f t="shared" si="899"/>
        <v>-</v>
      </c>
      <c r="DD98" s="8" t="str">
        <f t="shared" si="899"/>
        <v>-</v>
      </c>
      <c r="DE98" s="8" t="str">
        <f t="shared" si="899"/>
        <v>-</v>
      </c>
      <c r="DF98" s="8" t="str">
        <f t="shared" si="899"/>
        <v>-</v>
      </c>
      <c r="DG98" s="8" t="str">
        <f t="shared" si="899"/>
        <v>-</v>
      </c>
      <c r="DH98" s="8" t="str">
        <f t="shared" si="899"/>
        <v>-</v>
      </c>
      <c r="DI98" s="8" t="str">
        <f t="shared" si="899"/>
        <v>-</v>
      </c>
      <c r="DJ98" s="8" t="str">
        <f t="shared" si="899"/>
        <v>-</v>
      </c>
      <c r="DK98" s="8" t="str">
        <f t="shared" si="899"/>
        <v>-</v>
      </c>
      <c r="DL98" s="8" t="str">
        <f t="shared" si="899"/>
        <v>-</v>
      </c>
      <c r="DM98" s="8" t="str">
        <f t="shared" si="899"/>
        <v>-</v>
      </c>
      <c r="DN98" s="8" t="str">
        <f t="shared" si="899"/>
        <v>-</v>
      </c>
      <c r="DO98" s="8" t="str">
        <f t="shared" si="897"/>
        <v>-</v>
      </c>
      <c r="DP98" s="8">
        <f t="shared" si="897"/>
        <v>1</v>
      </c>
      <c r="DQ98" s="8">
        <f t="shared" si="897"/>
        <v>1</v>
      </c>
      <c r="DR98" s="8">
        <f t="shared" si="897"/>
        <v>0</v>
      </c>
      <c r="DS98" s="8">
        <f t="shared" si="897"/>
        <v>0</v>
      </c>
      <c r="DT98" s="8">
        <f t="shared" si="897"/>
        <v>0</v>
      </c>
      <c r="DU98" s="8">
        <f t="shared" si="897"/>
        <v>0</v>
      </c>
      <c r="DV98" s="8">
        <f t="shared" si="897"/>
        <v>0</v>
      </c>
      <c r="DW98" s="8">
        <f t="shared" si="897"/>
        <v>0</v>
      </c>
      <c r="DX98" s="8">
        <f t="shared" si="897"/>
        <v>0</v>
      </c>
      <c r="DY98" s="8">
        <f t="shared" si="897"/>
        <v>0</v>
      </c>
      <c r="DZ98" s="8">
        <f t="shared" si="897"/>
        <v>0</v>
      </c>
      <c r="EA98" s="8">
        <f t="shared" si="897"/>
        <v>0</v>
      </c>
      <c r="EB98" s="8">
        <f t="shared" si="897"/>
        <v>0</v>
      </c>
      <c r="EC98" s="8">
        <f t="shared" si="897"/>
        <v>0</v>
      </c>
      <c r="ED98" s="8">
        <f t="shared" si="897"/>
        <v>0</v>
      </c>
      <c r="EE98" s="8">
        <f t="shared" ref="EE98:IY98" si="900">EE$5</f>
        <v>0</v>
      </c>
      <c r="EF98" s="8">
        <f t="shared" si="900"/>
        <v>0</v>
      </c>
      <c r="EG98" s="8">
        <f t="shared" si="900"/>
        <v>0</v>
      </c>
      <c r="EH98" s="8">
        <f t="shared" si="900"/>
        <v>0</v>
      </c>
      <c r="EI98" s="8">
        <f t="shared" si="900"/>
        <v>0</v>
      </c>
      <c r="EJ98" s="8"/>
      <c r="EK98" s="8">
        <f t="shared" si="900"/>
        <v>0</v>
      </c>
      <c r="EL98" s="8"/>
      <c r="EM98" s="8">
        <f t="shared" si="900"/>
        <v>0</v>
      </c>
      <c r="EN98" s="8">
        <f t="shared" si="900"/>
        <v>0</v>
      </c>
      <c r="EO98" s="8">
        <f t="shared" si="900"/>
        <v>0</v>
      </c>
      <c r="EP98" s="8">
        <f t="shared" si="900"/>
        <v>0</v>
      </c>
      <c r="EQ98" s="8">
        <f t="shared" si="900"/>
        <v>0</v>
      </c>
      <c r="ER98" s="8">
        <f t="shared" si="900"/>
        <v>0</v>
      </c>
      <c r="ES98" s="8">
        <f t="shared" si="900"/>
        <v>0</v>
      </c>
      <c r="ET98" s="8">
        <f t="shared" si="900"/>
        <v>0</v>
      </c>
      <c r="EU98" s="8">
        <f t="shared" si="900"/>
        <v>0</v>
      </c>
      <c r="EV98" s="8">
        <f t="shared" si="900"/>
        <v>0</v>
      </c>
      <c r="EW98" s="8">
        <f t="shared" si="900"/>
        <v>0</v>
      </c>
      <c r="EX98" s="8">
        <f t="shared" si="900"/>
        <v>0</v>
      </c>
      <c r="EY98" s="8">
        <f t="shared" si="900"/>
        <v>0</v>
      </c>
      <c r="EZ98" s="8">
        <f t="shared" si="900"/>
        <v>0</v>
      </c>
      <c r="FA98" s="8">
        <f t="shared" si="900"/>
        <v>0</v>
      </c>
      <c r="FB98" s="8">
        <f t="shared" si="900"/>
        <v>0</v>
      </c>
      <c r="FC98" s="8">
        <f t="shared" si="900"/>
        <v>0</v>
      </c>
      <c r="FD98" s="8">
        <f t="shared" si="900"/>
        <v>0</v>
      </c>
      <c r="FE98" s="8">
        <f t="shared" si="900"/>
        <v>0</v>
      </c>
      <c r="FF98" s="8">
        <f t="shared" si="900"/>
        <v>0</v>
      </c>
      <c r="FG98" s="8">
        <f t="shared" si="900"/>
        <v>0</v>
      </c>
      <c r="FH98" s="8">
        <f t="shared" si="900"/>
        <v>0</v>
      </c>
      <c r="FI98" s="8">
        <f t="shared" si="900"/>
        <v>0</v>
      </c>
      <c r="FJ98" s="8">
        <f t="shared" si="900"/>
        <v>0</v>
      </c>
      <c r="FK98" s="8">
        <f t="shared" si="900"/>
        <v>0</v>
      </c>
      <c r="FL98" s="8">
        <f t="shared" si="900"/>
        <v>0</v>
      </c>
      <c r="FM98" s="8">
        <f t="shared" si="900"/>
        <v>0</v>
      </c>
      <c r="FN98" s="8">
        <f t="shared" si="900"/>
        <v>0</v>
      </c>
      <c r="FO98" s="8">
        <f t="shared" si="900"/>
        <v>0</v>
      </c>
      <c r="FP98" s="8">
        <f t="shared" si="900"/>
        <v>0</v>
      </c>
      <c r="FQ98" s="8">
        <f t="shared" si="900"/>
        <v>0</v>
      </c>
      <c r="FR98" s="8">
        <f t="shared" si="900"/>
        <v>0</v>
      </c>
      <c r="FS98" s="8"/>
      <c r="FT98" s="8">
        <f t="shared" si="900"/>
        <v>0</v>
      </c>
      <c r="FU98" s="8"/>
      <c r="FV98" s="8">
        <f t="shared" si="900"/>
        <v>0</v>
      </c>
      <c r="FW98" s="8">
        <f t="shared" si="900"/>
        <v>0</v>
      </c>
      <c r="FX98" s="8"/>
      <c r="FY98" s="8">
        <f t="shared" si="900"/>
        <v>0</v>
      </c>
      <c r="FZ98" s="8"/>
      <c r="GA98" s="8">
        <f t="shared" si="900"/>
        <v>0</v>
      </c>
      <c r="GB98" s="8">
        <f t="shared" si="900"/>
        <v>0</v>
      </c>
      <c r="GC98" s="8"/>
      <c r="GD98" s="8">
        <f t="shared" si="900"/>
        <v>0</v>
      </c>
      <c r="GE98" s="8"/>
      <c r="GF98" s="8">
        <f t="shared" si="900"/>
        <v>0</v>
      </c>
      <c r="GG98" s="8">
        <f t="shared" si="900"/>
        <v>0</v>
      </c>
      <c r="GH98" s="8"/>
      <c r="GI98" s="8">
        <f t="shared" si="900"/>
        <v>0</v>
      </c>
      <c r="GJ98" s="8"/>
      <c r="GK98" s="8">
        <f t="shared" si="900"/>
        <v>0</v>
      </c>
      <c r="GL98" s="8">
        <f t="shared" si="900"/>
        <v>0</v>
      </c>
      <c r="GM98" s="8"/>
      <c r="GN98" s="8">
        <f t="shared" si="900"/>
        <v>0</v>
      </c>
      <c r="GO98" s="8">
        <f t="shared" si="900"/>
        <v>0</v>
      </c>
      <c r="GP98" s="8">
        <f t="shared" si="900"/>
        <v>0</v>
      </c>
      <c r="GQ98" s="8">
        <f t="shared" si="900"/>
        <v>0</v>
      </c>
      <c r="GR98" s="8">
        <f t="shared" si="900"/>
        <v>0</v>
      </c>
      <c r="GS98" s="8"/>
      <c r="GT98" s="8">
        <f t="shared" si="900"/>
        <v>0</v>
      </c>
      <c r="GU98" s="8"/>
      <c r="GV98" s="8">
        <f t="shared" si="900"/>
        <v>0</v>
      </c>
      <c r="GW98" s="8">
        <f t="shared" si="900"/>
        <v>0</v>
      </c>
      <c r="GX98" s="8">
        <f t="shared" si="900"/>
        <v>0</v>
      </c>
      <c r="GY98" s="8">
        <f t="shared" si="900"/>
        <v>0</v>
      </c>
      <c r="GZ98" s="8">
        <f t="shared" si="900"/>
        <v>0</v>
      </c>
      <c r="HA98" s="8">
        <f t="shared" si="900"/>
        <v>0</v>
      </c>
      <c r="HB98" s="8">
        <f t="shared" si="900"/>
        <v>0</v>
      </c>
      <c r="HC98" s="8">
        <f t="shared" si="900"/>
        <v>0</v>
      </c>
      <c r="HD98" s="8">
        <f t="shared" si="900"/>
        <v>0</v>
      </c>
      <c r="HE98" s="8">
        <f t="shared" si="900"/>
        <v>0</v>
      </c>
      <c r="HF98" s="8">
        <f t="shared" si="900"/>
        <v>0</v>
      </c>
      <c r="HG98" s="8">
        <f t="shared" si="900"/>
        <v>0</v>
      </c>
      <c r="HH98" s="8">
        <f t="shared" si="900"/>
        <v>0</v>
      </c>
      <c r="HI98" s="8">
        <f t="shared" si="900"/>
        <v>0</v>
      </c>
      <c r="HJ98" s="8">
        <f t="shared" si="900"/>
        <v>0</v>
      </c>
      <c r="HK98" s="8">
        <f t="shared" si="900"/>
        <v>0</v>
      </c>
      <c r="HL98" s="8">
        <f t="shared" si="900"/>
        <v>0</v>
      </c>
      <c r="HM98" s="8">
        <f t="shared" si="900"/>
        <v>0</v>
      </c>
      <c r="HN98" s="8">
        <f t="shared" si="900"/>
        <v>0</v>
      </c>
      <c r="HO98" s="8">
        <f t="shared" si="900"/>
        <v>0</v>
      </c>
      <c r="HP98" s="8">
        <f t="shared" si="900"/>
        <v>0</v>
      </c>
      <c r="HQ98" s="8">
        <f t="shared" si="900"/>
        <v>0</v>
      </c>
      <c r="HR98" s="8">
        <f t="shared" si="900"/>
        <v>0</v>
      </c>
      <c r="HS98" s="8">
        <f t="shared" si="900"/>
        <v>0</v>
      </c>
      <c r="HT98" s="8">
        <f t="shared" si="900"/>
        <v>0</v>
      </c>
      <c r="HU98" s="8">
        <f t="shared" si="900"/>
        <v>0</v>
      </c>
      <c r="HV98" s="8">
        <f t="shared" si="900"/>
        <v>0</v>
      </c>
      <c r="HW98" s="8">
        <f t="shared" si="900"/>
        <v>0</v>
      </c>
      <c r="HX98" s="8">
        <f t="shared" si="900"/>
        <v>0</v>
      </c>
      <c r="HY98" s="8">
        <f t="shared" si="900"/>
        <v>0</v>
      </c>
      <c r="HZ98" s="8">
        <f t="shared" si="900"/>
        <v>0</v>
      </c>
      <c r="IA98" s="8">
        <f t="shared" si="900"/>
        <v>0</v>
      </c>
      <c r="IB98" s="8"/>
      <c r="IC98" s="8">
        <f t="shared" si="900"/>
        <v>0</v>
      </c>
      <c r="ID98" s="8"/>
      <c r="IE98" s="8">
        <f t="shared" si="900"/>
        <v>0</v>
      </c>
      <c r="IF98" s="8">
        <f t="shared" si="900"/>
        <v>0</v>
      </c>
      <c r="IG98" s="8"/>
      <c r="IH98" s="8">
        <f t="shared" si="900"/>
        <v>0</v>
      </c>
      <c r="II98" s="8"/>
      <c r="IJ98" s="8">
        <f t="shared" si="900"/>
        <v>0</v>
      </c>
      <c r="IK98" s="8">
        <f t="shared" si="900"/>
        <v>0</v>
      </c>
      <c r="IL98" s="8"/>
      <c r="IM98" s="8">
        <f t="shared" si="900"/>
        <v>0</v>
      </c>
      <c r="IN98" s="8"/>
      <c r="IO98" s="8">
        <f t="shared" si="900"/>
        <v>0</v>
      </c>
      <c r="IP98" s="8">
        <f t="shared" si="900"/>
        <v>0</v>
      </c>
      <c r="IQ98" s="8"/>
      <c r="IR98" s="8">
        <f t="shared" si="900"/>
        <v>0</v>
      </c>
      <c r="IS98" s="8"/>
      <c r="IT98" s="8">
        <f t="shared" si="900"/>
        <v>0</v>
      </c>
      <c r="IU98" s="8">
        <f t="shared" si="900"/>
        <v>0</v>
      </c>
      <c r="IV98" s="8"/>
      <c r="IW98" s="8">
        <f t="shared" si="900"/>
        <v>0</v>
      </c>
      <c r="IX98" s="8">
        <f t="shared" si="900"/>
        <v>0</v>
      </c>
      <c r="IY98" s="8">
        <f t="shared" si="900"/>
        <v>0</v>
      </c>
      <c r="IZ98" s="8" t="str">
        <f t="shared" ref="IZ98:JB98" si="901">IZ$5</f>
        <v>-</v>
      </c>
      <c r="JA98" s="8">
        <f t="shared" si="901"/>
        <v>0</v>
      </c>
      <c r="JB98" s="8" t="str">
        <f t="shared" si="901"/>
        <v>-</v>
      </c>
      <c r="JC98" s="8" t="str">
        <f t="shared" ref="JC98:LM98" si="902">JC$5</f>
        <v>-</v>
      </c>
      <c r="JD98" s="8">
        <f t="shared" si="902"/>
        <v>0</v>
      </c>
      <c r="JE98" s="8">
        <f>JE$5</f>
        <v>0</v>
      </c>
      <c r="JF98" s="8">
        <f>JF$5</f>
        <v>0</v>
      </c>
      <c r="JG98" s="8">
        <f>JG$5</f>
        <v>0</v>
      </c>
      <c r="JH98" s="8">
        <f>JH$5</f>
        <v>0</v>
      </c>
      <c r="JI98" s="8" t="str">
        <f t="shared" si="902"/>
        <v>-</v>
      </c>
      <c r="JJ98" s="8">
        <f t="shared" si="902"/>
        <v>1</v>
      </c>
      <c r="JK98" s="8">
        <f t="shared" si="902"/>
        <v>0</v>
      </c>
      <c r="JL98" s="8">
        <f t="shared" si="902"/>
        <v>0</v>
      </c>
      <c r="JM98" s="8">
        <f t="shared" si="902"/>
        <v>0</v>
      </c>
      <c r="JN98" s="8">
        <f t="shared" si="902"/>
        <v>0</v>
      </c>
      <c r="JO98" s="8">
        <f t="shared" si="902"/>
        <v>0</v>
      </c>
      <c r="JP98" s="8">
        <f t="shared" si="902"/>
        <v>0</v>
      </c>
      <c r="JQ98" s="8">
        <f t="shared" si="902"/>
        <v>0</v>
      </c>
      <c r="JR98" s="8">
        <f t="shared" si="902"/>
        <v>0</v>
      </c>
      <c r="JS98" s="8">
        <f t="shared" si="902"/>
        <v>0</v>
      </c>
      <c r="JT98" s="8">
        <f t="shared" si="902"/>
        <v>0</v>
      </c>
      <c r="JU98" s="8">
        <f t="shared" si="902"/>
        <v>0</v>
      </c>
      <c r="JV98" s="8">
        <f t="shared" si="902"/>
        <v>0</v>
      </c>
      <c r="JW98" s="8">
        <f t="shared" si="902"/>
        <v>0</v>
      </c>
      <c r="JX98" s="8">
        <f t="shared" si="902"/>
        <v>0</v>
      </c>
      <c r="JY98" s="8">
        <f t="shared" si="902"/>
        <v>0</v>
      </c>
      <c r="JZ98" s="8">
        <f t="shared" si="902"/>
        <v>0</v>
      </c>
      <c r="KA98" s="8">
        <f t="shared" si="902"/>
        <v>0</v>
      </c>
      <c r="KB98" s="8">
        <f t="shared" si="902"/>
        <v>0</v>
      </c>
      <c r="KC98" s="8">
        <f t="shared" si="902"/>
        <v>0</v>
      </c>
      <c r="KD98" s="8">
        <f t="shared" si="902"/>
        <v>0</v>
      </c>
      <c r="KE98" s="8">
        <f t="shared" si="902"/>
        <v>0</v>
      </c>
      <c r="KF98" s="8">
        <f t="shared" si="902"/>
        <v>0</v>
      </c>
      <c r="KG98" s="8">
        <f t="shared" si="902"/>
        <v>0</v>
      </c>
      <c r="KH98" s="8">
        <f t="shared" si="902"/>
        <v>0</v>
      </c>
      <c r="KI98" s="8">
        <f t="shared" si="902"/>
        <v>0</v>
      </c>
      <c r="KJ98" s="8">
        <f t="shared" si="902"/>
        <v>0</v>
      </c>
      <c r="KK98" s="8">
        <f t="shared" si="902"/>
        <v>0</v>
      </c>
      <c r="KL98" s="8">
        <f t="shared" si="902"/>
        <v>0</v>
      </c>
      <c r="KM98" s="8">
        <f t="shared" si="902"/>
        <v>0</v>
      </c>
      <c r="KN98" s="8">
        <f t="shared" si="902"/>
        <v>1</v>
      </c>
      <c r="KO98" s="8">
        <f t="shared" si="902"/>
        <v>0</v>
      </c>
      <c r="KP98" s="8">
        <f t="shared" si="902"/>
        <v>1</v>
      </c>
      <c r="KQ98" s="8">
        <f t="shared" si="902"/>
        <v>0</v>
      </c>
      <c r="KR98" s="8" t="str">
        <f>KR$5</f>
        <v>-</v>
      </c>
      <c r="KS98" s="8" t="str">
        <f t="shared" si="902"/>
        <v>-</v>
      </c>
      <c r="KT98" s="8" t="str">
        <f t="shared" si="902"/>
        <v>-</v>
      </c>
      <c r="KU98" s="8" t="str">
        <f t="shared" si="902"/>
        <v>-</v>
      </c>
      <c r="KV98" s="8" t="str">
        <f t="shared" si="902"/>
        <v>-</v>
      </c>
      <c r="KW98" s="8" t="str">
        <f t="shared" si="902"/>
        <v>-</v>
      </c>
      <c r="KX98" s="8" t="str">
        <f t="shared" si="902"/>
        <v>-</v>
      </c>
      <c r="KY98" s="8" t="str">
        <f>KY$5</f>
        <v>-</v>
      </c>
      <c r="KZ98" s="8" t="str">
        <f t="shared" si="902"/>
        <v>-</v>
      </c>
      <c r="LA98" s="8" t="str">
        <f t="shared" si="902"/>
        <v>-</v>
      </c>
      <c r="LB98" s="8" t="str">
        <f t="shared" si="902"/>
        <v>-</v>
      </c>
      <c r="LC98" s="8" t="str">
        <f t="shared" si="902"/>
        <v>-</v>
      </c>
      <c r="LD98" s="8" t="str">
        <f t="shared" si="902"/>
        <v>-</v>
      </c>
      <c r="LE98" s="8" t="str">
        <f t="shared" si="902"/>
        <v>-</v>
      </c>
      <c r="LF98" s="8" t="str">
        <f t="shared" si="902"/>
        <v>-</v>
      </c>
      <c r="LG98" s="8" t="str">
        <f t="shared" si="902"/>
        <v>-</v>
      </c>
      <c r="LH98" s="8" t="str">
        <f t="shared" si="902"/>
        <v>-</v>
      </c>
      <c r="LI98" s="8" t="str">
        <f t="shared" si="902"/>
        <v>-</v>
      </c>
      <c r="LJ98" s="8" t="str">
        <f t="shared" si="902"/>
        <v>-</v>
      </c>
      <c r="LK98" s="8" t="str">
        <f t="shared" si="902"/>
        <v>-</v>
      </c>
      <c r="LL98" s="8" t="str">
        <f t="shared" si="902"/>
        <v>-</v>
      </c>
      <c r="LM98" s="8" t="str">
        <f t="shared" si="902"/>
        <v>-</v>
      </c>
      <c r="LN98" s="8" t="str">
        <f t="shared" ref="LN98:MR98" si="903">LN$5</f>
        <v>-</v>
      </c>
      <c r="LO98" s="8" t="str">
        <f t="shared" si="903"/>
        <v>-</v>
      </c>
      <c r="LP98" s="8" t="str">
        <f t="shared" si="903"/>
        <v>-</v>
      </c>
      <c r="LQ98" s="8" t="str">
        <f t="shared" si="903"/>
        <v>-</v>
      </c>
      <c r="LR98" s="8" t="str">
        <f t="shared" si="903"/>
        <v>-</v>
      </c>
      <c r="LS98" s="8" t="str">
        <f t="shared" si="903"/>
        <v>-</v>
      </c>
      <c r="LT98" s="8" t="str">
        <f t="shared" si="903"/>
        <v>-</v>
      </c>
      <c r="LU98" s="8" t="str">
        <f t="shared" si="903"/>
        <v>-</v>
      </c>
      <c r="LV98" s="8" t="str">
        <f t="shared" si="903"/>
        <v>-</v>
      </c>
      <c r="LW98" s="8" t="str">
        <f t="shared" si="903"/>
        <v>-</v>
      </c>
      <c r="LX98" s="8" t="str">
        <f t="shared" si="903"/>
        <v>-</v>
      </c>
      <c r="LY98" s="8" t="str">
        <f t="shared" si="903"/>
        <v>-</v>
      </c>
      <c r="LZ98" s="8" t="str">
        <f t="shared" si="903"/>
        <v>-</v>
      </c>
      <c r="MA98" s="8" t="str">
        <f t="shared" si="903"/>
        <v>-</v>
      </c>
      <c r="MB98" s="8" t="str">
        <f t="shared" si="903"/>
        <v>-</v>
      </c>
      <c r="MC98" s="8" t="str">
        <f t="shared" si="903"/>
        <v>-</v>
      </c>
      <c r="MD98" s="8" t="str">
        <f t="shared" si="903"/>
        <v>-</v>
      </c>
      <c r="ME98" s="8" t="str">
        <f t="shared" si="903"/>
        <v>-</v>
      </c>
      <c r="MF98" s="8" t="str">
        <f t="shared" si="903"/>
        <v>-</v>
      </c>
      <c r="MG98" s="8" t="str">
        <f t="shared" si="903"/>
        <v>-</v>
      </c>
      <c r="MH98" s="8" t="str">
        <f t="shared" si="903"/>
        <v>-</v>
      </c>
      <c r="MI98" s="8" t="str">
        <f t="shared" si="903"/>
        <v>-</v>
      </c>
      <c r="MJ98" s="8" t="str">
        <f t="shared" si="903"/>
        <v>-</v>
      </c>
      <c r="MK98" s="8" t="str">
        <f t="shared" si="903"/>
        <v>-</v>
      </c>
      <c r="ML98" s="8" t="str">
        <f t="shared" si="903"/>
        <v>-</v>
      </c>
      <c r="MM98" s="8" t="str">
        <f t="shared" si="903"/>
        <v>-</v>
      </c>
      <c r="MN98" s="8" t="str">
        <f t="shared" si="903"/>
        <v>-</v>
      </c>
      <c r="MO98" s="8" t="str">
        <f t="shared" si="903"/>
        <v>-</v>
      </c>
      <c r="MP98" s="8" t="str">
        <f t="shared" si="903"/>
        <v>-</v>
      </c>
      <c r="MQ98" s="8" t="str">
        <f t="shared" si="903"/>
        <v>-</v>
      </c>
      <c r="MR98" s="8" t="str">
        <f t="shared" si="903"/>
        <v>-</v>
      </c>
      <c r="MS98" s="8">
        <f t="shared" ref="MS98:PZ98" si="904">MS$5</f>
        <v>1</v>
      </c>
      <c r="MT98" s="8">
        <f t="shared" si="904"/>
        <v>0</v>
      </c>
      <c r="MU98" s="8" t="str">
        <f t="shared" si="904"/>
        <v>-</v>
      </c>
      <c r="MV98" s="8" t="str">
        <f t="shared" si="904"/>
        <v>-</v>
      </c>
      <c r="MW98" s="8" t="str">
        <f t="shared" si="904"/>
        <v>-</v>
      </c>
      <c r="MX98" s="8" t="str">
        <f t="shared" si="904"/>
        <v>-</v>
      </c>
      <c r="MY98" s="8">
        <f t="shared" si="904"/>
        <v>1</v>
      </c>
      <c r="MZ98" s="8">
        <f t="shared" si="904"/>
        <v>1</v>
      </c>
      <c r="NA98" s="8">
        <f t="shared" si="904"/>
        <v>1</v>
      </c>
      <c r="NB98" s="8">
        <f t="shared" si="904"/>
        <v>0</v>
      </c>
      <c r="NC98" s="8" t="str">
        <f t="shared" si="904"/>
        <v>-</v>
      </c>
      <c r="ND98" s="8" t="str">
        <f t="shared" si="904"/>
        <v>-</v>
      </c>
      <c r="NE98" s="8" t="str">
        <f t="shared" si="904"/>
        <v>-</v>
      </c>
      <c r="NF98" s="8" t="str">
        <f t="shared" si="904"/>
        <v>-</v>
      </c>
      <c r="NG98" s="8" t="str">
        <f t="shared" si="904"/>
        <v>-</v>
      </c>
      <c r="NH98" s="8" t="str">
        <f t="shared" si="904"/>
        <v>-</v>
      </c>
      <c r="NI98" s="8" t="str">
        <f t="shared" si="904"/>
        <v>-</v>
      </c>
      <c r="NJ98" s="8" t="str">
        <f t="shared" si="904"/>
        <v>-</v>
      </c>
      <c r="NK98" s="8" t="str">
        <f t="shared" si="904"/>
        <v>-</v>
      </c>
      <c r="NL98" s="8" t="str">
        <f t="shared" si="904"/>
        <v>-</v>
      </c>
      <c r="NM98" s="8" t="str">
        <f t="shared" si="904"/>
        <v>-</v>
      </c>
      <c r="NN98" s="8" t="str">
        <f t="shared" si="904"/>
        <v>-</v>
      </c>
      <c r="NO98" s="8">
        <f t="shared" si="904"/>
        <v>1</v>
      </c>
      <c r="NP98" s="8">
        <f t="shared" si="904"/>
        <v>1</v>
      </c>
      <c r="NQ98" s="8">
        <f t="shared" si="904"/>
        <v>1</v>
      </c>
      <c r="NR98" s="8">
        <f t="shared" si="904"/>
        <v>1</v>
      </c>
      <c r="NS98" s="8">
        <f t="shared" si="904"/>
        <v>1</v>
      </c>
      <c r="NT98" s="8">
        <f t="shared" si="904"/>
        <v>1</v>
      </c>
      <c r="NU98" s="8">
        <f t="shared" si="904"/>
        <v>1</v>
      </c>
      <c r="NV98" s="8">
        <f t="shared" si="904"/>
        <v>1</v>
      </c>
      <c r="NW98" s="8">
        <f t="shared" ref="NW98" si="905">NW$5</f>
        <v>1</v>
      </c>
      <c r="NX98" s="8">
        <f t="shared" si="904"/>
        <v>0</v>
      </c>
      <c r="NY98" s="8" t="str">
        <f t="shared" si="904"/>
        <v>-</v>
      </c>
      <c r="NZ98" s="8" t="str">
        <f t="shared" si="904"/>
        <v>-</v>
      </c>
      <c r="OA98" s="8" t="str">
        <f t="shared" si="904"/>
        <v>-</v>
      </c>
      <c r="OB98" s="8" t="str">
        <f t="shared" si="904"/>
        <v>-</v>
      </c>
      <c r="OC98" s="8" t="str">
        <f t="shared" si="904"/>
        <v>-</v>
      </c>
      <c r="OD98" s="8" t="str">
        <f t="shared" si="904"/>
        <v>-</v>
      </c>
      <c r="OE98" s="8" t="str">
        <f t="shared" si="904"/>
        <v>-</v>
      </c>
      <c r="OF98" s="8" t="str">
        <f t="shared" si="904"/>
        <v>-</v>
      </c>
      <c r="OG98" s="8" t="str">
        <f t="shared" si="904"/>
        <v>-</v>
      </c>
      <c r="OH98" s="8" t="str">
        <f t="shared" si="904"/>
        <v>-</v>
      </c>
      <c r="OI98" s="8" t="str">
        <f t="shared" si="904"/>
        <v>-</v>
      </c>
      <c r="OJ98" s="8" t="str">
        <f t="shared" si="904"/>
        <v>-</v>
      </c>
      <c r="OK98" s="8" t="str">
        <f t="shared" si="904"/>
        <v>-</v>
      </c>
      <c r="OL98" s="8" t="str">
        <f t="shared" si="904"/>
        <v>-</v>
      </c>
      <c r="OM98" s="8" t="str">
        <f t="shared" si="904"/>
        <v>-</v>
      </c>
      <c r="ON98" s="8" t="str">
        <f t="shared" si="904"/>
        <v>-</v>
      </c>
      <c r="OO98" s="8" t="str">
        <f t="shared" si="904"/>
        <v>-</v>
      </c>
      <c r="OP98" s="8" t="str">
        <f t="shared" si="904"/>
        <v>-</v>
      </c>
      <c r="OQ98" s="8" t="str">
        <f t="shared" si="904"/>
        <v>-</v>
      </c>
      <c r="OR98" s="8" t="str">
        <f t="shared" si="904"/>
        <v>-</v>
      </c>
      <c r="OS98" s="8" t="str">
        <f t="shared" si="904"/>
        <v>-</v>
      </c>
      <c r="OT98" s="8" t="str">
        <f t="shared" si="904"/>
        <v>-</v>
      </c>
      <c r="OU98" s="8" t="str">
        <f t="shared" si="904"/>
        <v>-</v>
      </c>
      <c r="OV98" s="8" t="str">
        <f t="shared" si="904"/>
        <v>-</v>
      </c>
      <c r="OW98" s="8" t="str">
        <f t="shared" si="904"/>
        <v>-</v>
      </c>
      <c r="OX98" s="8" t="str">
        <f t="shared" si="904"/>
        <v>-</v>
      </c>
      <c r="OY98" s="8" t="str">
        <f t="shared" si="904"/>
        <v>-</v>
      </c>
      <c r="OZ98" s="8" t="str">
        <f t="shared" si="904"/>
        <v>-</v>
      </c>
      <c r="PA98" s="8" t="str">
        <f t="shared" si="904"/>
        <v>-</v>
      </c>
      <c r="PB98" s="8" t="str">
        <f t="shared" si="904"/>
        <v>-</v>
      </c>
      <c r="PC98" s="8" t="str">
        <f t="shared" si="904"/>
        <v>-</v>
      </c>
      <c r="PD98" s="8" t="str">
        <f t="shared" si="904"/>
        <v>-</v>
      </c>
      <c r="PE98" s="8" t="str">
        <f t="shared" si="904"/>
        <v>-</v>
      </c>
      <c r="PF98" s="8" t="str">
        <f t="shared" si="904"/>
        <v>-</v>
      </c>
      <c r="PG98" s="8" t="str">
        <f t="shared" si="904"/>
        <v>-</v>
      </c>
      <c r="PH98" s="8" t="str">
        <f t="shared" si="904"/>
        <v>-</v>
      </c>
      <c r="PI98" s="8" t="str">
        <f t="shared" si="904"/>
        <v>-</v>
      </c>
      <c r="PJ98" s="8" t="str">
        <f t="shared" si="904"/>
        <v>-</v>
      </c>
      <c r="PK98" s="8" t="str">
        <f t="shared" si="904"/>
        <v>-</v>
      </c>
      <c r="PL98" s="8" t="str">
        <f t="shared" si="904"/>
        <v>-</v>
      </c>
      <c r="PM98" s="8" t="str">
        <f t="shared" si="904"/>
        <v>-</v>
      </c>
      <c r="PN98" s="8" t="str">
        <f t="shared" si="904"/>
        <v>-</v>
      </c>
      <c r="PO98" s="8" t="str">
        <f t="shared" si="904"/>
        <v>-</v>
      </c>
      <c r="PP98" s="8" t="str">
        <f t="shared" si="904"/>
        <v>-</v>
      </c>
      <c r="PQ98" s="8" t="str">
        <f t="shared" si="904"/>
        <v>-</v>
      </c>
      <c r="PR98" s="8" t="str">
        <f t="shared" si="904"/>
        <v>-</v>
      </c>
      <c r="PS98" s="8" t="str">
        <f t="shared" si="904"/>
        <v>-</v>
      </c>
      <c r="PT98" s="8" t="str">
        <f t="shared" si="904"/>
        <v>-</v>
      </c>
      <c r="PU98" s="8" t="str">
        <f t="shared" si="904"/>
        <v>-</v>
      </c>
      <c r="PV98" s="8" t="str">
        <f t="shared" si="904"/>
        <v>-</v>
      </c>
      <c r="PW98" s="8" t="str">
        <f t="shared" si="904"/>
        <v>-</v>
      </c>
      <c r="PX98" s="8" t="str">
        <f t="shared" si="904"/>
        <v>-</v>
      </c>
      <c r="PY98" s="8" t="str">
        <f t="shared" si="904"/>
        <v>-</v>
      </c>
      <c r="PZ98" s="8" t="str">
        <f t="shared" si="904"/>
        <v>-</v>
      </c>
      <c r="QA98" s="8" t="str">
        <f t="shared" ref="QA98:TP98" si="906">QA$5</f>
        <v>-</v>
      </c>
      <c r="QB98" s="8" t="str">
        <f t="shared" si="906"/>
        <v>-</v>
      </c>
      <c r="QC98" s="8" t="str">
        <f t="shared" si="906"/>
        <v>-</v>
      </c>
      <c r="QD98" s="8" t="str">
        <f t="shared" si="906"/>
        <v>-</v>
      </c>
      <c r="QE98" s="8" t="str">
        <f t="shared" si="906"/>
        <v>-</v>
      </c>
      <c r="QF98" s="8" t="str">
        <f t="shared" si="906"/>
        <v>-</v>
      </c>
      <c r="QG98" s="8" t="str">
        <f t="shared" si="906"/>
        <v>-</v>
      </c>
      <c r="QH98" s="8" t="str">
        <f t="shared" si="906"/>
        <v>-</v>
      </c>
      <c r="QI98" s="8" t="str">
        <f t="shared" si="906"/>
        <v>-</v>
      </c>
      <c r="QJ98" s="8" t="str">
        <f t="shared" si="906"/>
        <v>-</v>
      </c>
      <c r="QK98" s="8" t="str">
        <f t="shared" si="906"/>
        <v>-</v>
      </c>
      <c r="QL98" s="8" t="str">
        <f t="shared" si="906"/>
        <v>-</v>
      </c>
      <c r="QM98" s="8" t="str">
        <f t="shared" si="906"/>
        <v>-</v>
      </c>
      <c r="QN98" s="8" t="str">
        <f t="shared" si="906"/>
        <v>-</v>
      </c>
      <c r="QO98" s="8" t="str">
        <f t="shared" si="906"/>
        <v>-</v>
      </c>
      <c r="QP98" s="8" t="str">
        <f t="shared" si="906"/>
        <v>-</v>
      </c>
      <c r="QQ98" s="8" t="str">
        <f t="shared" si="906"/>
        <v>-</v>
      </c>
      <c r="QR98" s="8" t="str">
        <f t="shared" si="906"/>
        <v>-</v>
      </c>
      <c r="QS98" s="8" t="str">
        <f t="shared" si="906"/>
        <v>-</v>
      </c>
      <c r="QT98" s="8" t="str">
        <f t="shared" si="906"/>
        <v>-</v>
      </c>
      <c r="QU98" s="8" t="str">
        <f t="shared" si="906"/>
        <v>-</v>
      </c>
      <c r="QV98" s="8" t="str">
        <f t="shared" si="906"/>
        <v>-</v>
      </c>
      <c r="QW98" s="8" t="str">
        <f t="shared" si="906"/>
        <v>-</v>
      </c>
      <c r="QX98" s="8" t="str">
        <f t="shared" si="906"/>
        <v>-</v>
      </c>
      <c r="QY98" s="8" t="str">
        <f t="shared" si="906"/>
        <v>-</v>
      </c>
      <c r="QZ98" s="8" t="str">
        <f t="shared" si="906"/>
        <v>-</v>
      </c>
      <c r="RA98" s="8" t="str">
        <f t="shared" si="906"/>
        <v>-</v>
      </c>
      <c r="RB98" s="8" t="str">
        <f t="shared" si="906"/>
        <v>-</v>
      </c>
      <c r="RC98" s="8" t="str">
        <f t="shared" si="906"/>
        <v>-</v>
      </c>
      <c r="RD98" s="8" t="str">
        <f t="shared" si="906"/>
        <v>-</v>
      </c>
      <c r="RE98" s="8" t="str">
        <f t="shared" si="906"/>
        <v>-</v>
      </c>
      <c r="RF98" s="8" t="str">
        <f t="shared" si="906"/>
        <v>-</v>
      </c>
      <c r="RG98" s="8" t="str">
        <f t="shared" si="906"/>
        <v>-</v>
      </c>
      <c r="RH98" s="8" t="str">
        <f t="shared" si="906"/>
        <v>-</v>
      </c>
      <c r="RI98" s="8" t="str">
        <f t="shared" si="906"/>
        <v>-</v>
      </c>
      <c r="RJ98" s="8" t="str">
        <f t="shared" si="906"/>
        <v>-</v>
      </c>
      <c r="RK98" s="8" t="str">
        <f t="shared" si="906"/>
        <v>-</v>
      </c>
      <c r="RL98" s="8" t="str">
        <f t="shared" si="906"/>
        <v>-</v>
      </c>
      <c r="RM98" s="8" t="str">
        <f t="shared" si="906"/>
        <v>-</v>
      </c>
      <c r="RN98" s="8" t="str">
        <f t="shared" si="906"/>
        <v>-</v>
      </c>
      <c r="RO98" s="8" t="str">
        <f t="shared" si="906"/>
        <v>-</v>
      </c>
      <c r="RP98" s="8" t="str">
        <f t="shared" si="906"/>
        <v>-</v>
      </c>
      <c r="RQ98" s="8" t="str">
        <f t="shared" si="906"/>
        <v>-</v>
      </c>
      <c r="RR98" s="8" t="str">
        <f t="shared" si="906"/>
        <v>-</v>
      </c>
      <c r="RS98" s="8" t="str">
        <f t="shared" si="906"/>
        <v>-</v>
      </c>
      <c r="RT98" s="8" t="str">
        <f t="shared" si="906"/>
        <v>-</v>
      </c>
      <c r="RU98" s="8" t="str">
        <f t="shared" si="906"/>
        <v>-</v>
      </c>
      <c r="RV98" s="8" t="str">
        <f t="shared" si="906"/>
        <v>-</v>
      </c>
      <c r="RW98" s="8" t="str">
        <f t="shared" si="906"/>
        <v>-</v>
      </c>
      <c r="RX98" s="8" t="str">
        <f t="shared" si="906"/>
        <v>-</v>
      </c>
      <c r="RY98" s="8" t="str">
        <f t="shared" si="906"/>
        <v>-</v>
      </c>
      <c r="RZ98" s="8" t="str">
        <f t="shared" si="906"/>
        <v>-</v>
      </c>
      <c r="SA98" s="8" t="str">
        <f t="shared" si="906"/>
        <v>-</v>
      </c>
      <c r="SB98" s="8" t="str">
        <f t="shared" si="906"/>
        <v>-</v>
      </c>
      <c r="SC98" s="8" t="str">
        <f t="shared" si="906"/>
        <v>-</v>
      </c>
      <c r="SD98" s="8" t="str">
        <f t="shared" si="906"/>
        <v>-</v>
      </c>
      <c r="SE98" s="8" t="str">
        <f t="shared" si="906"/>
        <v>-</v>
      </c>
      <c r="SF98" s="8" t="str">
        <f t="shared" si="906"/>
        <v>-</v>
      </c>
      <c r="SG98" s="8" t="str">
        <f t="shared" si="906"/>
        <v>-</v>
      </c>
      <c r="SH98" s="8" t="str">
        <f t="shared" si="906"/>
        <v>-</v>
      </c>
      <c r="SI98" s="8" t="str">
        <f t="shared" si="906"/>
        <v>-</v>
      </c>
      <c r="SJ98" s="8" t="str">
        <f t="shared" si="906"/>
        <v>-</v>
      </c>
      <c r="SK98" s="8" t="str">
        <f t="shared" si="906"/>
        <v>-</v>
      </c>
      <c r="SL98" s="8" t="str">
        <f t="shared" si="906"/>
        <v>-</v>
      </c>
      <c r="SM98" s="8" t="str">
        <f t="shared" si="906"/>
        <v>-</v>
      </c>
      <c r="SN98" s="8" t="str">
        <f t="shared" si="906"/>
        <v>-</v>
      </c>
      <c r="SO98" s="8" t="str">
        <f t="shared" si="906"/>
        <v>-</v>
      </c>
      <c r="SP98" s="8" t="str">
        <f t="shared" si="906"/>
        <v>-</v>
      </c>
      <c r="SQ98" s="8" t="str">
        <f t="shared" si="906"/>
        <v>-</v>
      </c>
      <c r="SR98" s="8" t="str">
        <f t="shared" si="906"/>
        <v>-</v>
      </c>
      <c r="SS98" s="8" t="str">
        <f t="shared" si="906"/>
        <v>-</v>
      </c>
      <c r="ST98" s="8" t="str">
        <f t="shared" si="906"/>
        <v>-</v>
      </c>
      <c r="SU98" s="8" t="str">
        <f t="shared" si="906"/>
        <v>-</v>
      </c>
      <c r="SV98" s="8" t="str">
        <f t="shared" si="906"/>
        <v>-</v>
      </c>
      <c r="SW98" s="8" t="str">
        <f t="shared" si="906"/>
        <v>-</v>
      </c>
      <c r="SX98" s="8" t="str">
        <f t="shared" si="906"/>
        <v>-</v>
      </c>
      <c r="SY98" s="8" t="str">
        <f t="shared" si="906"/>
        <v>-</v>
      </c>
      <c r="SZ98" s="8" t="str">
        <f t="shared" si="906"/>
        <v>-</v>
      </c>
      <c r="TA98" s="8" t="str">
        <f t="shared" si="906"/>
        <v>-</v>
      </c>
      <c r="TB98" s="8" t="str">
        <f t="shared" si="906"/>
        <v>-</v>
      </c>
      <c r="TC98" s="8" t="str">
        <f t="shared" si="906"/>
        <v>-</v>
      </c>
      <c r="TD98" s="8" t="str">
        <f t="shared" si="906"/>
        <v>-</v>
      </c>
      <c r="TE98" s="8" t="str">
        <f t="shared" si="906"/>
        <v>-</v>
      </c>
      <c r="TF98" s="8" t="str">
        <f t="shared" si="906"/>
        <v>-</v>
      </c>
      <c r="TG98" s="8" t="str">
        <f t="shared" si="906"/>
        <v>-</v>
      </c>
      <c r="TH98" s="8" t="str">
        <f t="shared" si="906"/>
        <v>-</v>
      </c>
      <c r="TI98" s="8" t="str">
        <f t="shared" si="906"/>
        <v>-</v>
      </c>
      <c r="TJ98" s="8" t="str">
        <f t="shared" si="906"/>
        <v>-</v>
      </c>
      <c r="TK98" s="8" t="str">
        <f t="shared" si="906"/>
        <v>-</v>
      </c>
      <c r="TL98" s="8" t="str">
        <f t="shared" si="906"/>
        <v>-</v>
      </c>
      <c r="TM98" s="8" t="str">
        <f t="shared" si="906"/>
        <v>-</v>
      </c>
      <c r="TN98" s="8" t="str">
        <f t="shared" si="906"/>
        <v>-</v>
      </c>
      <c r="TO98" s="8" t="str">
        <f t="shared" si="906"/>
        <v>-</v>
      </c>
      <c r="TP98" s="8" t="str">
        <f t="shared" si="906"/>
        <v>-</v>
      </c>
      <c r="TQ98" s="8" t="str">
        <f t="shared" ref="TQ98:VC98" si="907">TQ$5</f>
        <v>-</v>
      </c>
      <c r="TR98" s="8" t="str">
        <f t="shared" si="907"/>
        <v>-</v>
      </c>
      <c r="TS98" s="8" t="str">
        <f t="shared" si="907"/>
        <v>-</v>
      </c>
      <c r="TT98" s="8" t="str">
        <f t="shared" si="907"/>
        <v>-</v>
      </c>
      <c r="TU98" s="8" t="str">
        <f t="shared" si="907"/>
        <v>-</v>
      </c>
      <c r="TV98" s="8" t="str">
        <f t="shared" si="907"/>
        <v>-</v>
      </c>
      <c r="TW98" s="8" t="str">
        <f t="shared" si="907"/>
        <v>-</v>
      </c>
      <c r="TX98" s="8" t="str">
        <f t="shared" si="907"/>
        <v>-</v>
      </c>
      <c r="TY98" s="8" t="str">
        <f t="shared" si="907"/>
        <v>-</v>
      </c>
      <c r="TZ98" s="8" t="str">
        <f t="shared" si="907"/>
        <v>-</v>
      </c>
      <c r="UA98" s="8" t="str">
        <f t="shared" si="907"/>
        <v>-</v>
      </c>
      <c r="UB98" s="8" t="str">
        <f t="shared" si="907"/>
        <v>-</v>
      </c>
      <c r="UC98" s="8" t="str">
        <f t="shared" si="907"/>
        <v>-</v>
      </c>
      <c r="UD98" s="8" t="str">
        <f t="shared" si="907"/>
        <v>-</v>
      </c>
      <c r="UE98" s="8" t="str">
        <f t="shared" si="907"/>
        <v>-</v>
      </c>
      <c r="UF98" s="8" t="str">
        <f t="shared" si="907"/>
        <v>-</v>
      </c>
      <c r="UG98" s="8" t="str">
        <f t="shared" si="907"/>
        <v>-</v>
      </c>
      <c r="UH98" s="8" t="str">
        <f t="shared" si="907"/>
        <v>-</v>
      </c>
      <c r="UI98" s="8" t="str">
        <f t="shared" si="907"/>
        <v>-</v>
      </c>
      <c r="UJ98" s="8" t="str">
        <f t="shared" si="907"/>
        <v>-</v>
      </c>
      <c r="UK98" s="8" t="str">
        <f t="shared" si="907"/>
        <v>-</v>
      </c>
      <c r="UL98" s="8" t="str">
        <f t="shared" si="907"/>
        <v>-</v>
      </c>
      <c r="UM98" s="8" t="str">
        <f t="shared" si="907"/>
        <v>-</v>
      </c>
      <c r="UN98" s="8" t="str">
        <f t="shared" si="907"/>
        <v>-</v>
      </c>
      <c r="UO98" s="8" t="str">
        <f t="shared" si="907"/>
        <v>-</v>
      </c>
      <c r="UP98" s="8" t="str">
        <f t="shared" si="907"/>
        <v>-</v>
      </c>
      <c r="UQ98" s="8" t="str">
        <f t="shared" si="907"/>
        <v>-</v>
      </c>
      <c r="UR98" s="8" t="str">
        <f t="shared" si="907"/>
        <v>-</v>
      </c>
      <c r="US98" s="8" t="str">
        <f t="shared" si="907"/>
        <v>-</v>
      </c>
      <c r="UT98" s="8" t="str">
        <f t="shared" si="907"/>
        <v>-</v>
      </c>
      <c r="UU98" s="8" t="str">
        <f t="shared" si="907"/>
        <v>-</v>
      </c>
      <c r="UV98" s="8" t="str">
        <f t="shared" si="907"/>
        <v>-</v>
      </c>
      <c r="UW98" s="8" t="str">
        <f t="shared" si="907"/>
        <v>-</v>
      </c>
      <c r="UX98" s="8" t="str">
        <f t="shared" si="907"/>
        <v>-</v>
      </c>
      <c r="UY98" s="8" t="str">
        <f t="shared" si="907"/>
        <v>-</v>
      </c>
      <c r="UZ98" s="8" t="str">
        <f t="shared" si="907"/>
        <v>-</v>
      </c>
      <c r="VA98" s="8" t="str">
        <f t="shared" si="907"/>
        <v>-</v>
      </c>
      <c r="VB98" s="8" t="str">
        <f t="shared" si="907"/>
        <v>-</v>
      </c>
      <c r="VC98" s="8">
        <f t="shared" si="907"/>
        <v>1</v>
      </c>
      <c r="VD98" s="23">
        <v>0</v>
      </c>
    </row>
    <row r="99" spans="1:576">
      <c r="AS99" s="224"/>
    </row>
  </sheetData>
  <autoFilter ref="A4:VD99" xr:uid="{A5DE918E-332D-4563-9BCB-E13ECBAD8AE1}"/>
  <phoneticPr fontId="7" type="noConversion"/>
  <conditionalFormatting sqref="A1:XFD1">
    <cfRule type="cellIs" dxfId="97" priority="40" stopIfTrue="1" operator="equal">
      <formula>"sam"</formula>
    </cfRule>
    <cfRule type="cellIs" dxfId="96" priority="41" stopIfTrue="1" operator="equal">
      <formula>"sap"</formula>
    </cfRule>
    <cfRule type="cellIs" dxfId="95" priority="42" stopIfTrue="1" operator="equal">
      <formula>"saa"</formula>
    </cfRule>
    <cfRule type="cellIs" dxfId="94" priority="43" stopIfTrue="1" operator="equal">
      <formula>"sar"</formula>
    </cfRule>
    <cfRule type="cellIs" dxfId="93" priority="44" stopIfTrue="1" operator="equal">
      <formula>"sat"</formula>
    </cfRule>
    <cfRule type="cellIs" dxfId="92" priority="45" stopIfTrue="1" operator="equal">
      <formula>"sav"</formula>
    </cfRule>
  </conditionalFormatting>
  <conditionalFormatting sqref="E1:G1048576">
    <cfRule type="cellIs" dxfId="91" priority="420" stopIfTrue="1" operator="equal">
      <formula>TRUE</formula>
    </cfRule>
  </conditionalFormatting>
  <conditionalFormatting sqref="I37:AK37">
    <cfRule type="expression" dxfId="90" priority="38">
      <formula>(I37&gt;I$6)</formula>
    </cfRule>
  </conditionalFormatting>
  <conditionalFormatting sqref="CY1:DC1048576">
    <cfRule type="cellIs" dxfId="89" priority="104"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94"/>
  <sheetViews>
    <sheetView topLeftCell="A132" workbookViewId="0">
      <pane xSplit="5" topLeftCell="F1" activePane="topRight" state="frozen"/>
      <selection activeCell="S253" sqref="S253:BN300"/>
      <selection pane="topRight" activeCell="F142" sqref="F142"/>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618</v>
      </c>
      <c r="I1" s="30"/>
      <c r="W1" t="s">
        <v>1652</v>
      </c>
    </row>
    <row r="2" spans="1:73">
      <c r="B2" t="s">
        <v>759</v>
      </c>
      <c r="W2" t="s">
        <v>1475</v>
      </c>
      <c r="X2" t="s">
        <v>575</v>
      </c>
    </row>
    <row r="3" spans="1:73">
      <c r="B3" t="s">
        <v>378</v>
      </c>
      <c r="W3" t="s">
        <v>936</v>
      </c>
      <c r="X3" t="s">
        <v>954</v>
      </c>
    </row>
    <row r="4" spans="1:73">
      <c r="A4" t="s">
        <v>575</v>
      </c>
      <c r="B4" t="s">
        <v>964</v>
      </c>
      <c r="C4" s="213">
        <v>3</v>
      </c>
      <c r="D4" s="62" t="str">
        <f>(INDEX(i.TOL_Desc,d.TOL,1)&amp;" ")</f>
        <v xml:space="preserve">Spr </v>
      </c>
      <c r="E4" s="143" t="s">
        <v>1024</v>
      </c>
      <c r="W4" t="s">
        <v>1816</v>
      </c>
      <c r="X4" t="s">
        <v>955</v>
      </c>
    </row>
    <row r="5" spans="1:73">
      <c r="A5" s="16" t="s">
        <v>1135</v>
      </c>
      <c r="W5" t="s">
        <v>1817</v>
      </c>
      <c r="X5" t="s">
        <v>956</v>
      </c>
    </row>
    <row r="6" spans="1:73">
      <c r="B6" s="33" t="s">
        <v>1852</v>
      </c>
      <c r="C6" s="354">
        <v>2</v>
      </c>
      <c r="D6" s="62" t="str">
        <f>INDEX(i.Region_Desc,d.Region,1)</f>
        <v>GSW</v>
      </c>
      <c r="E6" s="62" t="s">
        <v>978</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1276</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4" t="s">
        <v>1521</v>
      </c>
      <c r="AN7" s="62"/>
      <c r="AO7" s="62"/>
      <c r="AP7" s="62"/>
      <c r="AX7" t="s">
        <v>1520</v>
      </c>
      <c r="BI7" t="s">
        <v>1519</v>
      </c>
      <c r="BU7" s="62"/>
    </row>
    <row r="8" spans="1:73" ht="17.25" outlineLevel="1" collapsed="1">
      <c r="B8" t="s">
        <v>953</v>
      </c>
      <c r="C8">
        <v>1</v>
      </c>
      <c r="D8">
        <v>2</v>
      </c>
      <c r="E8">
        <v>3</v>
      </c>
      <c r="F8">
        <v>1</v>
      </c>
      <c r="G8">
        <v>2</v>
      </c>
      <c r="H8">
        <v>3</v>
      </c>
      <c r="I8">
        <v>1</v>
      </c>
      <c r="J8">
        <v>2</v>
      </c>
      <c r="K8">
        <v>3</v>
      </c>
      <c r="L8">
        <v>1</v>
      </c>
      <c r="M8">
        <v>2</v>
      </c>
      <c r="N8">
        <v>3</v>
      </c>
      <c r="O8">
        <v>1</v>
      </c>
      <c r="P8">
        <v>2</v>
      </c>
      <c r="Q8">
        <v>3</v>
      </c>
      <c r="R8">
        <v>1</v>
      </c>
      <c r="S8">
        <v>2</v>
      </c>
      <c r="T8">
        <v>3</v>
      </c>
      <c r="U8" s="118" t="s">
        <v>1146</v>
      </c>
      <c r="V8" s="118"/>
      <c r="W8" s="118"/>
      <c r="X8" s="118"/>
      <c r="Y8" s="118"/>
      <c r="Z8" s="118"/>
      <c r="AA8" s="118"/>
      <c r="AB8" s="118"/>
      <c r="AC8" s="118"/>
      <c r="AD8" s="118"/>
      <c r="AE8" s="118"/>
      <c r="AF8" s="118"/>
      <c r="AG8" s="118"/>
      <c r="AH8" s="118"/>
      <c r="AI8" s="118"/>
      <c r="AJ8" s="118"/>
      <c r="AK8" s="118"/>
      <c r="AL8" s="118"/>
      <c r="AM8" s="139" t="s">
        <v>936</v>
      </c>
      <c r="AN8" s="139"/>
      <c r="AO8" s="139"/>
      <c r="AP8" s="139" t="s">
        <v>1816</v>
      </c>
      <c r="AQ8" s="139"/>
      <c r="AR8" s="139"/>
      <c r="AS8" s="139" t="s">
        <v>1817</v>
      </c>
      <c r="AT8" s="139"/>
      <c r="AU8" s="139"/>
      <c r="AW8" t="s">
        <v>1130</v>
      </c>
      <c r="AX8" s="265">
        <v>43466</v>
      </c>
      <c r="BI8" s="139" t="s">
        <v>936</v>
      </c>
      <c r="BJ8" s="139"/>
      <c r="BK8" s="139"/>
      <c r="BL8" s="139" t="s">
        <v>1816</v>
      </c>
      <c r="BM8" s="139"/>
      <c r="BN8" s="139"/>
      <c r="BO8" s="139" t="s">
        <v>1817</v>
      </c>
      <c r="BP8" s="139"/>
      <c r="BQ8" s="139"/>
    </row>
    <row r="9" spans="1:73" outlineLevel="1" collapsed="1">
      <c r="C9" s="21" t="s">
        <v>954</v>
      </c>
      <c r="D9" s="21" t="s">
        <v>955</v>
      </c>
      <c r="E9" s="21" t="s">
        <v>956</v>
      </c>
      <c r="F9" s="21" t="s">
        <v>954</v>
      </c>
      <c r="G9" s="21" t="s">
        <v>955</v>
      </c>
      <c r="H9" s="21" t="s">
        <v>956</v>
      </c>
      <c r="I9" s="21" t="s">
        <v>954</v>
      </c>
      <c r="J9" s="21" t="s">
        <v>955</v>
      </c>
      <c r="K9" s="21" t="s">
        <v>956</v>
      </c>
      <c r="L9" s="21" t="s">
        <v>954</v>
      </c>
      <c r="M9" s="21" t="s">
        <v>955</v>
      </c>
      <c r="N9" s="21" t="s">
        <v>956</v>
      </c>
      <c r="O9" s="21" t="s">
        <v>954</v>
      </c>
      <c r="P9" s="21" t="s">
        <v>955</v>
      </c>
      <c r="Q9" s="21" t="s">
        <v>956</v>
      </c>
      <c r="R9" s="21" t="s">
        <v>954</v>
      </c>
      <c r="S9" s="21" t="s">
        <v>955</v>
      </c>
      <c r="T9" s="21" t="s">
        <v>956</v>
      </c>
      <c r="U9" s="21" t="s">
        <v>954</v>
      </c>
      <c r="V9" s="21" t="s">
        <v>955</v>
      </c>
      <c r="W9" s="21" t="s">
        <v>956</v>
      </c>
      <c r="X9" s="21" t="s">
        <v>954</v>
      </c>
      <c r="Y9" s="21" t="s">
        <v>955</v>
      </c>
      <c r="Z9" s="21" t="s">
        <v>956</v>
      </c>
      <c r="AA9" s="21" t="s">
        <v>954</v>
      </c>
      <c r="AB9" s="21" t="s">
        <v>955</v>
      </c>
      <c r="AC9" s="21" t="s">
        <v>956</v>
      </c>
      <c r="AD9" s="21" t="s">
        <v>954</v>
      </c>
      <c r="AE9" s="21" t="s">
        <v>955</v>
      </c>
      <c r="AF9" s="21" t="s">
        <v>956</v>
      </c>
      <c r="AG9" s="21" t="s">
        <v>954</v>
      </c>
      <c r="AH9" s="21" t="s">
        <v>955</v>
      </c>
      <c r="AI9" s="21" t="s">
        <v>956</v>
      </c>
      <c r="AJ9" s="21" t="s">
        <v>954</v>
      </c>
      <c r="AK9" s="21" t="s">
        <v>955</v>
      </c>
      <c r="AL9" s="21" t="s">
        <v>956</v>
      </c>
      <c r="AM9" s="21" t="s">
        <v>954</v>
      </c>
      <c r="AN9" s="21" t="s">
        <v>955</v>
      </c>
      <c r="AO9" s="21" t="s">
        <v>956</v>
      </c>
      <c r="AP9" s="21" t="s">
        <v>954</v>
      </c>
      <c r="AQ9" s="21" t="s">
        <v>955</v>
      </c>
      <c r="AR9" s="21" t="s">
        <v>956</v>
      </c>
      <c r="AS9" s="21" t="s">
        <v>954</v>
      </c>
      <c r="AT9" s="21" t="s">
        <v>955</v>
      </c>
      <c r="AU9" s="21" t="s">
        <v>956</v>
      </c>
      <c r="AW9" t="s">
        <v>1131</v>
      </c>
      <c r="AX9" s="26">
        <v>7</v>
      </c>
      <c r="BI9" s="21" t="s">
        <v>954</v>
      </c>
      <c r="BJ9" s="21" t="s">
        <v>955</v>
      </c>
      <c r="BK9" s="21" t="s">
        <v>956</v>
      </c>
      <c r="BL9" s="21" t="s">
        <v>954</v>
      </c>
      <c r="BM9" s="21" t="s">
        <v>955</v>
      </c>
      <c r="BN9" s="21" t="s">
        <v>956</v>
      </c>
      <c r="BO9" s="21" t="s">
        <v>954</v>
      </c>
      <c r="BP9" s="21" t="s">
        <v>955</v>
      </c>
      <c r="BQ9" s="21" t="s">
        <v>956</v>
      </c>
    </row>
    <row r="10" spans="1:73" outlineLevel="1">
      <c r="B10" t="s">
        <v>1134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5">
        <v>43952</v>
      </c>
      <c r="AN10" s="265">
        <v>44007</v>
      </c>
      <c r="AO10" s="265">
        <v>44050</v>
      </c>
      <c r="AP10" s="265">
        <v>43966</v>
      </c>
      <c r="AQ10" s="265">
        <v>44000</v>
      </c>
      <c r="AR10" s="265">
        <v>44035</v>
      </c>
      <c r="AS10" s="265">
        <v>43952</v>
      </c>
      <c r="AT10" s="265">
        <v>43986</v>
      </c>
      <c r="AU10" s="265">
        <v>44021</v>
      </c>
      <c r="AX10" s="266">
        <f t="shared" ref="AX10:BF10" si="0">AM10+17/2</f>
        <v>43960.5</v>
      </c>
      <c r="AY10" s="266">
        <f t="shared" si="0"/>
        <v>44015.5</v>
      </c>
      <c r="AZ10" s="266">
        <f t="shared" si="0"/>
        <v>44058.5</v>
      </c>
      <c r="BA10" s="266">
        <f t="shared" si="0"/>
        <v>43974.5</v>
      </c>
      <c r="BB10" s="266">
        <f t="shared" si="0"/>
        <v>44008.5</v>
      </c>
      <c r="BC10" s="266">
        <f t="shared" si="0"/>
        <v>44043.5</v>
      </c>
      <c r="BD10" s="266">
        <f t="shared" si="0"/>
        <v>43960.5</v>
      </c>
      <c r="BE10" s="266">
        <f t="shared" si="0"/>
        <v>43994.5</v>
      </c>
      <c r="BF10" s="266">
        <f t="shared" si="0"/>
        <v>44029.5</v>
      </c>
      <c r="BI10" s="265">
        <v>43952</v>
      </c>
      <c r="BJ10" s="265">
        <v>44007</v>
      </c>
      <c r="BK10" s="265">
        <v>44050</v>
      </c>
      <c r="BL10" s="265">
        <v>43966</v>
      </c>
      <c r="BM10" s="265">
        <v>44000</v>
      </c>
      <c r="BN10" s="265">
        <v>44035</v>
      </c>
      <c r="BO10" s="265">
        <v>43952</v>
      </c>
      <c r="BP10" s="265">
        <v>43986</v>
      </c>
      <c r="BQ10" s="265">
        <v>44021</v>
      </c>
    </row>
    <row r="11" spans="1:73" outlineLevel="1" collapsed="1">
      <c r="A11">
        <v>1</v>
      </c>
      <c r="B11" s="29" t="s">
        <v>948</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5">
        <f>AX11+1</f>
        <v>31</v>
      </c>
      <c r="AN11" s="495">
        <f t="shared" ref="AN11:AU11" si="4">AY11+1</f>
        <v>39</v>
      </c>
      <c r="AO11" s="495">
        <f t="shared" si="4"/>
        <v>45</v>
      </c>
      <c r="AP11" s="495">
        <f t="shared" si="4"/>
        <v>33</v>
      </c>
      <c r="AQ11" s="495">
        <f t="shared" si="4"/>
        <v>38</v>
      </c>
      <c r="AR11" s="495">
        <f t="shared" si="4"/>
        <v>43</v>
      </c>
      <c r="AS11" s="495">
        <f t="shared" si="4"/>
        <v>31</v>
      </c>
      <c r="AT11" s="495">
        <f t="shared" si="4"/>
        <v>36</v>
      </c>
      <c r="AU11" s="495">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949</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6">
        <f>AX12</f>
        <v>47</v>
      </c>
      <c r="AN12" s="496">
        <f t="shared" ref="AN12:AN19" si="10">AY12</f>
        <v>55</v>
      </c>
      <c r="AO12" s="496">
        <f t="shared" ref="AO12:AO19" si="11">AZ12</f>
        <v>61</v>
      </c>
      <c r="AP12" s="496">
        <f t="shared" ref="AP12:AP19" si="12">BA12</f>
        <v>49</v>
      </c>
      <c r="AQ12" s="496">
        <f t="shared" ref="AQ12:AQ19" si="13">BB12</f>
        <v>54</v>
      </c>
      <c r="AR12" s="496">
        <f t="shared" ref="AR12:AR19" si="14">BC12</f>
        <v>59</v>
      </c>
      <c r="AS12" s="496">
        <f t="shared" ref="AS12:AS19" si="15">BD12</f>
        <v>47</v>
      </c>
      <c r="AT12" s="496">
        <f t="shared" ref="AT12:AT19" si="16">BE12</f>
        <v>52</v>
      </c>
      <c r="AU12" s="496">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959</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6">
        <f t="shared" ref="AM13:AM19" si="20">AX13</f>
        <v>52</v>
      </c>
      <c r="AN13" s="496">
        <f t="shared" si="10"/>
        <v>60</v>
      </c>
      <c r="AO13" s="496">
        <f t="shared" si="11"/>
        <v>66</v>
      </c>
      <c r="AP13" s="496">
        <f t="shared" si="12"/>
        <v>54</v>
      </c>
      <c r="AQ13" s="496">
        <f t="shared" si="13"/>
        <v>59</v>
      </c>
      <c r="AR13" s="496">
        <f t="shared" si="14"/>
        <v>64</v>
      </c>
      <c r="AS13" s="496">
        <f t="shared" si="15"/>
        <v>52</v>
      </c>
      <c r="AT13" s="496">
        <f t="shared" si="16"/>
        <v>57</v>
      </c>
      <c r="AU13" s="496">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1128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6">
        <f t="shared" si="20"/>
        <v>60</v>
      </c>
      <c r="AN14" s="496">
        <f t="shared" si="10"/>
        <v>68</v>
      </c>
      <c r="AO14" s="496">
        <f t="shared" si="11"/>
        <v>74</v>
      </c>
      <c r="AP14" s="496">
        <f t="shared" si="12"/>
        <v>62</v>
      </c>
      <c r="AQ14" s="496">
        <f t="shared" si="13"/>
        <v>67</v>
      </c>
      <c r="AR14" s="496">
        <f t="shared" si="14"/>
        <v>72</v>
      </c>
      <c r="AS14" s="496">
        <f t="shared" si="15"/>
        <v>60</v>
      </c>
      <c r="AT14" s="496">
        <f t="shared" si="16"/>
        <v>65</v>
      </c>
      <c r="AU14" s="496">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1681</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6">
        <f t="shared" ref="AM15:AU15" si="35">AX15</f>
        <v>67</v>
      </c>
      <c r="AN15" s="496">
        <f t="shared" si="35"/>
        <v>75</v>
      </c>
      <c r="AO15" s="496">
        <f t="shared" si="35"/>
        <v>81</v>
      </c>
      <c r="AP15" s="496">
        <f t="shared" si="35"/>
        <v>69</v>
      </c>
      <c r="AQ15" s="496">
        <f t="shared" si="35"/>
        <v>74</v>
      </c>
      <c r="AR15" s="496">
        <f t="shared" si="35"/>
        <v>79</v>
      </c>
      <c r="AS15" s="496">
        <f t="shared" si="35"/>
        <v>67</v>
      </c>
      <c r="AT15" s="496">
        <f t="shared" si="35"/>
        <v>72</v>
      </c>
      <c r="AU15" s="496">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1129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6">
        <f t="shared" si="20"/>
        <v>74</v>
      </c>
      <c r="AN16" s="496">
        <f t="shared" si="10"/>
        <v>82</v>
      </c>
      <c r="AO16" s="496">
        <f t="shared" si="11"/>
        <v>88</v>
      </c>
      <c r="AP16" s="496">
        <f t="shared" si="12"/>
        <v>76</v>
      </c>
      <c r="AQ16" s="496">
        <f t="shared" si="13"/>
        <v>81</v>
      </c>
      <c r="AR16" s="496">
        <f t="shared" si="14"/>
        <v>86</v>
      </c>
      <c r="AS16" s="496">
        <f t="shared" si="15"/>
        <v>74</v>
      </c>
      <c r="AT16" s="496">
        <f t="shared" si="16"/>
        <v>79</v>
      </c>
      <c r="AU16" s="496">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951</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6">
        <f t="shared" si="20"/>
        <v>82</v>
      </c>
      <c r="AN17" s="496">
        <f t="shared" si="10"/>
        <v>90</v>
      </c>
      <c r="AO17" s="496">
        <f t="shared" si="11"/>
        <v>96</v>
      </c>
      <c r="AP17" s="496">
        <f t="shared" si="12"/>
        <v>84</v>
      </c>
      <c r="AQ17" s="496">
        <f t="shared" si="13"/>
        <v>89</v>
      </c>
      <c r="AR17" s="496">
        <f t="shared" si="14"/>
        <v>94</v>
      </c>
      <c r="AS17" s="496">
        <f t="shared" si="15"/>
        <v>82</v>
      </c>
      <c r="AT17" s="496">
        <f t="shared" si="16"/>
        <v>87</v>
      </c>
      <c r="AU17" s="496">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1684</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6">
        <f t="shared" si="20"/>
        <v>100</v>
      </c>
      <c r="AN18" s="496">
        <f t="shared" si="10"/>
        <v>107</v>
      </c>
      <c r="AO18" s="496">
        <f t="shared" si="11"/>
        <v>114</v>
      </c>
      <c r="AP18" s="496">
        <f t="shared" si="12"/>
        <v>102</v>
      </c>
      <c r="AQ18" s="496">
        <f t="shared" si="13"/>
        <v>106</v>
      </c>
      <c r="AR18" s="496">
        <f t="shared" si="14"/>
        <v>111</v>
      </c>
      <c r="AS18" s="496">
        <f t="shared" si="15"/>
        <v>100</v>
      </c>
      <c r="AT18" s="496">
        <f t="shared" si="16"/>
        <v>104</v>
      </c>
      <c r="AU18" s="496">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1077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6">
        <f t="shared" si="20"/>
        <v>112</v>
      </c>
      <c r="AN19" s="496">
        <f t="shared" si="10"/>
        <v>120</v>
      </c>
      <c r="AO19" s="496">
        <f t="shared" si="11"/>
        <v>126</v>
      </c>
      <c r="AP19" s="496">
        <f t="shared" si="12"/>
        <v>114</v>
      </c>
      <c r="AQ19" s="496">
        <f t="shared" si="13"/>
        <v>119</v>
      </c>
      <c r="AR19" s="496">
        <f t="shared" si="14"/>
        <v>124</v>
      </c>
      <c r="AS19" s="496">
        <f t="shared" si="15"/>
        <v>112</v>
      </c>
      <c r="AT19" s="496">
        <f t="shared" si="16"/>
        <v>117</v>
      </c>
      <c r="AU19" s="496">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1681</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6">
        <f t="shared" ref="AM20:AM24" si="42">AX20</f>
        <v>119</v>
      </c>
      <c r="AN20" s="496">
        <f t="shared" ref="AN20:AN24" si="43">AY20</f>
        <v>127</v>
      </c>
      <c r="AO20" s="496">
        <f t="shared" ref="AO20:AO24" si="44">AZ20</f>
        <v>133</v>
      </c>
      <c r="AP20" s="496">
        <f t="shared" ref="AP20:AP24" si="45">BA20</f>
        <v>121</v>
      </c>
      <c r="AQ20" s="496">
        <f t="shared" ref="AQ20:AQ24" si="46">BB20</f>
        <v>126</v>
      </c>
      <c r="AR20" s="496">
        <f t="shared" ref="AR20:AR24" si="47">BC20</f>
        <v>131</v>
      </c>
      <c r="AS20" s="496">
        <f t="shared" ref="AS20:AS24" si="48">BD20</f>
        <v>119</v>
      </c>
      <c r="AT20" s="496">
        <f t="shared" ref="AT20:AT24" si="49">BE20</f>
        <v>124</v>
      </c>
      <c r="AU20" s="496">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1682</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6">
        <f t="shared" si="42"/>
        <v>127</v>
      </c>
      <c r="AN21" s="496">
        <f t="shared" si="43"/>
        <v>134</v>
      </c>
      <c r="AO21" s="496">
        <f t="shared" si="44"/>
        <v>141</v>
      </c>
      <c r="AP21" s="496">
        <f t="shared" si="45"/>
        <v>129</v>
      </c>
      <c r="AQ21" s="496">
        <f t="shared" si="46"/>
        <v>133</v>
      </c>
      <c r="AR21" s="496">
        <f t="shared" si="47"/>
        <v>138</v>
      </c>
      <c r="AS21" s="496">
        <f t="shared" si="48"/>
        <v>127</v>
      </c>
      <c r="AT21" s="496">
        <f t="shared" si="49"/>
        <v>131</v>
      </c>
      <c r="AU21" s="496">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1683</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6">
        <f t="shared" si="42"/>
        <v>135</v>
      </c>
      <c r="AN22" s="496">
        <f t="shared" si="43"/>
        <v>142</v>
      </c>
      <c r="AO22" s="496">
        <f t="shared" si="44"/>
        <v>149</v>
      </c>
      <c r="AP22" s="496">
        <f t="shared" si="45"/>
        <v>137</v>
      </c>
      <c r="AQ22" s="496">
        <f t="shared" si="46"/>
        <v>141</v>
      </c>
      <c r="AR22" s="496">
        <f t="shared" si="47"/>
        <v>146</v>
      </c>
      <c r="AS22" s="496">
        <f t="shared" si="48"/>
        <v>135</v>
      </c>
      <c r="AT22" s="496">
        <f t="shared" si="49"/>
        <v>139</v>
      </c>
      <c r="AU22" s="496">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1685</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6">
        <f t="shared" si="42"/>
        <v>152</v>
      </c>
      <c r="AN23" s="496">
        <f t="shared" si="43"/>
        <v>160</v>
      </c>
      <c r="AO23" s="496">
        <f t="shared" si="44"/>
        <v>166</v>
      </c>
      <c r="AP23" s="496">
        <f t="shared" si="45"/>
        <v>154</v>
      </c>
      <c r="AQ23" s="496">
        <f t="shared" si="46"/>
        <v>159</v>
      </c>
      <c r="AR23" s="496">
        <f t="shared" si="47"/>
        <v>164</v>
      </c>
      <c r="AS23" s="496">
        <f t="shared" si="48"/>
        <v>152</v>
      </c>
      <c r="AT23" s="496">
        <f t="shared" si="49"/>
        <v>157</v>
      </c>
      <c r="AU23" s="496">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1077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6">
        <f t="shared" si="42"/>
        <v>165</v>
      </c>
      <c r="AN24" s="496">
        <f t="shared" si="43"/>
        <v>172</v>
      </c>
      <c r="AO24" s="496">
        <f t="shared" si="44"/>
        <v>179</v>
      </c>
      <c r="AP24" s="496">
        <f t="shared" si="45"/>
        <v>167</v>
      </c>
      <c r="AQ24" s="496">
        <f t="shared" si="46"/>
        <v>171</v>
      </c>
      <c r="AR24" s="496">
        <f t="shared" si="47"/>
        <v>176</v>
      </c>
      <c r="AS24" s="496">
        <f t="shared" si="48"/>
        <v>165</v>
      </c>
      <c r="AT24" s="496">
        <f t="shared" si="49"/>
        <v>169</v>
      </c>
      <c r="AU24" s="496">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1681</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6">
        <f t="shared" ref="AM25:AM43" si="56">AX25</f>
        <v>171</v>
      </c>
      <c r="AN25" s="496">
        <f t="shared" ref="AN25:AN43" si="57">AY25</f>
        <v>179</v>
      </c>
      <c r="AO25" s="496">
        <f t="shared" ref="AO25:AO43" si="58">AZ25</f>
        <v>185</v>
      </c>
      <c r="AP25" s="496">
        <f t="shared" ref="AP25:AP43" si="59">BA25</f>
        <v>173</v>
      </c>
      <c r="AQ25" s="496">
        <f t="shared" ref="AQ25:AQ43" si="60">BB25</f>
        <v>178</v>
      </c>
      <c r="AR25" s="496">
        <f t="shared" ref="AR25:AR43" si="61">BC25</f>
        <v>183</v>
      </c>
      <c r="AS25" s="496">
        <f t="shared" ref="AS25:AS43" si="62">BD25</f>
        <v>171</v>
      </c>
      <c r="AT25" s="496">
        <f t="shared" ref="AT25:AT43" si="63">BE25</f>
        <v>176</v>
      </c>
      <c r="AU25" s="496">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1686</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6">
        <f t="shared" si="56"/>
        <v>179</v>
      </c>
      <c r="AN26" s="496">
        <f t="shared" si="57"/>
        <v>187</v>
      </c>
      <c r="AO26" s="496">
        <f t="shared" si="58"/>
        <v>193</v>
      </c>
      <c r="AP26" s="496">
        <f t="shared" si="59"/>
        <v>181</v>
      </c>
      <c r="AQ26" s="496">
        <f t="shared" si="60"/>
        <v>186</v>
      </c>
      <c r="AR26" s="496">
        <f t="shared" si="61"/>
        <v>191</v>
      </c>
      <c r="AS26" s="496">
        <f t="shared" si="62"/>
        <v>179</v>
      </c>
      <c r="AT26" s="496">
        <f t="shared" si="63"/>
        <v>184</v>
      </c>
      <c r="AU26" s="496">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1683</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6">
        <f t="shared" si="56"/>
        <v>187</v>
      </c>
      <c r="AN27" s="496">
        <f t="shared" si="57"/>
        <v>195</v>
      </c>
      <c r="AO27" s="496">
        <f t="shared" si="58"/>
        <v>201</v>
      </c>
      <c r="AP27" s="496">
        <f t="shared" si="59"/>
        <v>189</v>
      </c>
      <c r="AQ27" s="496">
        <f t="shared" si="60"/>
        <v>194</v>
      </c>
      <c r="AR27" s="496">
        <f t="shared" si="61"/>
        <v>199</v>
      </c>
      <c r="AS27" s="496">
        <f t="shared" si="62"/>
        <v>187</v>
      </c>
      <c r="AT27" s="496">
        <f t="shared" si="63"/>
        <v>192</v>
      </c>
      <c r="AU27" s="496">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1687</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6">
        <f t="shared" si="56"/>
        <v>204</v>
      </c>
      <c r="AN28" s="496">
        <f t="shared" si="57"/>
        <v>212</v>
      </c>
      <c r="AO28" s="496">
        <f t="shared" si="58"/>
        <v>218</v>
      </c>
      <c r="AP28" s="496">
        <f t="shared" si="59"/>
        <v>206</v>
      </c>
      <c r="AQ28" s="496">
        <f t="shared" si="60"/>
        <v>211</v>
      </c>
      <c r="AR28" s="496">
        <f t="shared" si="61"/>
        <v>216</v>
      </c>
      <c r="AS28" s="496">
        <f t="shared" si="62"/>
        <v>204</v>
      </c>
      <c r="AT28" s="496">
        <f t="shared" si="63"/>
        <v>209</v>
      </c>
      <c r="AU28" s="496">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1077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6">
        <f t="shared" ref="AM29" si="69">AX29</f>
        <v>217</v>
      </c>
      <c r="AN29" s="496">
        <f t="shared" ref="AN29" si="70">AY29</f>
        <v>225</v>
      </c>
      <c r="AO29" s="496">
        <f t="shared" ref="AO29" si="71">AZ29</f>
        <v>231</v>
      </c>
      <c r="AP29" s="496">
        <f t="shared" ref="AP29" si="72">BA29</f>
        <v>219</v>
      </c>
      <c r="AQ29" s="496">
        <f t="shared" ref="AQ29" si="73">BB29</f>
        <v>224</v>
      </c>
      <c r="AR29" s="496">
        <f t="shared" ref="AR29" si="74">BC29</f>
        <v>229</v>
      </c>
      <c r="AS29" s="496">
        <f t="shared" ref="AS29" si="75">BD29</f>
        <v>217</v>
      </c>
      <c r="AT29" s="496">
        <f t="shared" ref="AT29" si="76">BE29</f>
        <v>222</v>
      </c>
      <c r="AU29" s="496">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1681</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6">
        <f t="shared" si="56"/>
        <v>223</v>
      </c>
      <c r="AN30" s="496">
        <f t="shared" si="57"/>
        <v>231</v>
      </c>
      <c r="AO30" s="496">
        <f t="shared" si="58"/>
        <v>237</v>
      </c>
      <c r="AP30" s="496">
        <f t="shared" si="59"/>
        <v>225</v>
      </c>
      <c r="AQ30" s="496">
        <f t="shared" si="60"/>
        <v>230</v>
      </c>
      <c r="AR30" s="496">
        <f t="shared" si="61"/>
        <v>235</v>
      </c>
      <c r="AS30" s="496">
        <f t="shared" si="62"/>
        <v>223</v>
      </c>
      <c r="AT30" s="496">
        <f t="shared" si="63"/>
        <v>228</v>
      </c>
      <c r="AU30" s="496">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1688</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6">
        <f t="shared" si="56"/>
        <v>231</v>
      </c>
      <c r="AN31" s="496">
        <f t="shared" si="57"/>
        <v>239</v>
      </c>
      <c r="AO31" s="496">
        <f t="shared" si="58"/>
        <v>245</v>
      </c>
      <c r="AP31" s="496">
        <f t="shared" si="59"/>
        <v>233</v>
      </c>
      <c r="AQ31" s="496">
        <f t="shared" si="60"/>
        <v>238</v>
      </c>
      <c r="AR31" s="496">
        <f t="shared" si="61"/>
        <v>243</v>
      </c>
      <c r="AS31" s="496">
        <f t="shared" si="62"/>
        <v>231</v>
      </c>
      <c r="AT31" s="496">
        <f t="shared" si="63"/>
        <v>236</v>
      </c>
      <c r="AU31" s="496">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1683</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6">
        <f t="shared" si="56"/>
        <v>239</v>
      </c>
      <c r="AN32" s="496">
        <f t="shared" si="57"/>
        <v>247</v>
      </c>
      <c r="AO32" s="496">
        <f t="shared" si="58"/>
        <v>253</v>
      </c>
      <c r="AP32" s="496">
        <f t="shared" si="59"/>
        <v>241</v>
      </c>
      <c r="AQ32" s="496">
        <f t="shared" si="60"/>
        <v>246</v>
      </c>
      <c r="AR32" s="496">
        <f t="shared" si="61"/>
        <v>251</v>
      </c>
      <c r="AS32" s="496">
        <f t="shared" si="62"/>
        <v>239</v>
      </c>
      <c r="AT32" s="496">
        <f t="shared" si="63"/>
        <v>244</v>
      </c>
      <c r="AU32" s="496">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1689</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6">
        <f t="shared" si="56"/>
        <v>256</v>
      </c>
      <c r="AN33" s="496">
        <f t="shared" si="57"/>
        <v>264</v>
      </c>
      <c r="AO33" s="496">
        <f t="shared" si="58"/>
        <v>270</v>
      </c>
      <c r="AP33" s="496">
        <f t="shared" si="59"/>
        <v>258</v>
      </c>
      <c r="AQ33" s="496">
        <f t="shared" si="60"/>
        <v>263</v>
      </c>
      <c r="AR33" s="496">
        <f t="shared" si="61"/>
        <v>268</v>
      </c>
      <c r="AS33" s="496">
        <f t="shared" si="62"/>
        <v>256</v>
      </c>
      <c r="AT33" s="496">
        <f t="shared" si="63"/>
        <v>261</v>
      </c>
      <c r="AU33" s="496">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1077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6">
        <f t="shared" ref="AM34" si="82">AX34</f>
        <v>269</v>
      </c>
      <c r="AN34" s="496">
        <f t="shared" ref="AN34" si="83">AY34</f>
        <v>277</v>
      </c>
      <c r="AO34" s="496">
        <f t="shared" ref="AO34" si="84">AZ34</f>
        <v>283</v>
      </c>
      <c r="AP34" s="496">
        <f t="shared" ref="AP34" si="85">BA34</f>
        <v>271</v>
      </c>
      <c r="AQ34" s="496">
        <f t="shared" ref="AQ34" si="86">BB34</f>
        <v>276</v>
      </c>
      <c r="AR34" s="496">
        <f t="shared" ref="AR34" si="87">BC34</f>
        <v>281</v>
      </c>
      <c r="AS34" s="496">
        <f t="shared" ref="AS34" si="88">BD34</f>
        <v>269</v>
      </c>
      <c r="AT34" s="496">
        <f t="shared" ref="AT34" si="89">BE34</f>
        <v>274</v>
      </c>
      <c r="AU34" s="496">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1681</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6">
        <f t="shared" si="56"/>
        <v>275</v>
      </c>
      <c r="AN35" s="496">
        <f t="shared" si="57"/>
        <v>283</v>
      </c>
      <c r="AO35" s="496">
        <f t="shared" si="58"/>
        <v>289</v>
      </c>
      <c r="AP35" s="496">
        <f t="shared" si="59"/>
        <v>277</v>
      </c>
      <c r="AQ35" s="496">
        <f t="shared" si="60"/>
        <v>282</v>
      </c>
      <c r="AR35" s="496">
        <f t="shared" si="61"/>
        <v>287</v>
      </c>
      <c r="AS35" s="496">
        <f t="shared" si="62"/>
        <v>275</v>
      </c>
      <c r="AT35" s="496">
        <f t="shared" si="63"/>
        <v>280</v>
      </c>
      <c r="AU35" s="496">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1690</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6">
        <f t="shared" si="56"/>
        <v>283</v>
      </c>
      <c r="AN36" s="496">
        <f t="shared" si="57"/>
        <v>291</v>
      </c>
      <c r="AO36" s="496">
        <f t="shared" si="58"/>
        <v>297</v>
      </c>
      <c r="AP36" s="496">
        <f t="shared" si="59"/>
        <v>285</v>
      </c>
      <c r="AQ36" s="496">
        <f t="shared" si="60"/>
        <v>290</v>
      </c>
      <c r="AR36" s="496">
        <f t="shared" si="61"/>
        <v>295</v>
      </c>
      <c r="AS36" s="496">
        <f t="shared" si="62"/>
        <v>283</v>
      </c>
      <c r="AT36" s="496">
        <f t="shared" si="63"/>
        <v>288</v>
      </c>
      <c r="AU36" s="496">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1683</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6">
        <f t="shared" si="56"/>
        <v>291</v>
      </c>
      <c r="AN37" s="496">
        <f t="shared" si="57"/>
        <v>299</v>
      </c>
      <c r="AO37" s="496">
        <f t="shared" si="58"/>
        <v>305</v>
      </c>
      <c r="AP37" s="496">
        <f t="shared" si="59"/>
        <v>293</v>
      </c>
      <c r="AQ37" s="496">
        <f t="shared" si="60"/>
        <v>298</v>
      </c>
      <c r="AR37" s="496">
        <f t="shared" si="61"/>
        <v>303</v>
      </c>
      <c r="AS37" s="496">
        <f t="shared" si="62"/>
        <v>291</v>
      </c>
      <c r="AT37" s="496">
        <f t="shared" si="63"/>
        <v>296</v>
      </c>
      <c r="AU37" s="496">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1691</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6">
        <f t="shared" si="56"/>
        <v>308</v>
      </c>
      <c r="AN38" s="496">
        <f t="shared" si="57"/>
        <v>316</v>
      </c>
      <c r="AO38" s="496">
        <f t="shared" si="58"/>
        <v>322</v>
      </c>
      <c r="AP38" s="496">
        <f t="shared" si="59"/>
        <v>310</v>
      </c>
      <c r="AQ38" s="496">
        <f t="shared" si="60"/>
        <v>315</v>
      </c>
      <c r="AR38" s="496">
        <f t="shared" si="61"/>
        <v>320</v>
      </c>
      <c r="AS38" s="496">
        <f t="shared" si="62"/>
        <v>308</v>
      </c>
      <c r="AT38" s="496">
        <f t="shared" si="63"/>
        <v>313</v>
      </c>
      <c r="AU38" s="496">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1077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6">
        <f t="shared" ref="AM39" si="95">AX39</f>
        <v>321</v>
      </c>
      <c r="AN39" s="496">
        <f t="shared" ref="AN39" si="96">AY39</f>
        <v>329</v>
      </c>
      <c r="AO39" s="496">
        <f t="shared" ref="AO39" si="97">AZ39</f>
        <v>335</v>
      </c>
      <c r="AP39" s="496">
        <f t="shared" ref="AP39" si="98">BA39</f>
        <v>323</v>
      </c>
      <c r="AQ39" s="496">
        <f t="shared" ref="AQ39" si="99">BB39</f>
        <v>328</v>
      </c>
      <c r="AR39" s="496">
        <f t="shared" ref="AR39" si="100">BC39</f>
        <v>333</v>
      </c>
      <c r="AS39" s="496">
        <f t="shared" ref="AS39" si="101">BD39</f>
        <v>321</v>
      </c>
      <c r="AT39" s="496">
        <f t="shared" ref="AT39" si="102">BE39</f>
        <v>326</v>
      </c>
      <c r="AU39" s="496">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1681</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6">
        <f t="shared" si="56"/>
        <v>327</v>
      </c>
      <c r="AN40" s="496">
        <f t="shared" si="57"/>
        <v>335</v>
      </c>
      <c r="AO40" s="496">
        <f t="shared" si="58"/>
        <v>341</v>
      </c>
      <c r="AP40" s="496">
        <f t="shared" si="59"/>
        <v>329</v>
      </c>
      <c r="AQ40" s="496">
        <f t="shared" si="60"/>
        <v>334</v>
      </c>
      <c r="AR40" s="496">
        <f t="shared" si="61"/>
        <v>339</v>
      </c>
      <c r="AS40" s="496">
        <f t="shared" si="62"/>
        <v>327</v>
      </c>
      <c r="AT40" s="496">
        <f t="shared" si="63"/>
        <v>332</v>
      </c>
      <c r="AU40" s="496">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1692</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6">
        <f t="shared" si="56"/>
        <v>335</v>
      </c>
      <c r="AN41" s="496">
        <f t="shared" si="57"/>
        <v>343</v>
      </c>
      <c r="AO41" s="496">
        <f t="shared" si="58"/>
        <v>349</v>
      </c>
      <c r="AP41" s="496">
        <f t="shared" si="59"/>
        <v>337</v>
      </c>
      <c r="AQ41" s="496">
        <f t="shared" si="60"/>
        <v>342</v>
      </c>
      <c r="AR41" s="496">
        <f t="shared" si="61"/>
        <v>347</v>
      </c>
      <c r="AS41" s="496">
        <f t="shared" si="62"/>
        <v>335</v>
      </c>
      <c r="AT41" s="496">
        <f t="shared" si="63"/>
        <v>340</v>
      </c>
      <c r="AU41" s="496">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1683</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6">
        <f t="shared" si="56"/>
        <v>343</v>
      </c>
      <c r="AN42" s="496">
        <f t="shared" si="57"/>
        <v>351</v>
      </c>
      <c r="AO42" s="496">
        <f t="shared" si="58"/>
        <v>357</v>
      </c>
      <c r="AP42" s="496">
        <f t="shared" si="59"/>
        <v>345</v>
      </c>
      <c r="AQ42" s="496">
        <f t="shared" si="60"/>
        <v>350</v>
      </c>
      <c r="AR42" s="496">
        <f t="shared" si="61"/>
        <v>355</v>
      </c>
      <c r="AS42" s="496">
        <f t="shared" si="62"/>
        <v>343</v>
      </c>
      <c r="AT42" s="496">
        <f t="shared" si="63"/>
        <v>348</v>
      </c>
      <c r="AU42" s="496">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1693</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6">
        <f t="shared" si="56"/>
        <v>360</v>
      </c>
      <c r="AN43" s="496">
        <f t="shared" si="57"/>
        <v>368</v>
      </c>
      <c r="AO43" s="496">
        <f t="shared" si="58"/>
        <v>374</v>
      </c>
      <c r="AP43" s="496">
        <f t="shared" si="59"/>
        <v>362</v>
      </c>
      <c r="AQ43" s="496">
        <f t="shared" si="60"/>
        <v>367</v>
      </c>
      <c r="AR43" s="496">
        <f t="shared" si="61"/>
        <v>372</v>
      </c>
      <c r="AS43" s="496">
        <f t="shared" si="62"/>
        <v>360</v>
      </c>
      <c r="AT43" s="496">
        <f t="shared" si="63"/>
        <v>365</v>
      </c>
      <c r="AU43" s="496">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7"/>
      <c r="B44" s="247"/>
      <c r="C44" s="279" t="s">
        <v>575</v>
      </c>
      <c r="D44" s="280"/>
      <c r="E44" s="281"/>
      <c r="F44" s="279" t="s">
        <v>1117</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3"/>
      <c r="B45" s="233" t="s">
        <v>1141</v>
      </c>
      <c r="C45" s="239">
        <v>2</v>
      </c>
      <c r="D45" s="239">
        <v>24</v>
      </c>
      <c r="F45" s="232">
        <f>i.TOLoffset_r1*6</f>
        <v>12</v>
      </c>
      <c r="G45" s="232">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3"/>
      <c r="B46" s="233"/>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1427</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23</v>
      </c>
      <c r="D48" s="119" t="s">
        <v>1194</v>
      </c>
      <c r="E48" s="119" t="s">
        <v>1432</v>
      </c>
      <c r="F48" s="119" t="s">
        <v>1433</v>
      </c>
      <c r="G48" s="119" t="s">
        <v>701</v>
      </c>
      <c r="H48" s="119" t="s">
        <v>804</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1434</v>
      </c>
      <c r="C49" s="32" t="b">
        <v>1</v>
      </c>
      <c r="D49" s="32" t="s">
        <v>34</v>
      </c>
      <c r="E49" s="32" t="s">
        <v>34</v>
      </c>
      <c r="F49" s="32" t="s">
        <v>34</v>
      </c>
      <c r="G49" s="32" t="b">
        <v>0</v>
      </c>
      <c r="H49" s="32">
        <v>0.25</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1435</v>
      </c>
      <c r="C50" s="32" t="b">
        <v>0</v>
      </c>
      <c r="D50" s="32" t="s">
        <v>34</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1436</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c r="L55" s="64"/>
      <c r="M55" s="64" t="s">
        <v>677</v>
      </c>
      <c r="N55" s="64" t="s">
        <v>678</v>
      </c>
      <c r="O55" s="64" t="s">
        <v>679</v>
      </c>
      <c r="P55" s="64" t="s">
        <v>794</v>
      </c>
      <c r="Q55" s="64" t="s">
        <v>795</v>
      </c>
      <c r="R55" s="64" t="s">
        <v>680</v>
      </c>
      <c r="S55" s="64" t="s">
        <v>681</v>
      </c>
      <c r="T55" s="64" t="s">
        <v>682</v>
      </c>
      <c r="U55" s="64"/>
      <c r="V55" s="64"/>
      <c r="W55" s="64" t="s">
        <v>677</v>
      </c>
      <c r="X55" s="64" t="s">
        <v>678</v>
      </c>
      <c r="Y55" s="64" t="s">
        <v>679</v>
      </c>
      <c r="Z55" s="64" t="s">
        <v>794</v>
      </c>
      <c r="AA55" s="64" t="s">
        <v>795</v>
      </c>
      <c r="AB55" s="64" t="s">
        <v>680</v>
      </c>
      <c r="AC55" s="64" t="s">
        <v>681</v>
      </c>
      <c r="AD55" s="64" t="s">
        <v>682</v>
      </c>
      <c r="AE55" s="64"/>
      <c r="AF55" s="64"/>
      <c r="AG55" s="64" t="s">
        <v>677</v>
      </c>
      <c r="AH55" s="64" t="s">
        <v>678</v>
      </c>
      <c r="AI55" s="64" t="s">
        <v>679</v>
      </c>
      <c r="AJ55" s="64" t="s">
        <v>794</v>
      </c>
      <c r="AK55" s="64" t="s">
        <v>795</v>
      </c>
      <c r="AL55" s="64" t="s">
        <v>680</v>
      </c>
      <c r="AM55" s="64" t="s">
        <v>681</v>
      </c>
      <c r="AN55" s="64" t="s">
        <v>682</v>
      </c>
      <c r="AO55" s="64"/>
      <c r="AP55" s="64"/>
      <c r="AQ55" s="62"/>
    </row>
    <row r="56" spans="1:43" outlineLevel="1">
      <c r="B56" s="50" t="s">
        <v>734</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1251</v>
      </c>
      <c r="D64" s="21" t="s">
        <v>1252</v>
      </c>
      <c r="E64" s="21" t="s">
        <v>1253</v>
      </c>
      <c r="F64" s="21" t="s">
        <v>1254</v>
      </c>
      <c r="G64" s="21" t="s">
        <v>1255</v>
      </c>
      <c r="H64" s="21" t="s">
        <v>1256</v>
      </c>
      <c r="I64" s="21" t="s">
        <v>1257</v>
      </c>
      <c r="J64" t="s">
        <v>1264</v>
      </c>
      <c r="M64" s="21" t="s">
        <v>1251</v>
      </c>
      <c r="N64" s="21" t="s">
        <v>1252</v>
      </c>
      <c r="O64" s="21" t="s">
        <v>1253</v>
      </c>
      <c r="P64" s="21" t="s">
        <v>1254</v>
      </c>
      <c r="Q64" s="21" t="s">
        <v>1255</v>
      </c>
      <c r="R64" s="21" t="s">
        <v>1256</v>
      </c>
      <c r="S64" s="21" t="s">
        <v>1257</v>
      </c>
      <c r="T64" t="s">
        <v>1261</v>
      </c>
      <c r="W64" s="21" t="s">
        <v>1251</v>
      </c>
      <c r="X64" s="21" t="s">
        <v>1252</v>
      </c>
      <c r="Y64" s="21" t="s">
        <v>1253</v>
      </c>
      <c r="Z64" s="21" t="s">
        <v>1254</v>
      </c>
      <c r="AA64" s="21" t="s">
        <v>1255</v>
      </c>
      <c r="AB64" s="21" t="s">
        <v>1256</v>
      </c>
      <c r="AC64" s="21" t="s">
        <v>1257</v>
      </c>
      <c r="AD64" t="s">
        <v>1261</v>
      </c>
      <c r="AG64" s="21" t="s">
        <v>1251</v>
      </c>
      <c r="AH64" s="21" t="s">
        <v>1252</v>
      </c>
      <c r="AI64" s="21" t="s">
        <v>1253</v>
      </c>
      <c r="AJ64" s="21" t="s">
        <v>1254</v>
      </c>
      <c r="AK64" s="21" t="s">
        <v>1255</v>
      </c>
      <c r="AL64" s="21" t="s">
        <v>1256</v>
      </c>
      <c r="AM64" s="21" t="s">
        <v>1257</v>
      </c>
      <c r="AN64" t="s">
        <v>1261</v>
      </c>
    </row>
    <row r="65" spans="1:40" outlineLevel="1">
      <c r="C65" s="82">
        <f t="shared" ref="C65:J65" si="105">CHOOSE(d.Region,M65,W65,AG65)</f>
        <v>0.75</v>
      </c>
      <c r="D65" s="82">
        <f t="shared" si="105"/>
        <v>0.75</v>
      </c>
      <c r="E65" s="82">
        <f t="shared" si="105"/>
        <v>0.8</v>
      </c>
      <c r="F65" s="82">
        <f t="shared" si="105"/>
        <v>0.82499999999999996</v>
      </c>
      <c r="G65" s="82">
        <f t="shared" si="105"/>
        <v>0.875</v>
      </c>
      <c r="H65" s="82">
        <f t="shared" si="105"/>
        <v>0.9</v>
      </c>
      <c r="I65" s="82">
        <f t="shared" si="105"/>
        <v>1</v>
      </c>
      <c r="J65" s="82">
        <f t="shared" si="105"/>
        <v>0.875</v>
      </c>
      <c r="M65" s="12">
        <v>1</v>
      </c>
      <c r="N65" s="12">
        <v>1</v>
      </c>
      <c r="O65" s="12">
        <v>1</v>
      </c>
      <c r="P65" s="12">
        <v>1</v>
      </c>
      <c r="Q65" s="12">
        <v>1</v>
      </c>
      <c r="R65" s="12">
        <v>1</v>
      </c>
      <c r="S65" s="12">
        <v>1</v>
      </c>
      <c r="T65" s="12">
        <v>1</v>
      </c>
      <c r="W65" s="12">
        <f>(0.5+1)/2</f>
        <v>0.75</v>
      </c>
      <c r="X65" s="12">
        <v>0.75</v>
      </c>
      <c r="Y65" s="12">
        <v>0.8</v>
      </c>
      <c r="Z65" s="12">
        <v>0.82499999999999996</v>
      </c>
      <c r="AA65" s="12">
        <v>0.875</v>
      </c>
      <c r="AB65" s="12">
        <v>0.9</v>
      </c>
      <c r="AC65" s="12">
        <f>(1+1)/2</f>
        <v>1</v>
      </c>
      <c r="AD65" s="12">
        <f>(0.75+1)/2</f>
        <v>0.875</v>
      </c>
      <c r="AG65" s="12">
        <v>0.5</v>
      </c>
      <c r="AH65" s="12">
        <v>0.6</v>
      </c>
      <c r="AI65" s="12">
        <v>0.65</v>
      </c>
      <c r="AJ65" s="12">
        <v>0.75</v>
      </c>
      <c r="AK65" s="12">
        <v>0.8</v>
      </c>
      <c r="AL65" s="12">
        <v>1</v>
      </c>
      <c r="AM65" s="12">
        <v>1</v>
      </c>
      <c r="AN65" s="12">
        <v>0.75</v>
      </c>
    </row>
    <row r="66" spans="1:40" outlineLevel="1">
      <c r="W66" s="12">
        <f>(0.5+1)/2</f>
        <v>0.75</v>
      </c>
      <c r="X66" s="12">
        <v>0.75</v>
      </c>
      <c r="Y66" s="12">
        <v>0.8</v>
      </c>
      <c r="Z66" s="12">
        <v>0.82499999999999996</v>
      </c>
      <c r="AA66" s="12">
        <v>0.875</v>
      </c>
      <c r="AB66" s="12">
        <v>0.9</v>
      </c>
      <c r="AC66" s="12">
        <f>(1+1)/2</f>
        <v>1</v>
      </c>
      <c r="AD66" s="12">
        <f>(0.75+1)/2</f>
        <v>0.875</v>
      </c>
    </row>
    <row r="67" spans="1:40" outlineLevel="1">
      <c r="B67" t="s">
        <v>1396</v>
      </c>
      <c r="E67" t="s">
        <v>936</v>
      </c>
      <c r="F67" t="s">
        <v>1816</v>
      </c>
      <c r="G67" t="s">
        <v>1817</v>
      </c>
      <c r="W67" t="s">
        <v>1672</v>
      </c>
    </row>
    <row r="68" spans="1:40" outlineLevel="1">
      <c r="B68" s="29" t="s">
        <v>1397</v>
      </c>
      <c r="C68">
        <f>INDEX(E68:G68,1,d.Region)</f>
        <v>3</v>
      </c>
      <c r="E68" s="12">
        <v>3</v>
      </c>
      <c r="F68" s="12">
        <v>3</v>
      </c>
      <c r="G68" s="12">
        <v>3</v>
      </c>
      <c r="I68" t="s">
        <v>1398</v>
      </c>
    </row>
    <row r="70" spans="1:40">
      <c r="A70" s="16" t="s">
        <v>1021</v>
      </c>
      <c r="J70" t="s">
        <v>1362</v>
      </c>
    </row>
    <row r="71" spans="1:40" ht="118.5" outlineLevel="1">
      <c r="B71" s="21" t="s">
        <v>1312</v>
      </c>
      <c r="C71" s="27" t="s">
        <v>719</v>
      </c>
      <c r="D71" s="27" t="s">
        <v>824</v>
      </c>
      <c r="E71" s="27" t="s">
        <v>719</v>
      </c>
      <c r="F71" s="27" t="s">
        <v>824</v>
      </c>
      <c r="G71" s="27" t="s">
        <v>363</v>
      </c>
      <c r="H71" s="27" t="s">
        <v>364</v>
      </c>
      <c r="I71" s="27" t="s">
        <v>397</v>
      </c>
      <c r="J71" s="27" t="s">
        <v>379</v>
      </c>
      <c r="K71" s="27" t="s">
        <v>408</v>
      </c>
      <c r="L71" s="27" t="s">
        <v>408</v>
      </c>
      <c r="M71" s="27" t="s">
        <v>408</v>
      </c>
      <c r="N71" s="27" t="s">
        <v>408</v>
      </c>
      <c r="O71" s="119" t="s">
        <v>931</v>
      </c>
      <c r="P71" s="119"/>
      <c r="Q71" s="119"/>
      <c r="R71" s="119"/>
      <c r="S71" s="119" t="s">
        <v>931</v>
      </c>
      <c r="T71" s="119"/>
      <c r="U71" s="119"/>
      <c r="V71" s="119"/>
    </row>
    <row r="72" spans="1:40" outlineLevel="1">
      <c r="C72" s="118" t="s">
        <v>1322</v>
      </c>
      <c r="D72" s="118"/>
      <c r="E72" s="118" t="s">
        <v>1325</v>
      </c>
      <c r="F72" s="118"/>
      <c r="G72" s="358" t="s">
        <v>1180</v>
      </c>
      <c r="H72" s="118"/>
      <c r="I72" s="118"/>
      <c r="O72" s="149" t="s">
        <v>1324</v>
      </c>
      <c r="P72" s="149"/>
      <c r="Q72" s="149"/>
      <c r="R72" s="149"/>
      <c r="S72" s="149" t="s">
        <v>1323</v>
      </c>
      <c r="T72" s="149"/>
      <c r="U72" s="149"/>
      <c r="V72" s="149"/>
      <c r="W72" s="149" t="s">
        <v>908</v>
      </c>
      <c r="X72" s="149"/>
      <c r="Y72" s="149"/>
      <c r="Z72" s="149"/>
      <c r="AA72" s="149" t="s">
        <v>908</v>
      </c>
      <c r="AB72" s="149"/>
      <c r="AC72" s="149"/>
      <c r="AD72" s="149"/>
    </row>
    <row r="73" spans="1:40" outlineLevel="1">
      <c r="C73" s="31"/>
      <c r="D73" s="31"/>
      <c r="E73" s="31"/>
      <c r="F73" s="31"/>
      <c r="G73" s="31"/>
      <c r="H73" s="31"/>
      <c r="I73" s="31"/>
      <c r="J73" s="148" t="s">
        <v>516</v>
      </c>
      <c r="K73" s="48" t="s">
        <v>1059</v>
      </c>
      <c r="L73" s="48" t="s">
        <v>636</v>
      </c>
      <c r="M73" s="48" t="s">
        <v>637</v>
      </c>
      <c r="N73" s="48"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40" outlineLevel="1">
      <c r="A74" s="21">
        <v>1</v>
      </c>
      <c r="B74" s="45" t="s">
        <v>1366</v>
      </c>
      <c r="C74" s="36" t="b">
        <v>0</v>
      </c>
      <c r="D74" s="36" t="b">
        <v>0</v>
      </c>
      <c r="E74" s="36" t="b">
        <v>0</v>
      </c>
      <c r="F74" s="36" t="b">
        <v>0</v>
      </c>
      <c r="G74" s="36" t="b">
        <v>0</v>
      </c>
      <c r="H74" s="36" t="s">
        <v>34</v>
      </c>
      <c r="I74" s="38"/>
      <c r="J74" s="370">
        <v>5.0000000000000001E-3</v>
      </c>
      <c r="K74" s="370">
        <f>6.25%/2</f>
        <v>3.125E-2</v>
      </c>
      <c r="L74" s="370">
        <f>6.25%/2</f>
        <v>3.125E-2</v>
      </c>
      <c r="M74" s="370">
        <v>2.5000000000000001E-2</v>
      </c>
      <c r="N74" s="370">
        <v>2.5000000000000001E-2</v>
      </c>
      <c r="O74" s="38">
        <v>1</v>
      </c>
      <c r="P74" s="38">
        <v>1</v>
      </c>
      <c r="Q74" s="38">
        <v>1</v>
      </c>
      <c r="R74" s="38">
        <v>0</v>
      </c>
      <c r="S74" s="38">
        <v>0</v>
      </c>
      <c r="T74" s="38">
        <v>0</v>
      </c>
      <c r="U74" s="38">
        <v>0</v>
      </c>
      <c r="V74" s="38">
        <v>0</v>
      </c>
    </row>
    <row r="75" spans="1:40" outlineLevel="1">
      <c r="A75" s="21">
        <v>2</v>
      </c>
      <c r="B75" s="46" t="s">
        <v>529</v>
      </c>
      <c r="C75" s="35" t="b">
        <v>0</v>
      </c>
      <c r="D75" s="35" t="b">
        <v>1</v>
      </c>
      <c r="E75" s="35" t="b">
        <v>0</v>
      </c>
      <c r="F75" s="35" t="b">
        <v>0</v>
      </c>
      <c r="G75" s="35" t="b">
        <v>0</v>
      </c>
      <c r="H75" s="35" t="s">
        <v>34</v>
      </c>
      <c r="I75" s="39"/>
      <c r="J75" s="372">
        <v>5.0000000000000001E-3</v>
      </c>
      <c r="K75" s="372">
        <v>0</v>
      </c>
      <c r="L75" s="372">
        <v>0</v>
      </c>
      <c r="M75" s="372">
        <v>2.5000000000000001E-2</v>
      </c>
      <c r="N75" s="372">
        <v>2.5000000000000001E-2</v>
      </c>
      <c r="O75" s="214">
        <v>1</v>
      </c>
      <c r="P75" s="214">
        <v>1</v>
      </c>
      <c r="Q75" s="214">
        <v>1</v>
      </c>
      <c r="R75" s="214">
        <v>1</v>
      </c>
      <c r="S75" s="214">
        <v>0</v>
      </c>
      <c r="T75" s="214">
        <v>0</v>
      </c>
      <c r="U75" s="214">
        <v>0</v>
      </c>
      <c r="V75" s="214">
        <v>0</v>
      </c>
    </row>
    <row r="76" spans="1:40" outlineLevel="1">
      <c r="A76" s="21">
        <v>3</v>
      </c>
      <c r="B76" s="46" t="s">
        <v>1365</v>
      </c>
      <c r="C76" s="35" t="b">
        <v>1</v>
      </c>
      <c r="D76" s="35" t="b">
        <v>0</v>
      </c>
      <c r="E76" s="35" t="b">
        <v>0</v>
      </c>
      <c r="F76" s="35" t="b">
        <v>0</v>
      </c>
      <c r="G76" s="35" t="b">
        <v>0</v>
      </c>
      <c r="H76" s="35" t="s">
        <v>34</v>
      </c>
      <c r="I76" s="39"/>
      <c r="J76" s="34">
        <f>1.25*J77</f>
        <v>1.2500000000000001E-2</v>
      </c>
      <c r="K76" s="372">
        <f>1.25*L77</f>
        <v>6.25E-2</v>
      </c>
      <c r="L76" s="372">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9" t="s">
        <v>531</v>
      </c>
      <c r="C77" s="360" t="b">
        <v>0</v>
      </c>
      <c r="D77" s="360" t="b">
        <v>0</v>
      </c>
      <c r="E77" s="360" t="b">
        <v>0</v>
      </c>
      <c r="F77" s="360" t="b">
        <v>0</v>
      </c>
      <c r="G77" s="360" t="b">
        <v>1</v>
      </c>
      <c r="H77" s="361" t="s">
        <v>34</v>
      </c>
      <c r="I77" s="362"/>
      <c r="J77" s="386">
        <v>0.01</v>
      </c>
      <c r="K77" s="387">
        <v>0</v>
      </c>
      <c r="L77" s="386">
        <v>0.05</v>
      </c>
      <c r="M77" s="386">
        <v>0.05</v>
      </c>
      <c r="N77" s="388">
        <f t="shared" si="106"/>
        <v>0.05</v>
      </c>
      <c r="O77" s="369">
        <v>1</v>
      </c>
      <c r="P77" s="369">
        <v>1</v>
      </c>
      <c r="Q77" s="369">
        <v>1</v>
      </c>
      <c r="R77" s="369">
        <v>1</v>
      </c>
      <c r="S77" s="363">
        <v>0</v>
      </c>
      <c r="T77" s="363">
        <v>0</v>
      </c>
      <c r="U77" s="363">
        <v>0</v>
      </c>
      <c r="V77" s="363">
        <v>0</v>
      </c>
    </row>
    <row r="78" spans="1:40" outlineLevel="1">
      <c r="A78" s="21">
        <v>5</v>
      </c>
      <c r="B78" s="46" t="s">
        <v>1313</v>
      </c>
      <c r="C78" s="41" t="b">
        <f t="shared" ref="C78:H81" si="107">C74</f>
        <v>0</v>
      </c>
      <c r="D78" s="41" t="b">
        <f>D74</f>
        <v>0</v>
      </c>
      <c r="E78" s="36" t="b">
        <v>0</v>
      </c>
      <c r="F78" s="36" t="b">
        <v>1</v>
      </c>
      <c r="G78" s="36" t="b">
        <v>0</v>
      </c>
      <c r="H78" s="42" t="str">
        <f t="shared" si="107"/>
        <v>-</v>
      </c>
      <c r="I78" s="38"/>
      <c r="J78" s="370">
        <v>5.0000000000000001E-3</v>
      </c>
      <c r="K78" s="370">
        <v>0</v>
      </c>
      <c r="L78" s="370">
        <v>0</v>
      </c>
      <c r="M78" s="370">
        <v>0</v>
      </c>
      <c r="N78" s="370">
        <v>0</v>
      </c>
      <c r="O78" s="371">
        <f t="shared" ref="O78:R78" si="108">O74</f>
        <v>1</v>
      </c>
      <c r="P78" s="371">
        <f t="shared" si="108"/>
        <v>1</v>
      </c>
      <c r="Q78" s="371">
        <f t="shared" si="108"/>
        <v>1</v>
      </c>
      <c r="R78" s="371">
        <f t="shared" si="108"/>
        <v>0</v>
      </c>
      <c r="S78" s="38">
        <v>1</v>
      </c>
      <c r="T78" s="38">
        <v>1</v>
      </c>
      <c r="U78" s="38">
        <v>1</v>
      </c>
      <c r="V78" s="38">
        <v>1</v>
      </c>
    </row>
    <row r="79" spans="1:40" outlineLevel="1">
      <c r="A79" s="21">
        <v>6</v>
      </c>
      <c r="B79" s="46" t="s">
        <v>1314</v>
      </c>
      <c r="C79" s="43" t="b">
        <f t="shared" si="107"/>
        <v>0</v>
      </c>
      <c r="D79" s="43" t="b">
        <f>D75</f>
        <v>1</v>
      </c>
      <c r="E79" s="35" t="b">
        <v>0</v>
      </c>
      <c r="F79" s="35" t="b">
        <v>1</v>
      </c>
      <c r="G79" s="35" t="b">
        <v>0</v>
      </c>
      <c r="H79" s="44" t="str">
        <f t="shared" si="107"/>
        <v>-</v>
      </c>
      <c r="I79" s="39"/>
      <c r="J79" s="372">
        <v>0</v>
      </c>
      <c r="K79" s="372">
        <v>0</v>
      </c>
      <c r="L79" s="372">
        <v>0</v>
      </c>
      <c r="M79" s="372">
        <v>0</v>
      </c>
      <c r="N79" s="372">
        <v>0</v>
      </c>
      <c r="O79" s="366">
        <f t="shared" ref="O79:R79" si="109">O75</f>
        <v>1</v>
      </c>
      <c r="P79" s="366">
        <f t="shared" si="109"/>
        <v>1</v>
      </c>
      <c r="Q79" s="366">
        <f t="shared" si="109"/>
        <v>1</v>
      </c>
      <c r="R79" s="366">
        <f t="shared" si="109"/>
        <v>1</v>
      </c>
      <c r="S79" s="214">
        <v>1</v>
      </c>
      <c r="T79" s="214">
        <v>1</v>
      </c>
      <c r="U79" s="214">
        <v>1</v>
      </c>
      <c r="V79" s="214">
        <v>1</v>
      </c>
    </row>
    <row r="80" spans="1:40" outlineLevel="1">
      <c r="A80" s="21">
        <v>7</v>
      </c>
      <c r="B80" s="46" t="s">
        <v>1364</v>
      </c>
      <c r="C80" s="43" t="b">
        <f t="shared" si="107"/>
        <v>1</v>
      </c>
      <c r="D80" s="43" t="b">
        <f>D76</f>
        <v>0</v>
      </c>
      <c r="E80" s="35" t="b">
        <v>0</v>
      </c>
      <c r="F80" s="35" t="b">
        <v>1</v>
      </c>
      <c r="G80" s="35" t="b">
        <v>0</v>
      </c>
      <c r="H80" s="44" t="str">
        <f t="shared" si="107"/>
        <v>-</v>
      </c>
      <c r="I80" s="39"/>
      <c r="J80" s="34">
        <v>1.2500000000000001E-2</v>
      </c>
      <c r="K80" s="372">
        <f>K76</f>
        <v>6.25E-2</v>
      </c>
      <c r="L80" s="372">
        <f>L76</f>
        <v>6.25E-2</v>
      </c>
      <c r="M80" s="54">
        <f t="shared" ref="M80" si="110">L80</f>
        <v>6.25E-2</v>
      </c>
      <c r="N80" s="54">
        <f t="shared" ref="N80" si="111">M80</f>
        <v>6.25E-2</v>
      </c>
      <c r="O80" s="366">
        <f t="shared" ref="O80:R80" si="112">O76</f>
        <v>0</v>
      </c>
      <c r="P80" s="366">
        <f t="shared" si="112"/>
        <v>0</v>
      </c>
      <c r="Q80" s="366">
        <f t="shared" si="112"/>
        <v>0</v>
      </c>
      <c r="R80" s="366">
        <f t="shared" si="112"/>
        <v>0</v>
      </c>
      <c r="S80" s="214">
        <v>1</v>
      </c>
      <c r="T80" s="214">
        <v>1</v>
      </c>
      <c r="U80" s="214">
        <v>1</v>
      </c>
      <c r="V80" s="214">
        <v>1</v>
      </c>
    </row>
    <row r="81" spans="1:30" outlineLevel="1">
      <c r="A81" s="21">
        <v>8</v>
      </c>
      <c r="B81" s="359" t="s">
        <v>1315</v>
      </c>
      <c r="C81" s="364" t="b">
        <f t="shared" si="107"/>
        <v>0</v>
      </c>
      <c r="D81" s="364" t="b">
        <f>D77</f>
        <v>0</v>
      </c>
      <c r="E81" s="360" t="b">
        <v>0</v>
      </c>
      <c r="F81" s="360" t="b">
        <v>1</v>
      </c>
      <c r="G81" s="360" t="b">
        <v>1</v>
      </c>
      <c r="H81" s="365" t="str">
        <f t="shared" si="107"/>
        <v>-</v>
      </c>
      <c r="I81" s="40"/>
      <c r="J81" s="373">
        <v>0</v>
      </c>
      <c r="K81" s="373">
        <v>0</v>
      </c>
      <c r="L81" s="373">
        <v>0</v>
      </c>
      <c r="M81" s="373">
        <v>0</v>
      </c>
      <c r="N81" s="373">
        <v>0</v>
      </c>
      <c r="O81" s="374">
        <f>O77</f>
        <v>1</v>
      </c>
      <c r="P81" s="374">
        <f t="shared" ref="P81:R81" si="113">P77</f>
        <v>1</v>
      </c>
      <c r="Q81" s="374">
        <f t="shared" si="113"/>
        <v>1</v>
      </c>
      <c r="R81" s="374">
        <f t="shared" si="113"/>
        <v>1</v>
      </c>
      <c r="S81" s="363">
        <v>1</v>
      </c>
      <c r="T81" s="363">
        <v>1</v>
      </c>
      <c r="U81" s="363">
        <v>1</v>
      </c>
      <c r="V81" s="363">
        <v>1</v>
      </c>
    </row>
    <row r="82" spans="1:30" outlineLevel="1">
      <c r="A82" s="21">
        <v>9</v>
      </c>
      <c r="B82" s="46" t="s">
        <v>1316</v>
      </c>
      <c r="C82" s="43" t="b">
        <f t="shared" ref="C82:D85" si="114">C78</f>
        <v>0</v>
      </c>
      <c r="D82" s="43" t="b">
        <f t="shared" si="114"/>
        <v>0</v>
      </c>
      <c r="E82" s="36" t="b">
        <v>1</v>
      </c>
      <c r="F82" s="36" t="b">
        <v>0</v>
      </c>
      <c r="G82" s="36" t="b">
        <v>0</v>
      </c>
      <c r="H82" s="44" t="str">
        <f t="shared" ref="H82:H89" si="115">H78</f>
        <v>-</v>
      </c>
      <c r="I82" s="38"/>
      <c r="J82" s="375">
        <v>1.2500000000000001E-2</v>
      </c>
      <c r="K82" s="370">
        <f>6.25%/2</f>
        <v>3.125E-2</v>
      </c>
      <c r="L82" s="370">
        <v>6.25E-2</v>
      </c>
      <c r="M82" s="376">
        <f t="shared" ref="M82:N82" si="116">L82</f>
        <v>6.25E-2</v>
      </c>
      <c r="N82" s="376">
        <f t="shared" si="116"/>
        <v>6.25E-2</v>
      </c>
      <c r="O82" s="371">
        <f t="shared" ref="K82:R85" si="117">O78</f>
        <v>1</v>
      </c>
      <c r="P82" s="371">
        <f t="shared" si="117"/>
        <v>1</v>
      </c>
      <c r="Q82" s="371">
        <f t="shared" si="117"/>
        <v>1</v>
      </c>
      <c r="R82" s="371">
        <f t="shared" si="117"/>
        <v>0</v>
      </c>
      <c r="S82" s="38">
        <v>0</v>
      </c>
      <c r="T82" s="38">
        <v>0</v>
      </c>
      <c r="U82" s="38">
        <v>0</v>
      </c>
      <c r="V82" s="38">
        <v>0</v>
      </c>
    </row>
    <row r="83" spans="1:30" outlineLevel="1">
      <c r="A83" s="21">
        <v>10</v>
      </c>
      <c r="B83" s="46" t="s">
        <v>1317</v>
      </c>
      <c r="C83" s="43" t="b">
        <f t="shared" si="114"/>
        <v>0</v>
      </c>
      <c r="D83" s="43" t="b">
        <f t="shared" si="114"/>
        <v>1</v>
      </c>
      <c r="E83" s="35" t="b">
        <v>1</v>
      </c>
      <c r="F83" s="35" t="b">
        <v>0</v>
      </c>
      <c r="G83" s="35" t="b">
        <v>0</v>
      </c>
      <c r="H83" s="44" t="str">
        <f t="shared" si="115"/>
        <v>-</v>
      </c>
      <c r="I83" s="39"/>
      <c r="J83" s="34">
        <v>1.2500000000000001E-2</v>
      </c>
      <c r="K83" s="372">
        <v>0</v>
      </c>
      <c r="L83" s="372">
        <v>6.25E-2</v>
      </c>
      <c r="M83" s="54">
        <f t="shared" ref="M83:N83" si="118">L83</f>
        <v>6.25E-2</v>
      </c>
      <c r="N83" s="54">
        <f t="shared" si="118"/>
        <v>6.25E-2</v>
      </c>
      <c r="O83" s="366">
        <f t="shared" si="117"/>
        <v>1</v>
      </c>
      <c r="P83" s="366">
        <f t="shared" si="117"/>
        <v>1</v>
      </c>
      <c r="Q83" s="366">
        <f t="shared" si="117"/>
        <v>1</v>
      </c>
      <c r="R83" s="366">
        <f t="shared" si="117"/>
        <v>1</v>
      </c>
      <c r="S83" s="214">
        <v>0</v>
      </c>
      <c r="T83" s="214">
        <v>0</v>
      </c>
      <c r="U83" s="214">
        <v>0</v>
      </c>
      <c r="V83" s="214">
        <v>0</v>
      </c>
    </row>
    <row r="84" spans="1:30" outlineLevel="1">
      <c r="A84" s="21">
        <v>11</v>
      </c>
      <c r="B84" s="46" t="s">
        <v>1367</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6">
        <f t="shared" si="117"/>
        <v>0</v>
      </c>
      <c r="P84" s="366">
        <f t="shared" si="117"/>
        <v>0</v>
      </c>
      <c r="Q84" s="366">
        <f t="shared" si="117"/>
        <v>0</v>
      </c>
      <c r="R84" s="366">
        <f t="shared" si="117"/>
        <v>0</v>
      </c>
      <c r="S84" s="214">
        <v>0</v>
      </c>
      <c r="T84" s="214">
        <v>0</v>
      </c>
      <c r="U84" s="214">
        <v>0</v>
      </c>
      <c r="V84" s="214">
        <v>0</v>
      </c>
    </row>
    <row r="85" spans="1:30" outlineLevel="1">
      <c r="A85" s="21">
        <v>12</v>
      </c>
      <c r="B85" s="359" t="s">
        <v>1318</v>
      </c>
      <c r="C85" s="364" t="b">
        <f t="shared" si="114"/>
        <v>0</v>
      </c>
      <c r="D85" s="364" t="b">
        <f>D81</f>
        <v>0</v>
      </c>
      <c r="E85" s="360" t="b">
        <v>1</v>
      </c>
      <c r="F85" s="360" t="b">
        <v>0</v>
      </c>
      <c r="G85" s="360" t="b">
        <v>0</v>
      </c>
      <c r="H85" s="365" t="str">
        <f t="shared" si="115"/>
        <v>-</v>
      </c>
      <c r="I85" s="40"/>
      <c r="J85" s="378">
        <v>1.2500000000000001E-2</v>
      </c>
      <c r="K85" s="379">
        <f t="shared" si="117"/>
        <v>0</v>
      </c>
      <c r="L85" s="380">
        <v>6.25E-2</v>
      </c>
      <c r="M85" s="380">
        <v>6.25E-2</v>
      </c>
      <c r="N85" s="380">
        <v>6.25E-2</v>
      </c>
      <c r="O85" s="381">
        <f>O81</f>
        <v>1</v>
      </c>
      <c r="P85" s="381">
        <f t="shared" si="117"/>
        <v>1</v>
      </c>
      <c r="Q85" s="381">
        <f t="shared" si="117"/>
        <v>1</v>
      </c>
      <c r="R85" s="381">
        <f t="shared" si="117"/>
        <v>1</v>
      </c>
      <c r="S85" s="369">
        <v>0</v>
      </c>
      <c r="T85" s="369">
        <v>0</v>
      </c>
      <c r="U85" s="369">
        <v>0</v>
      </c>
      <c r="V85" s="369">
        <v>0</v>
      </c>
    </row>
    <row r="86" spans="1:30" outlineLevel="1">
      <c r="A86" s="21">
        <v>13</v>
      </c>
      <c r="B86" s="46" t="s">
        <v>1319</v>
      </c>
      <c r="C86" s="43" t="b">
        <f t="shared" ref="C86:D89" si="119">C82</f>
        <v>0</v>
      </c>
      <c r="D86" s="43" t="b">
        <f t="shared" si="119"/>
        <v>0</v>
      </c>
      <c r="E86" s="36" t="b">
        <v>0</v>
      </c>
      <c r="F86" s="36" t="b">
        <v>0</v>
      </c>
      <c r="G86" s="36" t="b">
        <v>1</v>
      </c>
      <c r="H86" s="44" t="str">
        <f t="shared" si="115"/>
        <v>-</v>
      </c>
      <c r="I86" s="38"/>
      <c r="J86" s="375">
        <v>0.01</v>
      </c>
      <c r="K86" s="382">
        <f>K74</f>
        <v>3.125E-2</v>
      </c>
      <c r="L86" s="382">
        <f>L74</f>
        <v>3.125E-2</v>
      </c>
      <c r="M86" s="370">
        <v>0.05</v>
      </c>
      <c r="N86" s="376">
        <f t="shared" ref="N86:N89" si="120">M86</f>
        <v>0.05</v>
      </c>
      <c r="O86" s="371">
        <f t="shared" ref="O86:R86" si="121">O82</f>
        <v>1</v>
      </c>
      <c r="P86" s="371">
        <f t="shared" si="121"/>
        <v>1</v>
      </c>
      <c r="Q86" s="371">
        <f t="shared" si="121"/>
        <v>1</v>
      </c>
      <c r="R86" s="371">
        <f t="shared" si="121"/>
        <v>0</v>
      </c>
      <c r="S86" s="383">
        <v>0.66</v>
      </c>
      <c r="T86" s="383">
        <v>0.66</v>
      </c>
      <c r="U86" s="383">
        <v>0.66</v>
      </c>
      <c r="V86" s="383">
        <v>0.66</v>
      </c>
    </row>
    <row r="87" spans="1:30" outlineLevel="1">
      <c r="A87" s="21">
        <v>14</v>
      </c>
      <c r="B87" s="46" t="s">
        <v>1320</v>
      </c>
      <c r="C87" s="43" t="b">
        <f t="shared" si="119"/>
        <v>0</v>
      </c>
      <c r="D87" s="43" t="b">
        <f t="shared" si="119"/>
        <v>1</v>
      </c>
      <c r="E87" s="35" t="b">
        <v>0</v>
      </c>
      <c r="F87" s="35" t="b">
        <v>0</v>
      </c>
      <c r="G87" s="35" t="b">
        <v>1</v>
      </c>
      <c r="H87" s="44" t="str">
        <f t="shared" si="115"/>
        <v>-</v>
      </c>
      <c r="I87" s="39"/>
      <c r="J87" s="34">
        <v>0.01</v>
      </c>
      <c r="K87" s="55">
        <f>K75</f>
        <v>0</v>
      </c>
      <c r="L87" s="55">
        <f>L75</f>
        <v>0</v>
      </c>
      <c r="M87" s="372">
        <v>0.05</v>
      </c>
      <c r="N87" s="54">
        <f t="shared" si="120"/>
        <v>0.05</v>
      </c>
      <c r="O87" s="366">
        <f t="shared" ref="O87:R87" si="122">O83</f>
        <v>1</v>
      </c>
      <c r="P87" s="366">
        <f t="shared" si="122"/>
        <v>1</v>
      </c>
      <c r="Q87" s="366">
        <f t="shared" si="122"/>
        <v>1</v>
      </c>
      <c r="R87" s="366">
        <f t="shared" si="122"/>
        <v>1</v>
      </c>
      <c r="S87" s="214">
        <v>0.66</v>
      </c>
      <c r="T87" s="214">
        <v>0.66</v>
      </c>
      <c r="U87" s="214">
        <v>0.66</v>
      </c>
      <c r="V87" s="214">
        <v>0.66</v>
      </c>
    </row>
    <row r="88" spans="1:30" outlineLevel="1">
      <c r="A88" s="21">
        <v>15</v>
      </c>
      <c r="B88" s="46" t="s">
        <v>1368</v>
      </c>
      <c r="C88" s="43" t="b">
        <f t="shared" si="119"/>
        <v>1</v>
      </c>
      <c r="D88" s="43" t="b">
        <f t="shared" si="119"/>
        <v>0</v>
      </c>
      <c r="E88" s="35" t="b">
        <v>0</v>
      </c>
      <c r="F88" s="35" t="b">
        <v>0</v>
      </c>
      <c r="G88" s="35" t="b">
        <v>1</v>
      </c>
      <c r="H88" s="44" t="str">
        <f t="shared" si="115"/>
        <v>-</v>
      </c>
      <c r="I88" s="39"/>
      <c r="J88" s="34">
        <v>1.2500000000000001E-2</v>
      </c>
      <c r="K88" s="372">
        <v>6.25E-2</v>
      </c>
      <c r="L88" s="372">
        <v>6.25E-2</v>
      </c>
      <c r="M88" s="54">
        <f t="shared" ref="M88" si="123">L88</f>
        <v>6.25E-2</v>
      </c>
      <c r="N88" s="54">
        <f t="shared" si="120"/>
        <v>6.25E-2</v>
      </c>
      <c r="O88" s="366">
        <f t="shared" ref="O88:R88" si="124">O84</f>
        <v>0</v>
      </c>
      <c r="P88" s="366">
        <f t="shared" si="124"/>
        <v>0</v>
      </c>
      <c r="Q88" s="366">
        <f t="shared" si="124"/>
        <v>0</v>
      </c>
      <c r="R88" s="366">
        <f t="shared" si="124"/>
        <v>0</v>
      </c>
      <c r="S88" s="214">
        <v>0.66</v>
      </c>
      <c r="T88" s="214">
        <v>0.66</v>
      </c>
      <c r="U88" s="214">
        <v>0.66</v>
      </c>
      <c r="V88" s="214">
        <v>0.66</v>
      </c>
    </row>
    <row r="89" spans="1:30" outlineLevel="1">
      <c r="A89" s="21">
        <v>16</v>
      </c>
      <c r="B89" s="359" t="s">
        <v>1321</v>
      </c>
      <c r="C89" s="364" t="b">
        <f t="shared" si="119"/>
        <v>0</v>
      </c>
      <c r="D89" s="364" t="b">
        <f t="shared" si="119"/>
        <v>0</v>
      </c>
      <c r="E89" s="360" t="b">
        <v>0</v>
      </c>
      <c r="F89" s="360" t="b">
        <v>0</v>
      </c>
      <c r="G89" s="360" t="b">
        <v>1</v>
      </c>
      <c r="H89" s="365" t="str">
        <f t="shared" si="115"/>
        <v>-</v>
      </c>
      <c r="I89" s="40"/>
      <c r="J89" s="377">
        <v>0.01</v>
      </c>
      <c r="K89" s="373">
        <v>0</v>
      </c>
      <c r="L89" s="373">
        <v>0.05</v>
      </c>
      <c r="M89" s="384">
        <f t="shared" ref="M89" si="125">L89</f>
        <v>0.05</v>
      </c>
      <c r="N89" s="384">
        <f t="shared" si="120"/>
        <v>0.05</v>
      </c>
      <c r="O89" s="374">
        <f>O85</f>
        <v>1</v>
      </c>
      <c r="P89" s="374">
        <f t="shared" ref="P89:R89" si="126">P85</f>
        <v>1</v>
      </c>
      <c r="Q89" s="374">
        <f t="shared" si="126"/>
        <v>1</v>
      </c>
      <c r="R89" s="374">
        <f t="shared" si="126"/>
        <v>1</v>
      </c>
      <c r="S89" s="385">
        <v>0.66</v>
      </c>
      <c r="T89" s="385">
        <v>0.66</v>
      </c>
      <c r="U89" s="385">
        <v>0.66</v>
      </c>
      <c r="V89" s="385">
        <v>0.66</v>
      </c>
    </row>
    <row r="90" spans="1:30" outlineLevel="1">
      <c r="J90" t="s">
        <v>1331</v>
      </c>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s="357" t="s">
        <v>965</v>
      </c>
      <c r="C92" s="177" t="s">
        <v>1791</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967</v>
      </c>
    </row>
    <row r="94" spans="1:30" outlineLevel="1">
      <c r="A94" t="s">
        <v>742</v>
      </c>
    </row>
    <row r="96" spans="1:30">
      <c r="A96" s="16" t="s">
        <v>979</v>
      </c>
    </row>
    <row r="97" spans="1:13" ht="81" customHeight="1" outlineLevel="1">
      <c r="C97" s="27" t="s">
        <v>76</v>
      </c>
      <c r="D97" s="27" t="s">
        <v>115</v>
      </c>
      <c r="E97" s="27" t="s">
        <v>77</v>
      </c>
      <c r="F97" s="27" t="s">
        <v>368</v>
      </c>
      <c r="G97" s="27"/>
      <c r="H97" s="27" t="s">
        <v>838</v>
      </c>
      <c r="I97" s="27" t="s">
        <v>839</v>
      </c>
      <c r="J97" s="27" t="s">
        <v>840</v>
      </c>
      <c r="K97" s="27" t="s">
        <v>1469</v>
      </c>
      <c r="M97">
        <v>7</v>
      </c>
    </row>
    <row r="98" spans="1:13" outlineLevel="1">
      <c r="A98">
        <v>1</v>
      </c>
      <c r="B98" t="s">
        <v>377</v>
      </c>
      <c r="C98" s="32">
        <v>70</v>
      </c>
      <c r="D98" s="32">
        <v>50</v>
      </c>
      <c r="E98" s="32">
        <v>75</v>
      </c>
      <c r="F98" s="32">
        <v>50</v>
      </c>
      <c r="H98" s="110">
        <v>1</v>
      </c>
      <c r="I98" s="110">
        <v>1</v>
      </c>
      <c r="J98" s="110">
        <v>1</v>
      </c>
      <c r="K98" s="110"/>
      <c r="M98">
        <f>$M$97*$I98</f>
        <v>7</v>
      </c>
    </row>
    <row r="99" spans="1:13" outlineLevel="1">
      <c r="A99">
        <v>2</v>
      </c>
      <c r="B99" t="s">
        <v>852</v>
      </c>
      <c r="H99" s="110">
        <v>0.75</v>
      </c>
      <c r="I99" s="110">
        <v>0.75</v>
      </c>
      <c r="J99" s="110">
        <v>0.75</v>
      </c>
      <c r="K99" s="110"/>
      <c r="M99">
        <f>$M$97*$I99</f>
        <v>5.25</v>
      </c>
    </row>
    <row r="100" spans="1:13" outlineLevel="1">
      <c r="A100">
        <v>3</v>
      </c>
      <c r="B100" t="s">
        <v>853</v>
      </c>
      <c r="H100" s="110">
        <v>1.25</v>
      </c>
      <c r="I100" s="110">
        <v>1.25</v>
      </c>
      <c r="J100" s="110">
        <v>1.25</v>
      </c>
      <c r="K100" s="110"/>
      <c r="M100">
        <f>$M$97*$I100</f>
        <v>8.75</v>
      </c>
    </row>
    <row r="101" spans="1:13" outlineLevel="1">
      <c r="A101">
        <v>4</v>
      </c>
      <c r="B101" t="s">
        <v>854</v>
      </c>
      <c r="H101" s="111"/>
      <c r="I101" s="110">
        <v>1.5</v>
      </c>
      <c r="J101" s="110">
        <v>1.5</v>
      </c>
      <c r="K101" s="110"/>
      <c r="M101">
        <f>$M$97*$I101</f>
        <v>10.5</v>
      </c>
    </row>
    <row r="102" spans="1:13" outlineLevel="1"/>
    <row r="103" spans="1:13" collapsed="1"/>
    <row r="104" spans="1:13">
      <c r="A104" s="16" t="s">
        <v>980</v>
      </c>
      <c r="B104" s="16"/>
      <c r="C104" t="s">
        <v>919</v>
      </c>
    </row>
    <row r="105" spans="1:13">
      <c r="I105" t="s">
        <v>936</v>
      </c>
      <c r="J105" t="s">
        <v>1816</v>
      </c>
      <c r="K105" t="s">
        <v>1817</v>
      </c>
    </row>
    <row r="106" spans="1:13" ht="50.25" outlineLevel="1">
      <c r="C106" s="27" t="s">
        <v>963</v>
      </c>
      <c r="D106" s="210" t="s">
        <v>1502</v>
      </c>
      <c r="E106" s="210" t="s">
        <v>1503</v>
      </c>
      <c r="F106" s="210" t="s">
        <v>1503</v>
      </c>
      <c r="G106" s="210" t="s">
        <v>1503</v>
      </c>
      <c r="H106" s="210" t="s">
        <v>1012</v>
      </c>
      <c r="I106" t="s">
        <v>1011</v>
      </c>
    </row>
    <row r="107" spans="1:13" outlineLevel="1">
      <c r="C107" s="27"/>
      <c r="D107" s="210"/>
      <c r="E107" s="541" t="s">
        <v>1724</v>
      </c>
      <c r="F107" s="541" t="s">
        <v>1725</v>
      </c>
      <c r="G107" s="541" t="s">
        <v>1726</v>
      </c>
      <c r="H107" s="210"/>
    </row>
    <row r="108" spans="1:13" outlineLevel="1">
      <c r="A108">
        <v>1</v>
      </c>
      <c r="B108" t="s">
        <v>842</v>
      </c>
      <c r="C108" s="107">
        <v>19</v>
      </c>
      <c r="D108" s="483" t="str">
        <f>TEXT($C108,"0")&amp;":"&amp;TEXT($C108+1,"0")</f>
        <v>19:20</v>
      </c>
      <c r="E108" s="486" t="str">
        <f>TEXT($C108-16,"0")&amp;":"&amp;TEXT($C108-15,"0")</f>
        <v>3:4</v>
      </c>
      <c r="F108" s="486" t="str">
        <f>TEXT($C108-13,"0")&amp;":"&amp;TEXT($C108-12,"0")</f>
        <v>6:7</v>
      </c>
      <c r="G108" s="480" t="str">
        <f>TEXT($C108-9,"0")&amp;":"&amp;TEXT($C108-8,"0")</f>
        <v>10:11</v>
      </c>
      <c r="H108">
        <f>_xlfn.DAYS(INDEX($I108:$K108,1,d.Region),DATE(YEAR(INDEX($I108:$K108,1,d.Region)),1,1))+1</f>
        <v>135</v>
      </c>
      <c r="I108" s="262">
        <v>43952</v>
      </c>
      <c r="J108" s="262">
        <v>44696</v>
      </c>
      <c r="K108" s="262">
        <v>43952</v>
      </c>
    </row>
    <row r="109" spans="1:13" outlineLevel="1">
      <c r="A109">
        <v>2</v>
      </c>
      <c r="B109" t="s">
        <v>843</v>
      </c>
      <c r="C109" s="263">
        <f>C108+i.TOLoffset_r2</f>
        <v>43</v>
      </c>
      <c r="D109" s="484" t="str">
        <f>TEXT($C109,"0")&amp;":"&amp;TEXT($C109+1,"0")</f>
        <v>43:44</v>
      </c>
      <c r="E109" s="479" t="str">
        <f t="shared" ref="E109:E110" si="127">TEXT($C109-16,"0")&amp;":"&amp;TEXT($C109-15,"0")</f>
        <v>27:28</v>
      </c>
      <c r="F109" s="479" t="str">
        <f t="shared" ref="F109:F110" si="128">TEXT($C109-13,"0")&amp;":"&amp;TEXT($C109-12,"0")</f>
        <v>30:31</v>
      </c>
      <c r="G109" s="481" t="str">
        <f t="shared" ref="G109:G110" si="129">TEXT($C109-9,"0")&amp;":"&amp;TEXT($C109-8,"0")</f>
        <v>34:35</v>
      </c>
      <c r="H109">
        <f>_xlfn.DAYS(INDEX($I109:$K109,1,d.Region),DATE(YEAR(INDEX($I109:$K109,1,d.Region)),1,1))+1</f>
        <v>169</v>
      </c>
      <c r="I109" s="262">
        <v>44007</v>
      </c>
      <c r="J109" s="262">
        <v>44730</v>
      </c>
      <c r="K109" s="262">
        <v>43986</v>
      </c>
    </row>
    <row r="110" spans="1:13" outlineLevel="1">
      <c r="A110">
        <v>3</v>
      </c>
      <c r="B110" t="s">
        <v>401</v>
      </c>
      <c r="C110" s="264">
        <f>C109+i.TOLoffset_r2</f>
        <v>67</v>
      </c>
      <c r="D110" s="485" t="str">
        <f>TEXT($C110,"0")&amp;":"&amp;TEXT($C110+1,"0")</f>
        <v>67:68</v>
      </c>
      <c r="E110" s="487" t="str">
        <f t="shared" si="127"/>
        <v>51:52</v>
      </c>
      <c r="F110" s="487" t="str">
        <f t="shared" si="128"/>
        <v>54:55</v>
      </c>
      <c r="G110" s="482" t="str">
        <f t="shared" si="129"/>
        <v>58:59</v>
      </c>
      <c r="H110">
        <f>_xlfn.DAYS(INDEX($I110:$K110,1,d.Region),DATE(YEAR(INDEX($I110:$K110,1,d.Region)),1,1))+1</f>
        <v>204</v>
      </c>
      <c r="I110" s="262">
        <v>44050</v>
      </c>
      <c r="J110" s="262">
        <v>44765</v>
      </c>
      <c r="K110" s="262">
        <v>44021</v>
      </c>
    </row>
    <row r="112" spans="1:13">
      <c r="A112" s="16" t="s">
        <v>1437</v>
      </c>
    </row>
    <row r="113" spans="1:12" ht="78.75" outlineLevel="1">
      <c r="C113" s="119" t="s">
        <v>804</v>
      </c>
      <c r="D113" s="119" t="s">
        <v>1438</v>
      </c>
      <c r="E113" s="119" t="s">
        <v>1439</v>
      </c>
      <c r="F113" s="119" t="s">
        <v>1440</v>
      </c>
      <c r="G113" s="119" t="s">
        <v>1441</v>
      </c>
      <c r="H113" s="119" t="s">
        <v>1442</v>
      </c>
      <c r="I113" s="119" t="s">
        <v>1443</v>
      </c>
      <c r="J113" s="119" t="s">
        <v>1229</v>
      </c>
      <c r="K113" s="119" t="s">
        <v>1444</v>
      </c>
      <c r="L113" s="119" t="s">
        <v>1445</v>
      </c>
    </row>
    <row r="114" spans="1:12"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row>
    <row r="115" spans="1:12" outlineLevel="1">
      <c r="A115">
        <v>2</v>
      </c>
      <c r="B115" t="s">
        <v>1448</v>
      </c>
      <c r="C115" s="32">
        <v>0.25</v>
      </c>
      <c r="D115" s="32">
        <v>500000</v>
      </c>
      <c r="E115" s="466">
        <v>2</v>
      </c>
      <c r="F115" s="467">
        <v>0.03</v>
      </c>
      <c r="G115" s="467">
        <v>0.03</v>
      </c>
      <c r="H115" s="393">
        <v>0</v>
      </c>
      <c r="I115" s="393">
        <v>2</v>
      </c>
      <c r="J115" s="393" t="b">
        <v>0</v>
      </c>
      <c r="K115" s="393">
        <v>0.85</v>
      </c>
      <c r="L115" s="393">
        <v>0.85</v>
      </c>
    </row>
    <row r="116" spans="1:12"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row>
    <row r="117" spans="1:12" outlineLevel="1">
      <c r="A117">
        <v>4</v>
      </c>
      <c r="B117" t="s">
        <v>1450</v>
      </c>
      <c r="C117" s="32">
        <v>0.5</v>
      </c>
      <c r="D117" s="32">
        <v>1000000</v>
      </c>
    </row>
    <row r="118" spans="1:12" outlineLevel="1"/>
    <row r="120" spans="1:12" collapsed="1">
      <c r="A120" s="16" t="s">
        <v>1451</v>
      </c>
    </row>
    <row r="121" spans="1:12" ht="66.75" hidden="1" outlineLevel="1">
      <c r="C121" s="119" t="s">
        <v>1212</v>
      </c>
      <c r="D121" s="119" t="s">
        <v>1211</v>
      </c>
      <c r="E121" s="119" t="s">
        <v>1452</v>
      </c>
      <c r="F121" s="119" t="s">
        <v>1453</v>
      </c>
      <c r="G121" s="119" t="s">
        <v>1454</v>
      </c>
      <c r="H121" s="119"/>
      <c r="I121" s="119"/>
    </row>
    <row r="122" spans="1:12" hidden="1" outlineLevel="1">
      <c r="A122">
        <v>1</v>
      </c>
      <c r="B122" s="466" t="s">
        <v>1455</v>
      </c>
      <c r="C122" s="466" t="b">
        <v>0</v>
      </c>
      <c r="D122" s="466" t="b">
        <v>0</v>
      </c>
      <c r="E122" s="466" t="s">
        <v>34</v>
      </c>
      <c r="F122" s="466" t="s">
        <v>34</v>
      </c>
      <c r="G122" s="466" t="s">
        <v>34</v>
      </c>
    </row>
    <row r="123" spans="1:12" hidden="1" outlineLevel="1">
      <c r="A123">
        <v>2</v>
      </c>
      <c r="B123" s="466" t="s">
        <v>1456</v>
      </c>
      <c r="C123" s="466" t="b">
        <v>1</v>
      </c>
      <c r="D123" s="466" t="b">
        <v>1</v>
      </c>
      <c r="E123" s="466">
        <v>1</v>
      </c>
      <c r="F123" s="466">
        <v>3.0000000000000001E-6</v>
      </c>
      <c r="G123" s="466" t="s">
        <v>34</v>
      </c>
    </row>
    <row r="124" spans="1:12" hidden="1" outlineLevel="1">
      <c r="A124">
        <v>3</v>
      </c>
      <c r="B124" s="466" t="s">
        <v>1457</v>
      </c>
      <c r="C124" s="466" t="b">
        <v>1</v>
      </c>
      <c r="D124" s="466" t="b">
        <v>1</v>
      </c>
      <c r="E124" s="466">
        <v>1</v>
      </c>
      <c r="F124" s="466">
        <v>5.0000000000000004E-6</v>
      </c>
      <c r="G124" s="466" t="s">
        <v>34</v>
      </c>
    </row>
    <row r="125" spans="1:12" hidden="1" outlineLevel="1">
      <c r="A125">
        <v>4</v>
      </c>
      <c r="B125" s="466" t="s">
        <v>1458</v>
      </c>
      <c r="C125" s="466" t="b">
        <v>1</v>
      </c>
      <c r="D125" s="466" t="b">
        <v>1</v>
      </c>
      <c r="E125" s="466">
        <v>2</v>
      </c>
      <c r="F125" s="466" t="s">
        <v>34</v>
      </c>
      <c r="G125" s="466">
        <v>0.3</v>
      </c>
    </row>
    <row r="126" spans="1:12" hidden="1" outlineLevel="1">
      <c r="A126">
        <v>5</v>
      </c>
      <c r="B126" s="466" t="s">
        <v>1459</v>
      </c>
      <c r="C126" s="466" t="b">
        <v>1</v>
      </c>
      <c r="D126" s="466" t="b">
        <v>1</v>
      </c>
      <c r="E126" s="466">
        <v>2</v>
      </c>
      <c r="F126" s="466" t="s">
        <v>34</v>
      </c>
      <c r="G126" s="466">
        <v>0.7</v>
      </c>
    </row>
    <row r="128" spans="1:12">
      <c r="A128" s="16" t="s">
        <v>1665</v>
      </c>
      <c r="B128" s="16"/>
      <c r="C128" t="s">
        <v>919</v>
      </c>
    </row>
    <row r="129" spans="1:192" outlineLevel="1">
      <c r="C129" t="s">
        <v>1103</v>
      </c>
      <c r="D129" t="s">
        <v>1104</v>
      </c>
      <c r="E129" t="s">
        <v>1666</v>
      </c>
      <c r="F129" t="s">
        <v>1649</v>
      </c>
    </row>
    <row r="130" spans="1:192" ht="89.25" outlineLevel="1">
      <c r="C130" s="27" t="s">
        <v>1715</v>
      </c>
      <c r="E130" s="27"/>
      <c r="F130" s="27"/>
    </row>
    <row r="131" spans="1:192" outlineLevel="1">
      <c r="A131">
        <v>1</v>
      </c>
      <c r="B131" t="s">
        <v>844</v>
      </c>
      <c r="C131" s="101">
        <v>0</v>
      </c>
      <c r="D131" s="101">
        <v>0</v>
      </c>
      <c r="E131" s="101">
        <v>0</v>
      </c>
      <c r="F131" s="101">
        <v>0</v>
      </c>
    </row>
    <row r="132" spans="1:192" outlineLevel="1">
      <c r="A132">
        <v>2</v>
      </c>
      <c r="B132" t="s">
        <v>845</v>
      </c>
      <c r="C132" s="101">
        <v>-0.15</v>
      </c>
      <c r="D132" s="101">
        <v>-0.15</v>
      </c>
      <c r="E132" s="101">
        <v>-0.15</v>
      </c>
      <c r="F132" s="101">
        <v>-0.15</v>
      </c>
    </row>
    <row r="133" spans="1:192" outlineLevel="1">
      <c r="A133">
        <v>3</v>
      </c>
      <c r="B133" t="s">
        <v>1717</v>
      </c>
      <c r="C133" s="101">
        <v>0.15</v>
      </c>
      <c r="D133" s="101">
        <v>0.15</v>
      </c>
      <c r="E133" s="101">
        <v>0.15</v>
      </c>
      <c r="F133" s="101">
        <v>0.15</v>
      </c>
    </row>
    <row r="134" spans="1:192" outlineLevel="1">
      <c r="A134">
        <v>4</v>
      </c>
      <c r="B134" t="s">
        <v>846</v>
      </c>
      <c r="C134" s="101">
        <v>0.3</v>
      </c>
      <c r="D134" s="101">
        <v>0.3</v>
      </c>
      <c r="E134" s="101">
        <v>0.3</v>
      </c>
      <c r="F134" s="101">
        <v>0.3</v>
      </c>
    </row>
    <row r="135" spans="1:192" outlineLevel="1">
      <c r="A135">
        <v>5</v>
      </c>
      <c r="B135" t="s">
        <v>1718</v>
      </c>
      <c r="C135" s="101">
        <v>0.5</v>
      </c>
      <c r="D135" s="101">
        <v>0.5</v>
      </c>
      <c r="E135" s="101">
        <v>0.5</v>
      </c>
      <c r="F135" s="101">
        <v>0.5</v>
      </c>
    </row>
    <row r="136" spans="1:192" outlineLevel="1"/>
    <row r="137" spans="1:192">
      <c r="BX137" t="s">
        <v>1165</v>
      </c>
      <c r="CE137" t="s">
        <v>1165</v>
      </c>
    </row>
    <row r="138" spans="1:192" ht="17.25">
      <c r="A138" s="219" t="s">
        <v>1369</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859</v>
      </c>
      <c r="D139" s="27" t="s">
        <v>860</v>
      </c>
      <c r="E139" s="27" t="s">
        <v>1232</v>
      </c>
      <c r="F139" s="27" t="s">
        <v>289</v>
      </c>
      <c r="G139" s="27" t="s">
        <v>290</v>
      </c>
      <c r="H139" s="27" t="s">
        <v>989</v>
      </c>
      <c r="I139" s="27" t="s">
        <v>984</v>
      </c>
      <c r="J139" s="27" t="s">
        <v>990</v>
      </c>
      <c r="K139" s="27" t="s">
        <v>988</v>
      </c>
      <c r="L139" s="27" t="s">
        <v>858</v>
      </c>
      <c r="M139" s="27" t="s">
        <v>1057</v>
      </c>
      <c r="N139" s="27" t="s">
        <v>397</v>
      </c>
      <c r="O139" s="27" t="s">
        <v>1645</v>
      </c>
      <c r="P139" s="27" t="s">
        <v>1646</v>
      </c>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0" outlineLevel="1">
      <c r="C140" s="332" t="s">
        <v>862</v>
      </c>
      <c r="D140" s="113" t="s">
        <v>861</v>
      </c>
      <c r="E140" s="113"/>
      <c r="F140" s="233" t="s">
        <v>1233</v>
      </c>
      <c r="G140" s="233"/>
      <c r="H140" s="233"/>
      <c r="I140" s="233"/>
      <c r="J140" s="233"/>
      <c r="K140" s="233"/>
      <c r="L140" s="114"/>
      <c r="M140" s="114"/>
      <c r="N140" s="114"/>
      <c r="O140" s="118"/>
      <c r="P140" s="118"/>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outlineLevel="1">
      <c r="A141">
        <v>1</v>
      </c>
      <c r="B141" t="s">
        <v>1643</v>
      </c>
      <c r="C141" s="12">
        <v>0</v>
      </c>
      <c r="D141" s="12" t="b">
        <v>0</v>
      </c>
      <c r="E141" s="12">
        <v>50</v>
      </c>
      <c r="F141" s="26" t="s">
        <v>34</v>
      </c>
      <c r="G141" s="26" t="s">
        <v>34</v>
      </c>
      <c r="H141" s="12" t="s">
        <v>34</v>
      </c>
      <c r="I141" s="12" t="s">
        <v>34</v>
      </c>
      <c r="J141" s="12" t="s">
        <v>34</v>
      </c>
      <c r="K141" s="12" t="s">
        <v>34</v>
      </c>
      <c r="L141" s="12">
        <v>500</v>
      </c>
      <c r="M141" s="237" t="s">
        <v>34</v>
      </c>
      <c r="N141" s="115" t="s">
        <v>34</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882</v>
      </c>
      <c r="AF141" s="129" t="s">
        <v>883</v>
      </c>
      <c r="AG141" s="129" t="s">
        <v>884</v>
      </c>
      <c r="AH141" s="129" t="s">
        <v>885</v>
      </c>
      <c r="AI141" s="129" t="s">
        <v>886</v>
      </c>
      <c r="AJ141" s="129" t="s">
        <v>887</v>
      </c>
      <c r="AK141" s="129" t="s">
        <v>888</v>
      </c>
      <c r="AL141" s="129" t="s">
        <v>882</v>
      </c>
      <c r="AM141" s="129" t="s">
        <v>883</v>
      </c>
      <c r="AN141" s="129" t="s">
        <v>884</v>
      </c>
      <c r="AO141" s="129" t="s">
        <v>885</v>
      </c>
      <c r="AP141" s="129" t="s">
        <v>886</v>
      </c>
      <c r="AQ141" s="129" t="s">
        <v>887</v>
      </c>
      <c r="AR141" s="129" t="s">
        <v>888</v>
      </c>
      <c r="AS141" s="133">
        <v>1</v>
      </c>
      <c r="AT141" s="133">
        <f>AS141+3</f>
        <v>4</v>
      </c>
      <c r="AU141" s="133">
        <f t="shared" ref="AU141:AY141" si="131">AT141+3</f>
        <v>7</v>
      </c>
      <c r="AV141" s="133">
        <f t="shared" si="131"/>
        <v>10</v>
      </c>
      <c r="AW141" s="133">
        <f t="shared" si="131"/>
        <v>13</v>
      </c>
      <c r="AX141" s="133">
        <f t="shared" si="131"/>
        <v>16</v>
      </c>
      <c r="AY141" s="133">
        <f t="shared" si="131"/>
        <v>19</v>
      </c>
      <c r="AZ141" s="129" t="s">
        <v>882</v>
      </c>
      <c r="BA141" s="129" t="s">
        <v>883</v>
      </c>
      <c r="BB141" s="129" t="s">
        <v>884</v>
      </c>
      <c r="BC141" s="129" t="s">
        <v>885</v>
      </c>
      <c r="BD141" s="129" t="s">
        <v>886</v>
      </c>
      <c r="BE141" s="129" t="s">
        <v>887</v>
      </c>
      <c r="BF141" s="129" t="s">
        <v>888</v>
      </c>
      <c r="BG141" s="129" t="s">
        <v>882</v>
      </c>
      <c r="BH141" s="129" t="s">
        <v>883</v>
      </c>
      <c r="BI141" s="129" t="s">
        <v>884</v>
      </c>
      <c r="BJ141" s="129" t="s">
        <v>885</v>
      </c>
      <c r="BK141" s="129" t="s">
        <v>886</v>
      </c>
      <c r="BL141" s="129" t="s">
        <v>887</v>
      </c>
      <c r="BM141" s="12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v>2</v>
      </c>
      <c r="B142" t="s">
        <v>1880</v>
      </c>
      <c r="C142" s="12">
        <v>1</v>
      </c>
      <c r="D142" s="12" t="b">
        <v>0</v>
      </c>
      <c r="E142" s="12">
        <v>60</v>
      </c>
      <c r="F142" s="26">
        <v>240</v>
      </c>
      <c r="G142" s="26">
        <v>364</v>
      </c>
      <c r="H142" s="12" t="s">
        <v>34</v>
      </c>
      <c r="I142" s="12" t="s">
        <v>34</v>
      </c>
      <c r="J142" s="12" t="s">
        <v>34</v>
      </c>
      <c r="K142" s="12" t="s">
        <v>34</v>
      </c>
      <c r="L142" s="12">
        <v>500</v>
      </c>
      <c r="M142" s="237">
        <v>575</v>
      </c>
      <c r="N142" s="115">
        <v>0</v>
      </c>
      <c r="O142" s="12">
        <v>2</v>
      </c>
      <c r="P142">
        <v>0</v>
      </c>
      <c r="W142" s="29" t="s">
        <v>896</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1644</v>
      </c>
      <c r="C143" s="12">
        <v>1</v>
      </c>
      <c r="D143" s="12" t="b">
        <v>1</v>
      </c>
      <c r="E143" s="12">
        <v>60</v>
      </c>
      <c r="F143" s="26" t="s">
        <v>34</v>
      </c>
      <c r="G143" s="26" t="s">
        <v>34</v>
      </c>
      <c r="H143" s="12" t="s">
        <v>34</v>
      </c>
      <c r="I143" s="12" t="s">
        <v>34</v>
      </c>
      <c r="J143" s="12" t="s">
        <v>34</v>
      </c>
      <c r="K143" s="12" t="s">
        <v>34</v>
      </c>
      <c r="L143" s="12">
        <v>500</v>
      </c>
      <c r="M143" s="237" t="s">
        <v>34</v>
      </c>
      <c r="N143" s="115" t="s">
        <v>34</v>
      </c>
      <c r="O143" s="12">
        <v>1</v>
      </c>
      <c r="P143" s="12">
        <v>1</v>
      </c>
      <c r="W143" s="29" t="s">
        <v>878</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863</v>
      </c>
      <c r="C144" s="12">
        <v>5</v>
      </c>
      <c r="D144" s="12" t="b">
        <v>0</v>
      </c>
      <c r="E144" s="12">
        <v>70</v>
      </c>
      <c r="F144" s="26" t="s">
        <v>34</v>
      </c>
      <c r="G144" s="26" t="s">
        <v>34</v>
      </c>
      <c r="H144" s="12" t="s">
        <v>34</v>
      </c>
      <c r="I144" s="12" t="s">
        <v>34</v>
      </c>
      <c r="J144" s="12" t="s">
        <v>34</v>
      </c>
      <c r="K144" s="12" t="s">
        <v>34</v>
      </c>
      <c r="L144" s="12">
        <v>0</v>
      </c>
      <c r="M144" s="237" t="s">
        <v>34</v>
      </c>
      <c r="N144" s="115" t="s">
        <v>34</v>
      </c>
      <c r="O144" s="12">
        <v>1</v>
      </c>
      <c r="P144" s="12">
        <v>1</v>
      </c>
      <c r="W144" s="29" t="s">
        <v>897</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168</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905</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1004</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907</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909</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910</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911</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912</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7.25"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1853</v>
      </c>
      <c r="AH156" s="139"/>
      <c r="AI156" s="139"/>
      <c r="AJ156" s="139"/>
      <c r="AK156" s="139"/>
      <c r="AL156" s="139"/>
      <c r="AM156" s="139"/>
      <c r="AN156" s="139"/>
      <c r="AO156" s="139"/>
      <c r="AP156" s="139"/>
      <c r="AQ156" s="139"/>
      <c r="AR156" s="139"/>
      <c r="AS156" s="139"/>
      <c r="AT156" s="139"/>
      <c r="AU156" s="139"/>
    </row>
    <row r="157" spans="1:122" hidden="1" outlineLevel="1">
      <c r="B157" s="29" t="s">
        <v>1003</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v>1</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t="s">
        <v>34</v>
      </c>
      <c r="D158" s="32" t="s">
        <v>34</v>
      </c>
      <c r="E158" s="32" t="s">
        <v>34</v>
      </c>
      <c r="F158" s="32" t="s">
        <v>34</v>
      </c>
      <c r="G158" s="32" t="s">
        <v>34</v>
      </c>
      <c r="H158" s="32" t="s">
        <v>34</v>
      </c>
      <c r="I158" s="32" t="s">
        <v>34</v>
      </c>
      <c r="J158" s="32" t="s">
        <v>34</v>
      </c>
      <c r="K158" s="32" t="s">
        <v>34</v>
      </c>
      <c r="L158" s="32" t="s">
        <v>34</v>
      </c>
      <c r="M158" s="32" t="s">
        <v>34</v>
      </c>
      <c r="N158" s="32" t="s">
        <v>34</v>
      </c>
      <c r="O158" s="32" t="s">
        <v>34</v>
      </c>
      <c r="P158" s="32" t="s">
        <v>34</v>
      </c>
      <c r="Q158" s="32" t="s">
        <v>34</v>
      </c>
      <c r="R158" s="32" t="s">
        <v>34</v>
      </c>
      <c r="S158" s="32" t="s">
        <v>34</v>
      </c>
      <c r="T158" s="32" t="s">
        <v>34</v>
      </c>
      <c r="U158" s="32" t="s">
        <v>34</v>
      </c>
      <c r="V158" s="32" t="s">
        <v>34</v>
      </c>
      <c r="W158" s="32" t="s">
        <v>34</v>
      </c>
      <c r="X158" s="32" t="s">
        <v>34</v>
      </c>
      <c r="Y158" s="32" t="s">
        <v>34</v>
      </c>
      <c r="Z158" s="32" t="s">
        <v>34</v>
      </c>
      <c r="AA158" s="32" t="s">
        <v>34</v>
      </c>
      <c r="AB158" s="32" t="s">
        <v>34</v>
      </c>
      <c r="AC158" s="32" t="s">
        <v>34</v>
      </c>
      <c r="AD158" s="32" t="s">
        <v>34</v>
      </c>
      <c r="AE158" s="32" t="s">
        <v>34</v>
      </c>
      <c r="AF158" s="32" t="s">
        <v>34</v>
      </c>
      <c r="AG158" s="32">
        <v>220</v>
      </c>
      <c r="AH158" s="32" t="s">
        <v>34</v>
      </c>
      <c r="AI158" s="32" t="s">
        <v>34</v>
      </c>
      <c r="AJ158" s="32" t="s">
        <v>34</v>
      </c>
      <c r="AK158" s="32" t="s">
        <v>34</v>
      </c>
      <c r="AL158" s="32" t="s">
        <v>34</v>
      </c>
      <c r="AM158" s="32" t="s">
        <v>34</v>
      </c>
      <c r="AN158" s="32" t="s">
        <v>34</v>
      </c>
      <c r="AO158" s="32" t="s">
        <v>34</v>
      </c>
      <c r="AP158" s="32" t="s">
        <v>34</v>
      </c>
      <c r="AQ158" s="32" t="s">
        <v>34</v>
      </c>
      <c r="AR158" s="32" t="s">
        <v>34</v>
      </c>
      <c r="AS158" s="32" t="s">
        <v>34</v>
      </c>
      <c r="AT158" s="32" t="s">
        <v>34</v>
      </c>
      <c r="AU158" s="32" t="s">
        <v>34</v>
      </c>
    </row>
    <row r="159" spans="1:122" hidden="1" outlineLevel="1">
      <c r="B159" s="29" t="s">
        <v>916</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917</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918</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1003</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v>31</v>
      </c>
      <c r="AH162" s="32">
        <v>32</v>
      </c>
      <c r="AI162" s="32">
        <v>33</v>
      </c>
      <c r="AJ162" s="32">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t="s">
        <v>34</v>
      </c>
      <c r="D163" s="32" t="s">
        <v>34</v>
      </c>
      <c r="E163" s="32" t="s">
        <v>34</v>
      </c>
      <c r="F163" s="32" t="s">
        <v>34</v>
      </c>
      <c r="G163" s="32" t="s">
        <v>34</v>
      </c>
      <c r="H163" s="32" t="s">
        <v>34</v>
      </c>
      <c r="I163" s="32" t="s">
        <v>34</v>
      </c>
      <c r="J163" s="32" t="s">
        <v>34</v>
      </c>
      <c r="K163" s="32" t="s">
        <v>34</v>
      </c>
      <c r="L163" s="32" t="s">
        <v>34</v>
      </c>
      <c r="M163" s="32" t="s">
        <v>34</v>
      </c>
      <c r="N163" s="32" t="s">
        <v>34</v>
      </c>
      <c r="O163" s="32" t="s">
        <v>34</v>
      </c>
      <c r="P163" s="32" t="s">
        <v>34</v>
      </c>
      <c r="Q163" s="32" t="s">
        <v>34</v>
      </c>
      <c r="R163" s="32" t="s">
        <v>34</v>
      </c>
      <c r="S163" s="32" t="s">
        <v>34</v>
      </c>
      <c r="T163" s="32" t="s">
        <v>34</v>
      </c>
      <c r="U163" s="32" t="s">
        <v>34</v>
      </c>
      <c r="V163" s="32" t="s">
        <v>34</v>
      </c>
      <c r="W163" s="32" t="s">
        <v>34</v>
      </c>
      <c r="X163" s="32" t="s">
        <v>34</v>
      </c>
      <c r="Y163" s="32" t="s">
        <v>34</v>
      </c>
      <c r="Z163" s="32" t="s">
        <v>34</v>
      </c>
      <c r="AA163" s="32" t="s">
        <v>34</v>
      </c>
      <c r="AB163" s="32" t="s">
        <v>34</v>
      </c>
      <c r="AC163" s="32" t="s">
        <v>34</v>
      </c>
      <c r="AD163" s="32" t="s">
        <v>34</v>
      </c>
      <c r="AE163" s="32" t="s">
        <v>34</v>
      </c>
      <c r="AF163" s="32" t="s">
        <v>34</v>
      </c>
      <c r="AG163" s="32">
        <f>340/4</f>
        <v>85</v>
      </c>
      <c r="AH163" s="32">
        <f t="shared" ref="AH163:AJ163" si="190">340/4</f>
        <v>85</v>
      </c>
      <c r="AI163" s="32">
        <f t="shared" si="190"/>
        <v>85</v>
      </c>
      <c r="AJ163" s="32">
        <f t="shared" si="190"/>
        <v>85</v>
      </c>
      <c r="AK163" s="32" t="s">
        <v>34</v>
      </c>
      <c r="AL163" s="32" t="s">
        <v>34</v>
      </c>
      <c r="AM163" s="32" t="s">
        <v>34</v>
      </c>
      <c r="AN163" s="32" t="s">
        <v>34</v>
      </c>
      <c r="AO163" s="32" t="s">
        <v>34</v>
      </c>
      <c r="AP163" s="32" t="s">
        <v>34</v>
      </c>
      <c r="AQ163" s="32" t="s">
        <v>34</v>
      </c>
      <c r="AR163" s="32" t="s">
        <v>34</v>
      </c>
      <c r="AS163" s="32" t="s">
        <v>34</v>
      </c>
      <c r="AT163" s="32" t="s">
        <v>34</v>
      </c>
      <c r="AU163" s="32" t="s">
        <v>34</v>
      </c>
    </row>
    <row r="164" spans="2:47" hidden="1" outlineLevel="1">
      <c r="B164" s="29" t="s">
        <v>916</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917</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918</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1003</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t="s">
        <v>34</v>
      </c>
      <c r="D168" s="32" t="s">
        <v>34</v>
      </c>
      <c r="E168" s="32" t="s">
        <v>34</v>
      </c>
      <c r="F168" s="32" t="s">
        <v>34</v>
      </c>
      <c r="G168" s="32" t="s">
        <v>34</v>
      </c>
      <c r="H168" s="32" t="s">
        <v>34</v>
      </c>
      <c r="I168" s="32" t="s">
        <v>34</v>
      </c>
      <c r="J168" s="32" t="s">
        <v>34</v>
      </c>
      <c r="K168" s="32" t="s">
        <v>34</v>
      </c>
      <c r="L168" s="32" t="s">
        <v>34</v>
      </c>
      <c r="M168" s="32" t="s">
        <v>34</v>
      </c>
      <c r="N168" s="32" t="s">
        <v>34</v>
      </c>
      <c r="O168" s="32" t="s">
        <v>34</v>
      </c>
      <c r="P168" s="32" t="s">
        <v>34</v>
      </c>
      <c r="Q168" s="32" t="s">
        <v>34</v>
      </c>
      <c r="R168" s="32">
        <v>150</v>
      </c>
      <c r="S168" s="32" t="s">
        <v>34</v>
      </c>
      <c r="T168" s="32" t="s">
        <v>34</v>
      </c>
      <c r="U168" s="32" t="s">
        <v>34</v>
      </c>
      <c r="V168" s="32" t="s">
        <v>34</v>
      </c>
      <c r="W168" s="32" t="s">
        <v>34</v>
      </c>
      <c r="X168" s="32" t="s">
        <v>34</v>
      </c>
      <c r="Y168" s="32" t="s">
        <v>34</v>
      </c>
      <c r="Z168" s="32" t="s">
        <v>34</v>
      </c>
      <c r="AA168" s="32" t="s">
        <v>34</v>
      </c>
      <c r="AB168" s="32" t="s">
        <v>34</v>
      </c>
      <c r="AC168" s="32" t="s">
        <v>34</v>
      </c>
      <c r="AD168" s="32" t="s">
        <v>34</v>
      </c>
      <c r="AE168" s="32" t="s">
        <v>34</v>
      </c>
      <c r="AF168" s="32" t="s">
        <v>34</v>
      </c>
      <c r="AG168" s="32">
        <v>140</v>
      </c>
      <c r="AH168" s="32">
        <v>140</v>
      </c>
      <c r="AI168" s="32">
        <v>140</v>
      </c>
      <c r="AJ168" s="32">
        <v>140</v>
      </c>
      <c r="AK168" s="32" t="s">
        <v>34</v>
      </c>
      <c r="AL168" s="32" t="s">
        <v>34</v>
      </c>
      <c r="AM168" s="32" t="s">
        <v>34</v>
      </c>
      <c r="AN168" s="32" t="s">
        <v>34</v>
      </c>
      <c r="AO168" s="32" t="s">
        <v>34</v>
      </c>
      <c r="AP168" s="32" t="s">
        <v>34</v>
      </c>
      <c r="AQ168" s="32" t="s">
        <v>34</v>
      </c>
      <c r="AR168" s="32" t="s">
        <v>34</v>
      </c>
      <c r="AS168" s="32" t="s">
        <v>34</v>
      </c>
      <c r="AT168" s="32" t="s">
        <v>34</v>
      </c>
      <c r="AU168" s="32" t="s">
        <v>34</v>
      </c>
    </row>
    <row r="169" spans="2:47" hidden="1" outlineLevel="1">
      <c r="B169" s="29" t="s">
        <v>916</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34</v>
      </c>
      <c r="T169" s="32" t="s">
        <v>34</v>
      </c>
      <c r="U169" s="32" t="s">
        <v>34</v>
      </c>
      <c r="V169" s="32" t="s">
        <v>34</v>
      </c>
      <c r="W169" s="32" t="s">
        <v>34</v>
      </c>
      <c r="X169" s="32" t="s">
        <v>34</v>
      </c>
      <c r="Y169" s="32" t="s">
        <v>34</v>
      </c>
      <c r="Z169" s="32" t="s">
        <v>34</v>
      </c>
      <c r="AA169" s="32" t="s">
        <v>34</v>
      </c>
      <c r="AB169" s="32" t="s">
        <v>34</v>
      </c>
      <c r="AC169" s="32" t="s">
        <v>34</v>
      </c>
      <c r="AD169" s="32" t="s">
        <v>34</v>
      </c>
      <c r="AE169" s="32" t="s">
        <v>34</v>
      </c>
      <c r="AF169" s="32" t="s">
        <v>34</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917</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34</v>
      </c>
      <c r="T170" s="32" t="s">
        <v>34</v>
      </c>
      <c r="U170" s="32" t="s">
        <v>34</v>
      </c>
      <c r="V170" s="32" t="s">
        <v>34</v>
      </c>
      <c r="W170" s="32" t="s">
        <v>34</v>
      </c>
      <c r="X170" s="32" t="s">
        <v>34</v>
      </c>
      <c r="Y170" s="32" t="s">
        <v>34</v>
      </c>
      <c r="Z170" s="32" t="s">
        <v>34</v>
      </c>
      <c r="AA170" s="32" t="s">
        <v>34</v>
      </c>
      <c r="AB170" s="32" t="s">
        <v>34</v>
      </c>
      <c r="AC170" s="32" t="s">
        <v>34</v>
      </c>
      <c r="AD170" s="32" t="s">
        <v>34</v>
      </c>
      <c r="AE170" s="32" t="s">
        <v>34</v>
      </c>
      <c r="AF170" s="32" t="s">
        <v>34</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918</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34</v>
      </c>
      <c r="T171" s="32" t="s">
        <v>34</v>
      </c>
      <c r="U171" s="32" t="s">
        <v>34</v>
      </c>
      <c r="V171" s="32" t="s">
        <v>34</v>
      </c>
      <c r="W171" s="32" t="s">
        <v>34</v>
      </c>
      <c r="X171" s="32" t="s">
        <v>34</v>
      </c>
      <c r="Y171" s="32" t="s">
        <v>34</v>
      </c>
      <c r="Z171" s="32" t="s">
        <v>34</v>
      </c>
      <c r="AA171" s="32" t="s">
        <v>34</v>
      </c>
      <c r="AB171" s="32" t="s">
        <v>34</v>
      </c>
      <c r="AC171" s="32" t="s">
        <v>34</v>
      </c>
      <c r="AD171" s="32" t="s">
        <v>34</v>
      </c>
      <c r="AE171" s="32" t="s">
        <v>34</v>
      </c>
      <c r="AF171" s="32" t="s">
        <v>34</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1003</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t="s">
        <v>34</v>
      </c>
      <c r="D173" s="32" t="s">
        <v>34</v>
      </c>
      <c r="E173" s="32" t="s">
        <v>34</v>
      </c>
      <c r="F173" s="32" t="s">
        <v>34</v>
      </c>
      <c r="G173" s="32" t="s">
        <v>34</v>
      </c>
      <c r="H173" s="32" t="s">
        <v>34</v>
      </c>
      <c r="I173" s="32" t="s">
        <v>34</v>
      </c>
      <c r="J173" s="32" t="s">
        <v>34</v>
      </c>
      <c r="K173" s="32" t="s">
        <v>34</v>
      </c>
      <c r="L173" s="32" t="s">
        <v>34</v>
      </c>
      <c r="M173" s="32" t="s">
        <v>34</v>
      </c>
      <c r="N173" s="32" t="s">
        <v>34</v>
      </c>
      <c r="O173" s="32" t="s">
        <v>34</v>
      </c>
      <c r="P173" s="32" t="s">
        <v>34</v>
      </c>
      <c r="Q173" s="32" t="s">
        <v>34</v>
      </c>
      <c r="R173" s="32">
        <v>153.75</v>
      </c>
      <c r="S173" s="32">
        <v>153.75</v>
      </c>
      <c r="T173" s="32">
        <v>153.75</v>
      </c>
      <c r="U173" s="32">
        <v>153.75</v>
      </c>
      <c r="V173" s="32">
        <v>153.75</v>
      </c>
      <c r="W173" s="32">
        <v>153.75</v>
      </c>
      <c r="X173" s="32">
        <v>153.75</v>
      </c>
      <c r="Y173" s="32">
        <v>153.75</v>
      </c>
      <c r="Z173" s="32" t="s">
        <v>34</v>
      </c>
      <c r="AA173" s="32" t="s">
        <v>34</v>
      </c>
      <c r="AB173" s="32" t="s">
        <v>34</v>
      </c>
      <c r="AC173" s="32" t="s">
        <v>34</v>
      </c>
      <c r="AD173" s="32" t="s">
        <v>34</v>
      </c>
      <c r="AE173" s="32" t="s">
        <v>34</v>
      </c>
      <c r="AF173" s="32" t="s">
        <v>34</v>
      </c>
      <c r="AG173" s="32">
        <v>85</v>
      </c>
      <c r="AH173" s="32">
        <v>85</v>
      </c>
      <c r="AI173" s="32">
        <v>85</v>
      </c>
      <c r="AJ173" s="32">
        <v>85</v>
      </c>
      <c r="AK173" s="32" t="s">
        <v>34</v>
      </c>
      <c r="AL173" s="32" t="s">
        <v>34</v>
      </c>
      <c r="AM173" s="32" t="s">
        <v>34</v>
      </c>
      <c r="AN173" s="32" t="s">
        <v>34</v>
      </c>
      <c r="AO173" s="32" t="s">
        <v>34</v>
      </c>
      <c r="AP173" s="32" t="s">
        <v>34</v>
      </c>
      <c r="AQ173" s="32" t="s">
        <v>34</v>
      </c>
      <c r="AR173" s="32" t="s">
        <v>34</v>
      </c>
      <c r="AS173" s="32" t="s">
        <v>34</v>
      </c>
      <c r="AT173" s="32" t="s">
        <v>34</v>
      </c>
      <c r="AU173" s="32" t="s">
        <v>34</v>
      </c>
    </row>
    <row r="174" spans="2:47" hidden="1" outlineLevel="1">
      <c r="B174" s="29" t="s">
        <v>916</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34</v>
      </c>
      <c r="AA174" s="32" t="s">
        <v>34</v>
      </c>
      <c r="AB174" s="32" t="s">
        <v>34</v>
      </c>
      <c r="AC174" s="32" t="s">
        <v>34</v>
      </c>
      <c r="AD174" s="32" t="s">
        <v>34</v>
      </c>
      <c r="AE174" s="32" t="s">
        <v>34</v>
      </c>
      <c r="AF174" s="32" t="s">
        <v>34</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917</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34</v>
      </c>
      <c r="AA175" s="32" t="s">
        <v>34</v>
      </c>
      <c r="AB175" s="32" t="s">
        <v>34</v>
      </c>
      <c r="AC175" s="32" t="s">
        <v>34</v>
      </c>
      <c r="AD175" s="32" t="s">
        <v>34</v>
      </c>
      <c r="AE175" s="32" t="s">
        <v>34</v>
      </c>
      <c r="AF175" s="32" t="s">
        <v>34</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918</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34</v>
      </c>
      <c r="AA176" s="32" t="s">
        <v>34</v>
      </c>
      <c r="AB176" s="32" t="s">
        <v>34</v>
      </c>
      <c r="AC176" s="32" t="s">
        <v>34</v>
      </c>
      <c r="AD176" s="32" t="s">
        <v>34</v>
      </c>
      <c r="AE176" s="32" t="s">
        <v>34</v>
      </c>
      <c r="AF176" s="32" t="s">
        <v>34</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1003</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t="s">
        <v>34</v>
      </c>
      <c r="D178" s="32" t="s">
        <v>34</v>
      </c>
      <c r="E178" s="32" t="s">
        <v>34</v>
      </c>
      <c r="F178" s="32" t="s">
        <v>34</v>
      </c>
      <c r="G178" s="32" t="s">
        <v>34</v>
      </c>
      <c r="H178" s="32" t="s">
        <v>34</v>
      </c>
      <c r="I178" s="32" t="s">
        <v>34</v>
      </c>
      <c r="J178" s="32" t="s">
        <v>34</v>
      </c>
      <c r="K178" s="32" t="s">
        <v>34</v>
      </c>
      <c r="L178" s="32" t="s">
        <v>34</v>
      </c>
      <c r="M178" s="32" t="s">
        <v>34</v>
      </c>
      <c r="N178" s="32" t="s">
        <v>34</v>
      </c>
      <c r="O178" s="32" t="s">
        <v>34</v>
      </c>
      <c r="P178" s="32" t="s">
        <v>34</v>
      </c>
      <c r="Q178" s="32" t="s">
        <v>34</v>
      </c>
      <c r="R178" s="32">
        <v>93.75</v>
      </c>
      <c r="S178" s="32">
        <v>93.75</v>
      </c>
      <c r="T178" s="32">
        <v>93.75</v>
      </c>
      <c r="U178" s="32">
        <v>93.75</v>
      </c>
      <c r="V178" s="32">
        <v>93.75</v>
      </c>
      <c r="W178" s="32">
        <v>93.75</v>
      </c>
      <c r="X178" s="32">
        <v>93.75</v>
      </c>
      <c r="Y178" s="32">
        <v>93.75</v>
      </c>
      <c r="Z178" s="32" t="s">
        <v>34</v>
      </c>
      <c r="AA178" s="32" t="s">
        <v>34</v>
      </c>
      <c r="AB178" s="32" t="s">
        <v>34</v>
      </c>
      <c r="AC178" s="32" t="s">
        <v>34</v>
      </c>
      <c r="AD178" s="32" t="s">
        <v>34</v>
      </c>
      <c r="AE178" s="32" t="s">
        <v>34</v>
      </c>
      <c r="AF178" s="32" t="s">
        <v>34</v>
      </c>
      <c r="AG178" s="32">
        <v>80</v>
      </c>
      <c r="AH178" s="32">
        <v>80</v>
      </c>
      <c r="AI178" s="32">
        <v>80</v>
      </c>
      <c r="AJ178" s="32">
        <v>80</v>
      </c>
      <c r="AK178" s="32" t="s">
        <v>34</v>
      </c>
      <c r="AL178" s="32" t="s">
        <v>34</v>
      </c>
      <c r="AM178" s="32" t="s">
        <v>34</v>
      </c>
      <c r="AN178" s="32" t="s">
        <v>34</v>
      </c>
      <c r="AO178" s="32" t="s">
        <v>34</v>
      </c>
      <c r="AP178" s="32" t="s">
        <v>34</v>
      </c>
      <c r="AQ178" s="32" t="s">
        <v>34</v>
      </c>
      <c r="AR178" s="32" t="s">
        <v>34</v>
      </c>
      <c r="AS178" s="32" t="s">
        <v>34</v>
      </c>
      <c r="AT178" s="32" t="s">
        <v>34</v>
      </c>
      <c r="AU178" s="32" t="s">
        <v>34</v>
      </c>
    </row>
    <row r="179" spans="2:47" hidden="1" outlineLevel="1">
      <c r="B179" s="29" t="s">
        <v>916</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34</v>
      </c>
      <c r="AA179" s="32" t="s">
        <v>34</v>
      </c>
      <c r="AB179" s="32" t="s">
        <v>34</v>
      </c>
      <c r="AC179" s="32" t="s">
        <v>34</v>
      </c>
      <c r="AD179" s="32" t="s">
        <v>34</v>
      </c>
      <c r="AE179" s="32" t="s">
        <v>34</v>
      </c>
      <c r="AF179" s="32" t="s">
        <v>34</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917</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34</v>
      </c>
      <c r="AA180" s="32" t="s">
        <v>34</v>
      </c>
      <c r="AB180" s="32" t="s">
        <v>34</v>
      </c>
      <c r="AC180" s="32" t="s">
        <v>34</v>
      </c>
      <c r="AD180" s="32" t="s">
        <v>34</v>
      </c>
      <c r="AE180" s="32" t="s">
        <v>34</v>
      </c>
      <c r="AF180" s="32" t="s">
        <v>34</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918</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34</v>
      </c>
      <c r="AA181" s="32" t="s">
        <v>34</v>
      </c>
      <c r="AB181" s="32" t="s">
        <v>34</v>
      </c>
      <c r="AC181" s="32" t="s">
        <v>34</v>
      </c>
      <c r="AD181" s="32" t="s">
        <v>34</v>
      </c>
      <c r="AE181" s="32" t="s">
        <v>34</v>
      </c>
      <c r="AF181" s="32" t="s">
        <v>34</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1003</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v>1</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t="s">
        <v>34</v>
      </c>
      <c r="D183" s="32" t="s">
        <v>34</v>
      </c>
      <c r="E183" s="32" t="s">
        <v>34</v>
      </c>
      <c r="F183" s="32" t="s">
        <v>34</v>
      </c>
      <c r="G183" s="32" t="s">
        <v>34</v>
      </c>
      <c r="H183" s="32" t="s">
        <v>34</v>
      </c>
      <c r="I183" s="32" t="s">
        <v>34</v>
      </c>
      <c r="J183" s="32" t="s">
        <v>34</v>
      </c>
      <c r="K183" s="32" t="s">
        <v>34</v>
      </c>
      <c r="L183" s="32" t="s">
        <v>34</v>
      </c>
      <c r="M183" s="32" t="s">
        <v>34</v>
      </c>
      <c r="N183" s="32" t="s">
        <v>34</v>
      </c>
      <c r="O183" s="32" t="s">
        <v>34</v>
      </c>
      <c r="P183" s="32" t="s">
        <v>34</v>
      </c>
      <c r="Q183" s="32" t="s">
        <v>34</v>
      </c>
      <c r="R183" s="32" t="s">
        <v>34</v>
      </c>
      <c r="S183" s="32" t="s">
        <v>34</v>
      </c>
      <c r="T183" s="32" t="s">
        <v>34</v>
      </c>
      <c r="U183" s="32" t="s">
        <v>34</v>
      </c>
      <c r="V183" s="32" t="s">
        <v>34</v>
      </c>
      <c r="W183" s="32" t="s">
        <v>34</v>
      </c>
      <c r="X183" s="32" t="s">
        <v>34</v>
      </c>
      <c r="Y183" s="32" t="s">
        <v>34</v>
      </c>
      <c r="Z183" s="32" t="s">
        <v>34</v>
      </c>
      <c r="AA183" s="32" t="s">
        <v>34</v>
      </c>
      <c r="AB183" s="32" t="s">
        <v>34</v>
      </c>
      <c r="AC183" s="32" t="s">
        <v>34</v>
      </c>
      <c r="AD183" s="32" t="s">
        <v>34</v>
      </c>
      <c r="AE183" s="32" t="s">
        <v>34</v>
      </c>
      <c r="AF183" s="32" t="s">
        <v>34</v>
      </c>
      <c r="AG183" s="32">
        <v>320</v>
      </c>
      <c r="AH183" s="32" t="s">
        <v>34</v>
      </c>
      <c r="AI183" s="32" t="s">
        <v>34</v>
      </c>
      <c r="AJ183" s="32" t="s">
        <v>34</v>
      </c>
      <c r="AK183" s="32" t="s">
        <v>34</v>
      </c>
      <c r="AL183" s="32" t="s">
        <v>34</v>
      </c>
      <c r="AM183" s="32" t="s">
        <v>34</v>
      </c>
      <c r="AN183" s="32" t="s">
        <v>34</v>
      </c>
      <c r="AO183" s="32" t="s">
        <v>34</v>
      </c>
      <c r="AP183" s="32" t="s">
        <v>34</v>
      </c>
      <c r="AQ183" s="32" t="s">
        <v>34</v>
      </c>
      <c r="AR183" s="32" t="s">
        <v>34</v>
      </c>
      <c r="AS183" s="32" t="s">
        <v>34</v>
      </c>
      <c r="AT183" s="32" t="s">
        <v>34</v>
      </c>
      <c r="AU183" s="32" t="s">
        <v>34</v>
      </c>
    </row>
    <row r="184" spans="2:47" hidden="1" outlineLevel="1">
      <c r="B184" s="29" t="s">
        <v>916</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917</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918</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1003</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v>35</v>
      </c>
      <c r="AH187" s="32">
        <v>36</v>
      </c>
      <c r="AI187" s="32">
        <v>37</v>
      </c>
      <c r="AJ187" s="32">
        <v>38</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t="s">
        <v>34</v>
      </c>
      <c r="D188" s="32" t="s">
        <v>34</v>
      </c>
      <c r="E188" s="32" t="s">
        <v>34</v>
      </c>
      <c r="F188" s="32" t="s">
        <v>34</v>
      </c>
      <c r="G188" s="32" t="s">
        <v>34</v>
      </c>
      <c r="H188" s="32" t="s">
        <v>34</v>
      </c>
      <c r="I188" s="32" t="s">
        <v>34</v>
      </c>
      <c r="J188" s="32" t="s">
        <v>34</v>
      </c>
      <c r="K188" s="32" t="s">
        <v>34</v>
      </c>
      <c r="L188" s="32" t="s">
        <v>34</v>
      </c>
      <c r="M188" s="32" t="s">
        <v>34</v>
      </c>
      <c r="N188" s="32" t="s">
        <v>34</v>
      </c>
      <c r="O188" s="32" t="s">
        <v>34</v>
      </c>
      <c r="P188" s="32" t="s">
        <v>34</v>
      </c>
      <c r="Q188" s="32" t="s">
        <v>34</v>
      </c>
      <c r="R188" s="32" t="s">
        <v>34</v>
      </c>
      <c r="S188" s="32" t="s">
        <v>34</v>
      </c>
      <c r="T188" s="32" t="s">
        <v>34</v>
      </c>
      <c r="U188" s="32" t="s">
        <v>34</v>
      </c>
      <c r="V188" s="32" t="s">
        <v>34</v>
      </c>
      <c r="W188" s="32" t="s">
        <v>34</v>
      </c>
      <c r="X188" s="32" t="s">
        <v>34</v>
      </c>
      <c r="Y188" s="32" t="s">
        <v>34</v>
      </c>
      <c r="Z188" s="32" t="s">
        <v>34</v>
      </c>
      <c r="AA188" s="32" t="s">
        <v>34</v>
      </c>
      <c r="AB188" s="32" t="s">
        <v>34</v>
      </c>
      <c r="AC188" s="32" t="s">
        <v>34</v>
      </c>
      <c r="AD188" s="32" t="s">
        <v>34</v>
      </c>
      <c r="AE188" s="32" t="s">
        <v>34</v>
      </c>
      <c r="AF188" s="32" t="s">
        <v>34</v>
      </c>
      <c r="AG188" s="32">
        <v>120</v>
      </c>
      <c r="AH188" s="32">
        <v>120</v>
      </c>
      <c r="AI188" s="32">
        <v>120</v>
      </c>
      <c r="AJ188" s="32">
        <v>120</v>
      </c>
      <c r="AK188" s="32" t="s">
        <v>34</v>
      </c>
      <c r="AL188" s="32" t="s">
        <v>34</v>
      </c>
      <c r="AM188" s="32" t="s">
        <v>34</v>
      </c>
      <c r="AN188" s="32" t="s">
        <v>34</v>
      </c>
      <c r="AO188" s="32" t="s">
        <v>34</v>
      </c>
      <c r="AP188" s="32" t="s">
        <v>34</v>
      </c>
      <c r="AQ188" s="32" t="s">
        <v>34</v>
      </c>
      <c r="AR188" s="32" t="s">
        <v>34</v>
      </c>
      <c r="AS188" s="32" t="s">
        <v>34</v>
      </c>
      <c r="AT188" s="32" t="s">
        <v>34</v>
      </c>
      <c r="AU188" s="32" t="s">
        <v>34</v>
      </c>
    </row>
    <row r="189" spans="2:47" hidden="1" outlineLevel="1">
      <c r="B189" s="29" t="s">
        <v>916</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917</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918</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1003</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v>31</v>
      </c>
      <c r="AH192" s="32">
        <v>32</v>
      </c>
      <c r="AI192" s="32">
        <v>33</v>
      </c>
      <c r="AJ192" s="32">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t="s">
        <v>34</v>
      </c>
      <c r="D193" s="32" t="s">
        <v>34</v>
      </c>
      <c r="E193" s="32" t="s">
        <v>34</v>
      </c>
      <c r="F193" s="32" t="s">
        <v>34</v>
      </c>
      <c r="G193" s="32" t="s">
        <v>34</v>
      </c>
      <c r="H193" s="32" t="s">
        <v>34</v>
      </c>
      <c r="I193" s="32" t="s">
        <v>34</v>
      </c>
      <c r="J193" s="32" t="s">
        <v>34</v>
      </c>
      <c r="K193" s="32" t="s">
        <v>34</v>
      </c>
      <c r="L193" s="32" t="s">
        <v>34</v>
      </c>
      <c r="M193" s="32" t="s">
        <v>34</v>
      </c>
      <c r="N193" s="32" t="s">
        <v>34</v>
      </c>
      <c r="O193" s="32" t="s">
        <v>34</v>
      </c>
      <c r="P193" s="32" t="s">
        <v>34</v>
      </c>
      <c r="Q193" s="32" t="s">
        <v>34</v>
      </c>
      <c r="R193" s="32" t="s">
        <v>34</v>
      </c>
      <c r="S193" s="32" t="s">
        <v>34</v>
      </c>
      <c r="T193" s="32" t="s">
        <v>34</v>
      </c>
      <c r="U193" s="32" t="s">
        <v>34</v>
      </c>
      <c r="V193" s="32" t="s">
        <v>34</v>
      </c>
      <c r="W193" s="32" t="s">
        <v>34</v>
      </c>
      <c r="X193" s="32" t="s">
        <v>34</v>
      </c>
      <c r="Y193" s="32" t="s">
        <v>34</v>
      </c>
      <c r="Z193" s="32" t="s">
        <v>34</v>
      </c>
      <c r="AA193" s="32" t="s">
        <v>34</v>
      </c>
      <c r="AB193" s="32" t="s">
        <v>34</v>
      </c>
      <c r="AC193" s="32" t="s">
        <v>34</v>
      </c>
      <c r="AD193" s="32" t="s">
        <v>34</v>
      </c>
      <c r="AE193" s="32" t="s">
        <v>34</v>
      </c>
      <c r="AF193" s="32" t="s">
        <v>34</v>
      </c>
      <c r="AG193" s="32">
        <v>155</v>
      </c>
      <c r="AH193" s="32">
        <v>155</v>
      </c>
      <c r="AI193" s="32">
        <v>155</v>
      </c>
      <c r="AJ193" s="32">
        <v>155</v>
      </c>
      <c r="AK193" s="32" t="s">
        <v>34</v>
      </c>
      <c r="AL193" s="32" t="s">
        <v>34</v>
      </c>
      <c r="AM193" s="32" t="s">
        <v>34</v>
      </c>
      <c r="AN193" s="32" t="s">
        <v>34</v>
      </c>
      <c r="AO193" s="32" t="s">
        <v>34</v>
      </c>
      <c r="AP193" s="32" t="s">
        <v>34</v>
      </c>
      <c r="AQ193" s="32" t="s">
        <v>34</v>
      </c>
      <c r="AR193" s="32" t="s">
        <v>34</v>
      </c>
      <c r="AS193" s="32" t="s">
        <v>34</v>
      </c>
      <c r="AT193" s="32" t="s">
        <v>34</v>
      </c>
      <c r="AU193" s="32" t="s">
        <v>34</v>
      </c>
    </row>
    <row r="194" spans="1:47" hidden="1" outlineLevel="1">
      <c r="B194" s="29" t="s">
        <v>916</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917</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918</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 r="A199" s="16" t="s">
        <v>982</v>
      </c>
    </row>
    <row r="200" spans="1:47" outlineLevel="1">
      <c r="D200" t="s">
        <v>936</v>
      </c>
      <c r="E200" t="s">
        <v>1816</v>
      </c>
      <c r="F200" t="s">
        <v>1817</v>
      </c>
      <c r="H200" t="s">
        <v>1111</v>
      </c>
    </row>
    <row r="201" spans="1:47" ht="67.5" outlineLevel="1">
      <c r="C201" s="119" t="s">
        <v>930</v>
      </c>
      <c r="H201" s="119" t="s">
        <v>1112</v>
      </c>
      <c r="I201" s="119" t="s">
        <v>981</v>
      </c>
    </row>
    <row r="202" spans="1:47" outlineLevel="1">
      <c r="A202">
        <v>1</v>
      </c>
      <c r="B202" t="s">
        <v>1108</v>
      </c>
      <c r="C202" s="348">
        <f t="shared" ref="C202:C207" si="446">INDEX($D202:$F202,1,d.Region)</f>
        <v>0</v>
      </c>
      <c r="D202" s="347">
        <v>0</v>
      </c>
      <c r="E202" s="12">
        <v>0</v>
      </c>
      <c r="F202" s="12">
        <v>0</v>
      </c>
      <c r="H202" s="344">
        <f>ROUND(7*30.4+$C202,0)</f>
        <v>213</v>
      </c>
      <c r="I202" s="207">
        <f>7+$C202/30.5</f>
        <v>7</v>
      </c>
    </row>
    <row r="203" spans="1:47" outlineLevel="1">
      <c r="A203">
        <v>2</v>
      </c>
      <c r="B203" t="s">
        <v>1110</v>
      </c>
      <c r="C203" s="349">
        <f t="shared" si="446"/>
        <v>14</v>
      </c>
      <c r="D203" s="347">
        <v>14</v>
      </c>
      <c r="E203" s="12">
        <v>14</v>
      </c>
      <c r="F203" s="12">
        <v>14</v>
      </c>
      <c r="H203" s="345">
        <f t="shared" ref="H203:H207" si="447">ROUND(7*30.4+$C203,0)</f>
        <v>227</v>
      </c>
      <c r="I203" s="207">
        <f t="shared" ref="I203:I207" si="448">7+$C203/30.5</f>
        <v>7.4590163934426226</v>
      </c>
    </row>
    <row r="204" spans="1:47" outlineLevel="1">
      <c r="A204">
        <v>3</v>
      </c>
      <c r="B204" t="s">
        <v>1109</v>
      </c>
      <c r="C204" s="349">
        <f t="shared" si="446"/>
        <v>35</v>
      </c>
      <c r="D204" s="347">
        <v>35</v>
      </c>
      <c r="E204" s="12">
        <v>35</v>
      </c>
      <c r="F204" s="12">
        <v>35</v>
      </c>
      <c r="H204" s="345">
        <f t="shared" si="447"/>
        <v>248</v>
      </c>
      <c r="I204" s="207">
        <f t="shared" si="448"/>
        <v>8.1475409836065573</v>
      </c>
    </row>
    <row r="205" spans="1:47" outlineLevel="1">
      <c r="A205">
        <v>4</v>
      </c>
      <c r="B205" t="s">
        <v>935</v>
      </c>
      <c r="C205" s="349">
        <f t="shared" si="446"/>
        <v>49</v>
      </c>
      <c r="D205" s="347">
        <v>49</v>
      </c>
      <c r="E205" s="12">
        <v>49</v>
      </c>
      <c r="F205" s="12">
        <v>49</v>
      </c>
      <c r="H205" s="345">
        <f t="shared" si="447"/>
        <v>262</v>
      </c>
      <c r="I205" s="207">
        <f t="shared" si="448"/>
        <v>8.6065573770491799</v>
      </c>
    </row>
    <row r="206" spans="1:47" outlineLevel="1">
      <c r="A206">
        <v>5</v>
      </c>
      <c r="B206" t="s">
        <v>960</v>
      </c>
      <c r="C206" s="349">
        <f t="shared" si="446"/>
        <v>63</v>
      </c>
      <c r="D206" s="347">
        <v>63</v>
      </c>
      <c r="E206" s="12">
        <v>63</v>
      </c>
      <c r="F206" s="12">
        <v>56</v>
      </c>
      <c r="H206" s="345">
        <f t="shared" si="447"/>
        <v>276</v>
      </c>
      <c r="I206" s="207">
        <f t="shared" si="448"/>
        <v>9.0655737704918025</v>
      </c>
    </row>
    <row r="207" spans="1:47" outlineLevel="1">
      <c r="A207">
        <v>6</v>
      </c>
      <c r="B207" t="s">
        <v>1496</v>
      </c>
      <c r="C207" s="350">
        <f t="shared" si="446"/>
        <v>0</v>
      </c>
      <c r="D207" s="136">
        <f>D202</f>
        <v>0</v>
      </c>
      <c r="E207" s="136">
        <f t="shared" ref="E207:F207" si="449">E202</f>
        <v>0</v>
      </c>
      <c r="F207" s="136">
        <f t="shared" si="449"/>
        <v>0</v>
      </c>
      <c r="H207" s="346">
        <f t="shared" si="447"/>
        <v>213</v>
      </c>
      <c r="I207" s="207">
        <f t="shared" si="448"/>
        <v>7</v>
      </c>
    </row>
    <row r="208" spans="1:47" outlineLevel="1"/>
    <row r="210" spans="1:14" collapsed="1">
      <c r="A210" s="16" t="s">
        <v>1499</v>
      </c>
    </row>
    <row r="211" spans="1:14" hidden="1" outlineLevel="1">
      <c r="C211" s="21" t="s">
        <v>954</v>
      </c>
      <c r="D211" s="21" t="s">
        <v>955</v>
      </c>
      <c r="E211" s="21" t="s">
        <v>956</v>
      </c>
      <c r="F211" s="426" t="s">
        <v>936</v>
      </c>
      <c r="G211" s="118"/>
      <c r="H211" s="427"/>
      <c r="I211" s="426" t="s">
        <v>1816</v>
      </c>
      <c r="J211" s="118"/>
      <c r="K211" s="427"/>
      <c r="L211" s="426" t="s">
        <v>1817</v>
      </c>
      <c r="M211" s="118"/>
      <c r="N211" s="427"/>
    </row>
    <row r="212" spans="1:14" hidden="1" outlineLevel="1">
      <c r="C212" s="26">
        <f>288+364</f>
        <v>652</v>
      </c>
      <c r="D212" s="422">
        <f>322+364</f>
        <v>686</v>
      </c>
      <c r="E212" s="425">
        <f>357+364</f>
        <v>721</v>
      </c>
      <c r="F212" s="428" t="s">
        <v>954</v>
      </c>
      <c r="G212" s="21" t="s">
        <v>955</v>
      </c>
      <c r="H212" s="429" t="s">
        <v>956</v>
      </c>
      <c r="I212" s="428" t="s">
        <v>954</v>
      </c>
      <c r="J212" s="21" t="s">
        <v>955</v>
      </c>
      <c r="K212" s="429" t="s">
        <v>956</v>
      </c>
      <c r="L212" s="428" t="s">
        <v>954</v>
      </c>
      <c r="M212" s="21" t="s">
        <v>955</v>
      </c>
      <c r="N212" s="429" t="s">
        <v>956</v>
      </c>
    </row>
    <row r="213" spans="1:14" hidden="1" outlineLevel="1">
      <c r="A213">
        <v>1</v>
      </c>
      <c r="B213" t="s">
        <v>1108</v>
      </c>
      <c r="C213" s="489">
        <f t="shared" ref="C213:E218" si="450">INT(C$212+CHOOSE(d.Region,F213,I213,L213))</f>
        <v>652</v>
      </c>
      <c r="D213" s="490">
        <f t="shared" si="450"/>
        <v>686</v>
      </c>
      <c r="E213" s="490">
        <f t="shared" si="450"/>
        <v>721</v>
      </c>
      <c r="F213" s="430">
        <f>$D202/2</f>
        <v>0</v>
      </c>
      <c r="G213" s="431">
        <f t="shared" ref="G213:H213" si="451">$D202/2</f>
        <v>0</v>
      </c>
      <c r="H213" s="432">
        <f t="shared" si="451"/>
        <v>0</v>
      </c>
      <c r="I213" s="430">
        <f>$E202/2</f>
        <v>0</v>
      </c>
      <c r="J213" s="431">
        <f t="shared" ref="J213:K213" si="452">$E202/2</f>
        <v>0</v>
      </c>
      <c r="K213" s="432">
        <f t="shared" si="452"/>
        <v>0</v>
      </c>
      <c r="L213" s="430">
        <f>$F202/2</f>
        <v>0</v>
      </c>
      <c r="M213" s="431">
        <f t="shared" ref="M213:N213" si="453">$F202/2</f>
        <v>0</v>
      </c>
      <c r="N213" s="432">
        <f t="shared" si="453"/>
        <v>0</v>
      </c>
    </row>
    <row r="214" spans="1:14" hidden="1" outlineLevel="1">
      <c r="A214">
        <v>2</v>
      </c>
      <c r="B214" t="s">
        <v>1110</v>
      </c>
      <c r="C214" s="491">
        <f t="shared" si="450"/>
        <v>659</v>
      </c>
      <c r="D214" s="126">
        <f t="shared" si="450"/>
        <v>693</v>
      </c>
      <c r="E214" s="126">
        <f t="shared" si="450"/>
        <v>728</v>
      </c>
      <c r="F214" s="430">
        <f>$D203/2</f>
        <v>7</v>
      </c>
      <c r="G214" s="431">
        <f>$D203/2</f>
        <v>7</v>
      </c>
      <c r="H214" s="432">
        <f>$D203/2</f>
        <v>7</v>
      </c>
      <c r="I214" s="430">
        <f t="shared" ref="I214:K214" si="454">$E203/2</f>
        <v>7</v>
      </c>
      <c r="J214" s="431">
        <f t="shared" si="454"/>
        <v>7</v>
      </c>
      <c r="K214" s="432">
        <f t="shared" si="454"/>
        <v>7</v>
      </c>
      <c r="L214" s="430">
        <f t="shared" ref="L214:N214" si="455">$F203/2</f>
        <v>7</v>
      </c>
      <c r="M214" s="431">
        <f t="shared" si="455"/>
        <v>7</v>
      </c>
      <c r="N214" s="432">
        <f t="shared" si="455"/>
        <v>7</v>
      </c>
    </row>
    <row r="215" spans="1:14" hidden="1" outlineLevel="1">
      <c r="A215">
        <v>3</v>
      </c>
      <c r="B215" t="s">
        <v>1109</v>
      </c>
      <c r="C215" s="491">
        <f t="shared" si="450"/>
        <v>669</v>
      </c>
      <c r="D215" s="126">
        <f t="shared" si="450"/>
        <v>703</v>
      </c>
      <c r="E215" s="126">
        <f t="shared" si="450"/>
        <v>738</v>
      </c>
      <c r="F215" s="430">
        <f t="shared" ref="F215:H215" si="456">$D204/2</f>
        <v>17.5</v>
      </c>
      <c r="G215" s="431">
        <f t="shared" si="456"/>
        <v>17.5</v>
      </c>
      <c r="H215" s="432">
        <f t="shared" si="456"/>
        <v>17.5</v>
      </c>
      <c r="I215" s="430">
        <f>$E204/2</f>
        <v>17.5</v>
      </c>
      <c r="J215" s="431">
        <f>$E204/2</f>
        <v>17.5</v>
      </c>
      <c r="K215" s="432">
        <f>$E204/2</f>
        <v>17.5</v>
      </c>
      <c r="L215" s="430">
        <f t="shared" ref="L215:N215" si="457">$F204/2</f>
        <v>17.5</v>
      </c>
      <c r="M215" s="431">
        <f t="shared" si="457"/>
        <v>17.5</v>
      </c>
      <c r="N215" s="432">
        <f t="shared" si="457"/>
        <v>17.5</v>
      </c>
    </row>
    <row r="216" spans="1:14" hidden="1" outlineLevel="1">
      <c r="A216">
        <v>4</v>
      </c>
      <c r="B216" t="s">
        <v>935</v>
      </c>
      <c r="C216" s="491">
        <f t="shared" si="450"/>
        <v>676</v>
      </c>
      <c r="D216" s="126">
        <f t="shared" si="450"/>
        <v>710</v>
      </c>
      <c r="E216" s="126">
        <f t="shared" si="450"/>
        <v>745</v>
      </c>
      <c r="F216" s="430">
        <f t="shared" ref="F216:H216" si="458">$D205/2</f>
        <v>24.5</v>
      </c>
      <c r="G216" s="431">
        <f t="shared" si="458"/>
        <v>24.5</v>
      </c>
      <c r="H216" s="432">
        <f t="shared" si="458"/>
        <v>24.5</v>
      </c>
      <c r="I216" s="430">
        <f t="shared" ref="I216:K216" si="459">$E205/2</f>
        <v>24.5</v>
      </c>
      <c r="J216" s="431">
        <f>$E205/2</f>
        <v>24.5</v>
      </c>
      <c r="K216" s="432">
        <f t="shared" si="459"/>
        <v>24.5</v>
      </c>
      <c r="L216" s="430">
        <f>$F205/2</f>
        <v>24.5</v>
      </c>
      <c r="M216" s="431">
        <f>$F205/2</f>
        <v>24.5</v>
      </c>
      <c r="N216" s="432">
        <f>$F205/2</f>
        <v>24.5</v>
      </c>
    </row>
    <row r="217" spans="1:14" hidden="1" outlineLevel="1">
      <c r="A217">
        <v>5</v>
      </c>
      <c r="B217" t="s">
        <v>960</v>
      </c>
      <c r="C217" s="491">
        <f t="shared" si="450"/>
        <v>683</v>
      </c>
      <c r="D217" s="126">
        <f t="shared" si="450"/>
        <v>717</v>
      </c>
      <c r="E217" s="126">
        <f t="shared" si="450"/>
        <v>752</v>
      </c>
      <c r="F217" s="430">
        <f t="shared" ref="F217:H217" si="460">$D206/2</f>
        <v>31.5</v>
      </c>
      <c r="G217" s="431">
        <f t="shared" si="460"/>
        <v>31.5</v>
      </c>
      <c r="H217" s="432">
        <f t="shared" si="460"/>
        <v>31.5</v>
      </c>
      <c r="I217" s="430">
        <f t="shared" ref="I217:K217" si="461">$E206/2</f>
        <v>31.5</v>
      </c>
      <c r="J217" s="431">
        <f t="shared" si="461"/>
        <v>31.5</v>
      </c>
      <c r="K217" s="432">
        <f t="shared" si="461"/>
        <v>31.5</v>
      </c>
      <c r="L217" s="430">
        <f t="shared" ref="L217:N217" si="462">$F206/2</f>
        <v>28</v>
      </c>
      <c r="M217" s="431">
        <f t="shared" si="462"/>
        <v>28</v>
      </c>
      <c r="N217" s="432">
        <f t="shared" si="462"/>
        <v>28</v>
      </c>
    </row>
    <row r="218" spans="1:14" hidden="1" outlineLevel="1">
      <c r="A218">
        <v>6</v>
      </c>
      <c r="B218" t="s">
        <v>1496</v>
      </c>
      <c r="C218" s="492">
        <f t="shared" si="450"/>
        <v>652</v>
      </c>
      <c r="D218" s="493">
        <f t="shared" si="450"/>
        <v>686</v>
      </c>
      <c r="E218" s="493">
        <f t="shared" si="450"/>
        <v>721</v>
      </c>
      <c r="F218" s="471">
        <f>F213</f>
        <v>0</v>
      </c>
      <c r="G218" s="471">
        <f t="shared" ref="G218:N218" si="463">G213</f>
        <v>0</v>
      </c>
      <c r="H218" s="471">
        <f t="shared" si="463"/>
        <v>0</v>
      </c>
      <c r="I218" s="471">
        <f t="shared" si="463"/>
        <v>0</v>
      </c>
      <c r="J218" s="471">
        <f t="shared" si="463"/>
        <v>0</v>
      </c>
      <c r="K218" s="471">
        <f t="shared" si="463"/>
        <v>0</v>
      </c>
      <c r="L218" s="471">
        <f t="shared" si="463"/>
        <v>0</v>
      </c>
      <c r="M218" s="471">
        <f t="shared" si="463"/>
        <v>0</v>
      </c>
      <c r="N218" s="471">
        <f t="shared" si="463"/>
        <v>0</v>
      </c>
    </row>
    <row r="219" spans="1:14" hidden="1" outlineLevel="1"/>
    <row r="221" spans="1:14" collapsed="1">
      <c r="A221" s="16" t="s">
        <v>1243</v>
      </c>
    </row>
    <row r="222" spans="1:14" hidden="1" outlineLevel="1">
      <c r="C222">
        <v>1</v>
      </c>
      <c r="D222">
        <v>2</v>
      </c>
      <c r="E222">
        <v>3</v>
      </c>
      <c r="F222" s="118" t="s">
        <v>936</v>
      </c>
      <c r="G222" s="118"/>
      <c r="H222" s="118"/>
      <c r="I222" s="118" t="s">
        <v>1816</v>
      </c>
      <c r="J222" s="118"/>
      <c r="K222" s="118"/>
      <c r="L222" s="118" t="s">
        <v>1817</v>
      </c>
      <c r="M222" s="118"/>
      <c r="N222" s="118"/>
    </row>
    <row r="223" spans="1:14" hidden="1" outlineLevel="1">
      <c r="C223" s="21" t="s">
        <v>954</v>
      </c>
      <c r="D223" s="21" t="s">
        <v>955</v>
      </c>
      <c r="E223" s="21" t="s">
        <v>956</v>
      </c>
      <c r="F223" s="21" t="s">
        <v>954</v>
      </c>
      <c r="G223" s="21" t="s">
        <v>955</v>
      </c>
      <c r="H223" s="21" t="s">
        <v>956</v>
      </c>
      <c r="I223" s="21" t="s">
        <v>954</v>
      </c>
      <c r="J223" s="21" t="s">
        <v>955</v>
      </c>
      <c r="K223" s="21" t="s">
        <v>956</v>
      </c>
      <c r="L223" s="21" t="s">
        <v>954</v>
      </c>
      <c r="M223" s="21" t="s">
        <v>955</v>
      </c>
      <c r="N223" s="21" t="s">
        <v>956</v>
      </c>
    </row>
    <row r="224" spans="1:14" ht="57.75" hidden="1" outlineLevel="1">
      <c r="C224" s="27" t="s">
        <v>1249</v>
      </c>
      <c r="D224" s="27" t="s">
        <v>1249</v>
      </c>
      <c r="E224" s="27" t="s">
        <v>1249</v>
      </c>
      <c r="F224" t="s">
        <v>1246</v>
      </c>
    </row>
    <row r="225" spans="1:65" hidden="1" outlineLevel="1">
      <c r="A225">
        <v>1</v>
      </c>
      <c r="B225" t="s">
        <v>377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hidden="1" outlineLevel="1">
      <c r="A226">
        <v>2</v>
      </c>
      <c r="B226" t="s">
        <v>1244</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hidden="1" outlineLevel="1">
      <c r="A227">
        <v>3</v>
      </c>
      <c r="B227" t="s">
        <v>1245</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hidden="1" outlineLevel="1"/>
    <row r="230" spans="1:65">
      <c r="A230" s="16" t="s">
        <v>1654</v>
      </c>
    </row>
    <row r="231" spans="1:65" outlineLevel="1">
      <c r="B231" t="s">
        <v>1278</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5"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5" outlineLevel="1">
      <c r="B234" t="s">
        <v>1132</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outlineLevel="1">
      <c r="B235" t="s">
        <v>958</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outlineLevel="1">
      <c r="B236" t="s">
        <v>961</v>
      </c>
      <c r="C236" s="542">
        <f t="shared" ref="C236:H236" si="476">INDEX(i.Periods,C$234+1,1+d.TOL+(C$231-1)*3)</f>
        <v>59</v>
      </c>
      <c r="D236" s="542">
        <f t="shared" si="476"/>
        <v>64</v>
      </c>
      <c r="E236" s="542">
        <f t="shared" si="476"/>
        <v>79</v>
      </c>
      <c r="F236" s="542">
        <f t="shared" si="476"/>
        <v>86</v>
      </c>
      <c r="G236" s="542">
        <f t="shared" si="476"/>
        <v>94</v>
      </c>
      <c r="H236" s="542">
        <f t="shared" si="476"/>
        <v>111</v>
      </c>
      <c r="I236" s="542">
        <f t="shared" ref="I236:AK236" si="477">INDEX(i.Periods,I$234+1,1+d.TOL+(I$231-1)*3)</f>
        <v>61</v>
      </c>
      <c r="J236" s="542">
        <f t="shared" si="477"/>
        <v>66</v>
      </c>
      <c r="K236" s="542">
        <f t="shared" si="477"/>
        <v>81</v>
      </c>
      <c r="L236" s="542">
        <f t="shared" si="477"/>
        <v>88</v>
      </c>
      <c r="M236" s="542">
        <f t="shared" si="477"/>
        <v>96</v>
      </c>
      <c r="N236" s="542">
        <f t="shared" si="477"/>
        <v>111</v>
      </c>
      <c r="O236" s="542">
        <f t="shared" si="477"/>
        <v>64</v>
      </c>
      <c r="P236" s="542">
        <f t="shared" si="477"/>
        <v>69</v>
      </c>
      <c r="Q236" s="542">
        <f t="shared" si="477"/>
        <v>84</v>
      </c>
      <c r="R236" s="542">
        <f t="shared" si="477"/>
        <v>91</v>
      </c>
      <c r="S236" s="542">
        <f t="shared" si="477"/>
        <v>99</v>
      </c>
      <c r="T236" s="542">
        <f t="shared" si="477"/>
        <v>111</v>
      </c>
      <c r="U236" s="542">
        <f t="shared" si="477"/>
        <v>66</v>
      </c>
      <c r="V236" s="542">
        <f t="shared" si="477"/>
        <v>71</v>
      </c>
      <c r="W236" s="542">
        <f t="shared" si="477"/>
        <v>86</v>
      </c>
      <c r="X236" s="542">
        <f t="shared" si="477"/>
        <v>93</v>
      </c>
      <c r="Y236" s="542">
        <f t="shared" si="477"/>
        <v>101</v>
      </c>
      <c r="Z236" s="542">
        <f t="shared" si="477"/>
        <v>111</v>
      </c>
      <c r="AA236" s="542">
        <f t="shared" si="477"/>
        <v>68</v>
      </c>
      <c r="AB236" s="542">
        <f t="shared" si="477"/>
        <v>73</v>
      </c>
      <c r="AC236" s="542">
        <f t="shared" si="477"/>
        <v>88</v>
      </c>
      <c r="AD236" s="542">
        <f t="shared" si="477"/>
        <v>95</v>
      </c>
      <c r="AE236" s="542">
        <f t="shared" si="477"/>
        <v>103</v>
      </c>
      <c r="AF236" s="542">
        <f t="shared" si="477"/>
        <v>111</v>
      </c>
      <c r="AG236" s="542">
        <f t="shared" si="477"/>
        <v>59</v>
      </c>
      <c r="AH236" s="542">
        <f t="shared" si="477"/>
        <v>64</v>
      </c>
      <c r="AI236" s="542">
        <f t="shared" si="477"/>
        <v>79</v>
      </c>
      <c r="AJ236" s="542">
        <f t="shared" si="477"/>
        <v>86</v>
      </c>
      <c r="AK236" s="542">
        <f t="shared" si="477"/>
        <v>94</v>
      </c>
      <c r="AL236" s="542">
        <f t="shared" ref="AL236:AQ236" si="478">INDEX(i.Periods,AL$234+1,1+d.TOL+(AL$231-1)*3)</f>
        <v>111</v>
      </c>
      <c r="AM236" s="542">
        <f t="shared" si="478"/>
        <v>124</v>
      </c>
      <c r="AN236" s="542">
        <f t="shared" si="478"/>
        <v>131</v>
      </c>
      <c r="AO236" s="542">
        <f t="shared" si="478"/>
        <v>138</v>
      </c>
      <c r="AP236" s="542">
        <f t="shared" si="478"/>
        <v>146</v>
      </c>
      <c r="AQ236" s="542">
        <f t="shared" si="478"/>
        <v>164</v>
      </c>
      <c r="AR236" s="542">
        <f t="shared" ref="AR236:BK236" si="479">INDEX(i.Periods,AR$234+1,1+d.TOL+(AR$231-1)*3)</f>
        <v>176</v>
      </c>
      <c r="AS236" s="542">
        <f t="shared" si="479"/>
        <v>183</v>
      </c>
      <c r="AT236" s="542">
        <f t="shared" si="479"/>
        <v>191</v>
      </c>
      <c r="AU236" s="542">
        <f t="shared" si="479"/>
        <v>199</v>
      </c>
      <c r="AV236" s="542">
        <f t="shared" si="479"/>
        <v>216</v>
      </c>
      <c r="AW236" s="542">
        <f t="shared" si="479"/>
        <v>229</v>
      </c>
      <c r="AX236" s="542">
        <f t="shared" si="479"/>
        <v>235</v>
      </c>
      <c r="AY236" s="542">
        <f t="shared" si="479"/>
        <v>243</v>
      </c>
      <c r="AZ236" s="542">
        <f t="shared" si="479"/>
        <v>251</v>
      </c>
      <c r="BA236" s="542">
        <f t="shared" si="479"/>
        <v>268</v>
      </c>
      <c r="BB236" s="542">
        <f t="shared" si="479"/>
        <v>281</v>
      </c>
      <c r="BC236" s="542">
        <f t="shared" si="479"/>
        <v>287</v>
      </c>
      <c r="BD236" s="542">
        <f t="shared" si="479"/>
        <v>295</v>
      </c>
      <c r="BE236" s="542">
        <f t="shared" si="479"/>
        <v>303</v>
      </c>
      <c r="BF236" s="542">
        <f t="shared" si="479"/>
        <v>320</v>
      </c>
      <c r="BG236" s="542">
        <f t="shared" si="479"/>
        <v>333</v>
      </c>
      <c r="BH236" s="542">
        <f t="shared" si="479"/>
        <v>339</v>
      </c>
      <c r="BI236" s="542">
        <f t="shared" si="479"/>
        <v>347</v>
      </c>
      <c r="BJ236" s="542">
        <f t="shared" si="479"/>
        <v>355</v>
      </c>
      <c r="BK236" s="542">
        <f t="shared" si="479"/>
        <v>372</v>
      </c>
    </row>
    <row r="237" spans="1:65" ht="77.25" customHeight="1" outlineLevel="1">
      <c r="A237">
        <v>1</v>
      </c>
      <c r="B237" t="s">
        <v>1721</v>
      </c>
      <c r="C237" s="488" t="str">
        <f t="shared" ref="C237:Q239" si="480">INDEX(i.TOL_indices,d.TOL,$A237)&amp;", "&amp;TEXT(C$235,"0")&amp;":"&amp;TEXT(C$236,"0")</f>
        <v>67:68, 43:59</v>
      </c>
      <c r="D237" s="488" t="str">
        <f t="shared" si="480"/>
        <v>67:68, 59:64</v>
      </c>
      <c r="E237" s="488" t="str">
        <f t="shared" si="480"/>
        <v>67:68, 72:79</v>
      </c>
      <c r="F237" s="488" t="str">
        <f t="shared" si="480"/>
        <v>67:68, 79:86</v>
      </c>
      <c r="G237" s="488" t="str">
        <f t="shared" si="480"/>
        <v>67:68, 86:94</v>
      </c>
      <c r="H237" s="488" t="str">
        <f t="shared" si="480"/>
        <v>67:68, 94:111</v>
      </c>
      <c r="I237" s="488" t="str">
        <f t="shared" si="480"/>
        <v>67:68, 43:61</v>
      </c>
      <c r="J237" s="488" t="str">
        <f t="shared" si="480"/>
        <v>67:68, 61:66</v>
      </c>
      <c r="K237" s="488" t="str">
        <f t="shared" si="480"/>
        <v>67:68, 74:81</v>
      </c>
      <c r="L237" s="488" t="str">
        <f t="shared" si="480"/>
        <v>67:68, 81:88</v>
      </c>
      <c r="M237" s="488" t="str">
        <f t="shared" si="480"/>
        <v>67:68, 88:96</v>
      </c>
      <c r="N237" s="488" t="str">
        <f t="shared" si="480"/>
        <v>67:68, 96:111</v>
      </c>
      <c r="O237" s="488" t="str">
        <f t="shared" si="480"/>
        <v>67:68, 43:64</v>
      </c>
      <c r="P237" s="488" t="str">
        <f t="shared" si="480"/>
        <v>67:68, 64:69</v>
      </c>
      <c r="Q237" s="488" t="str">
        <f t="shared" si="480"/>
        <v>67:68, 77:84</v>
      </c>
      <c r="R237" s="488" t="str">
        <f t="shared" ref="R237:AT239" si="481">INDEX(i.TOL_indices,d.TOL,$A237)&amp;", "&amp;TEXT(R$235,"0")&amp;":"&amp;TEXT(R$236,"0")</f>
        <v>67:68, 84:91</v>
      </c>
      <c r="S237" s="488" t="str">
        <f t="shared" si="481"/>
        <v>67:68, 91:99</v>
      </c>
      <c r="T237" s="488" t="str">
        <f t="shared" si="481"/>
        <v>67:68, 99:111</v>
      </c>
      <c r="U237" s="488" t="str">
        <f t="shared" si="481"/>
        <v>67:68, 43:66</v>
      </c>
      <c r="V237" s="488" t="str">
        <f t="shared" si="481"/>
        <v>67:68, 66:71</v>
      </c>
      <c r="W237" s="488" t="str">
        <f t="shared" si="481"/>
        <v>67:68, 79:86</v>
      </c>
      <c r="X237" s="488" t="str">
        <f t="shared" si="481"/>
        <v>67:68, 86:93</v>
      </c>
      <c r="Y237" s="488" t="str">
        <f t="shared" si="481"/>
        <v>67:68, 93:101</v>
      </c>
      <c r="Z237" s="488" t="str">
        <f t="shared" si="481"/>
        <v>67:68, 101:111</v>
      </c>
      <c r="AA237" s="488" t="str">
        <f t="shared" si="481"/>
        <v>67:68, 43:68</v>
      </c>
      <c r="AB237" s="488" t="str">
        <f t="shared" si="481"/>
        <v>67:68, 68:73</v>
      </c>
      <c r="AC237" s="488" t="str">
        <f t="shared" si="481"/>
        <v>67:68, 81:88</v>
      </c>
      <c r="AD237" s="488" t="str">
        <f t="shared" si="481"/>
        <v>67:68, 88:95</v>
      </c>
      <c r="AE237" s="488" t="str">
        <f t="shared" si="481"/>
        <v>67:68, 95:103</v>
      </c>
      <c r="AF237" s="488" t="str">
        <f t="shared" si="481"/>
        <v>67:68, 103:111</v>
      </c>
      <c r="AG237" s="488" t="str">
        <f t="shared" si="481"/>
        <v>67:68, 43:59</v>
      </c>
      <c r="AH237" s="488" t="str">
        <f t="shared" si="481"/>
        <v>67:68, 59:64</v>
      </c>
      <c r="AI237" s="488" t="str">
        <f t="shared" si="481"/>
        <v>67:68, 72:79</v>
      </c>
      <c r="AJ237" s="488" t="str">
        <f t="shared" si="481"/>
        <v>67:68, 79:86</v>
      </c>
      <c r="AK237" s="488" t="str">
        <f t="shared" si="481"/>
        <v>67:68, 86:94</v>
      </c>
      <c r="AL237" s="488" t="str">
        <f t="shared" si="481"/>
        <v>67:68, 94:111</v>
      </c>
      <c r="AM237" s="488" t="str">
        <f t="shared" si="481"/>
        <v>67:68, 111:124</v>
      </c>
      <c r="AN237" s="488" t="str">
        <f t="shared" si="481"/>
        <v>67:68, 124:131</v>
      </c>
      <c r="AO237" s="488" t="str">
        <f t="shared" si="481"/>
        <v>67:68, 131:138</v>
      </c>
      <c r="AP237" s="488" t="str">
        <f t="shared" si="481"/>
        <v>67:68, 138:146</v>
      </c>
      <c r="AQ237" s="488" t="str">
        <f t="shared" ref="AM237:AQ239" si="482">INDEX(i.TOL_indices,d.TOL,$A237)&amp;", "&amp;TEXT(AQ$235,"0")&amp;":"&amp;TEXT(AQ$236,"0")</f>
        <v>67:68, 146:164</v>
      </c>
      <c r="AR237" s="488" t="str">
        <f t="shared" si="481"/>
        <v>67:68, 164:176</v>
      </c>
      <c r="AS237" s="488" t="str">
        <f t="shared" si="481"/>
        <v>67:68, 176:183</v>
      </c>
      <c r="AT237" s="488" t="str">
        <f t="shared" si="481"/>
        <v>67:68, 183:191</v>
      </c>
      <c r="AU237" s="488" t="str">
        <f t="shared" ref="AR237:BK239" si="483">INDEX(i.TOL_indices,d.TOL,$A237)&amp;", "&amp;TEXT(AU$235,"0")&amp;":"&amp;TEXT(AU$236,"0")</f>
        <v>67:68, 191:199</v>
      </c>
      <c r="AV237" s="488" t="str">
        <f t="shared" si="483"/>
        <v>67:68, 199:216</v>
      </c>
      <c r="AW237" s="488" t="str">
        <f t="shared" si="483"/>
        <v>67:68, 216:229</v>
      </c>
      <c r="AX237" s="488" t="str">
        <f t="shared" si="483"/>
        <v>67:68, 229:235</v>
      </c>
      <c r="AY237" s="488" t="str">
        <f t="shared" si="483"/>
        <v>67:68, 235:243</v>
      </c>
      <c r="AZ237" s="488" t="str">
        <f t="shared" si="483"/>
        <v>67:68, 243:251</v>
      </c>
      <c r="BA237" s="488" t="str">
        <f t="shared" si="483"/>
        <v>67:68, 251:268</v>
      </c>
      <c r="BB237" s="488" t="str">
        <f t="shared" si="483"/>
        <v>67:68, 268:281</v>
      </c>
      <c r="BC237" s="488" t="str">
        <f t="shared" si="483"/>
        <v>67:68, 281:287</v>
      </c>
      <c r="BD237" s="488" t="str">
        <f t="shared" si="483"/>
        <v>67:68, 287:295</v>
      </c>
      <c r="BE237" s="488" t="str">
        <f t="shared" si="483"/>
        <v>67:68, 295:303</v>
      </c>
      <c r="BF237" s="488" t="str">
        <f t="shared" si="483"/>
        <v>67:68, 303:320</v>
      </c>
      <c r="BG237" s="488" t="str">
        <f t="shared" si="483"/>
        <v>67:68, 320:333</v>
      </c>
      <c r="BH237" s="488" t="str">
        <f t="shared" si="483"/>
        <v>67:68, 333:339</v>
      </c>
      <c r="BI237" s="488" t="str">
        <f t="shared" si="483"/>
        <v>67:68, 339:347</v>
      </c>
      <c r="BJ237" s="488" t="str">
        <f t="shared" si="483"/>
        <v>67:68, 347:355</v>
      </c>
      <c r="BK237" s="488" t="str">
        <f t="shared" si="483"/>
        <v>67:68, 355:372</v>
      </c>
      <c r="BM237" s="143" t="s">
        <v>1045</v>
      </c>
    </row>
    <row r="238" spans="1:65" ht="77.25" customHeight="1" outlineLevel="1">
      <c r="A238">
        <v>3</v>
      </c>
      <c r="B238" t="s">
        <v>1722</v>
      </c>
      <c r="C238" s="488" t="str">
        <f t="shared" si="480"/>
        <v>54:55, 43:59</v>
      </c>
      <c r="D238" s="488" t="str">
        <f t="shared" si="480"/>
        <v>54:55, 59:64</v>
      </c>
      <c r="E238" s="488" t="str">
        <f t="shared" si="480"/>
        <v>54:55, 72:79</v>
      </c>
      <c r="F238" s="488" t="str">
        <f t="shared" si="480"/>
        <v>54:55, 79:86</v>
      </c>
      <c r="G238" s="488" t="str">
        <f t="shared" si="480"/>
        <v>54:55, 86:94</v>
      </c>
      <c r="H238" s="488" t="str">
        <f t="shared" si="480"/>
        <v>54:55, 94:111</v>
      </c>
      <c r="I238" s="488" t="str">
        <f t="shared" si="480"/>
        <v>54:55, 43:61</v>
      </c>
      <c r="J238" s="488" t="str">
        <f t="shared" si="480"/>
        <v>54:55, 61:66</v>
      </c>
      <c r="K238" s="488" t="str">
        <f t="shared" si="480"/>
        <v>54:55, 74:81</v>
      </c>
      <c r="L238" s="488" t="str">
        <f t="shared" si="480"/>
        <v>54:55, 81:88</v>
      </c>
      <c r="M238" s="488" t="str">
        <f t="shared" si="480"/>
        <v>54:55, 88:96</v>
      </c>
      <c r="N238" s="488" t="str">
        <f t="shared" si="480"/>
        <v>54:55, 96:111</v>
      </c>
      <c r="O238" s="488" t="str">
        <f t="shared" si="480"/>
        <v>54:55, 43:64</v>
      </c>
      <c r="P238" s="488" t="str">
        <f t="shared" si="480"/>
        <v>54:55, 64:69</v>
      </c>
      <c r="Q238" s="488" t="str">
        <f t="shared" si="480"/>
        <v>54:55, 77:84</v>
      </c>
      <c r="R238" s="488" t="str">
        <f t="shared" si="481"/>
        <v>54:55, 84:91</v>
      </c>
      <c r="S238" s="488" t="str">
        <f t="shared" si="481"/>
        <v>54:55, 91:99</v>
      </c>
      <c r="T238" s="488" t="str">
        <f t="shared" si="481"/>
        <v>54:55, 99:111</v>
      </c>
      <c r="U238" s="488" t="str">
        <f t="shared" si="481"/>
        <v>54:55, 43:66</v>
      </c>
      <c r="V238" s="488" t="str">
        <f t="shared" si="481"/>
        <v>54:55, 66:71</v>
      </c>
      <c r="W238" s="488" t="str">
        <f t="shared" si="481"/>
        <v>54:55, 79:86</v>
      </c>
      <c r="X238" s="488" t="str">
        <f t="shared" si="481"/>
        <v>54:55, 86:93</v>
      </c>
      <c r="Y238" s="488" t="str">
        <f t="shared" si="481"/>
        <v>54:55, 93:101</v>
      </c>
      <c r="Z238" s="488" t="str">
        <f t="shared" si="481"/>
        <v>54:55, 101:111</v>
      </c>
      <c r="AA238" s="488" t="str">
        <f t="shared" si="481"/>
        <v>54:55, 43:68</v>
      </c>
      <c r="AB238" s="488" t="str">
        <f t="shared" si="481"/>
        <v>54:55, 68:73</v>
      </c>
      <c r="AC238" s="488" t="str">
        <f t="shared" si="481"/>
        <v>54:55, 81:88</v>
      </c>
      <c r="AD238" s="488" t="str">
        <f t="shared" si="481"/>
        <v>54:55, 88:95</v>
      </c>
      <c r="AE238" s="488" t="str">
        <f t="shared" si="481"/>
        <v>54:55, 95:103</v>
      </c>
      <c r="AF238" s="488" t="str">
        <f t="shared" si="481"/>
        <v>54:55, 103:111</v>
      </c>
      <c r="AG238" s="488" t="str">
        <f t="shared" si="481"/>
        <v>54:55, 43:59</v>
      </c>
      <c r="AH238" s="488" t="str">
        <f t="shared" si="481"/>
        <v>54:55, 59:64</v>
      </c>
      <c r="AI238" s="488" t="str">
        <f t="shared" si="481"/>
        <v>54:55, 72:79</v>
      </c>
      <c r="AJ238" s="488" t="str">
        <f t="shared" si="481"/>
        <v>54:55, 79:86</v>
      </c>
      <c r="AK238" s="488" t="str">
        <f t="shared" si="481"/>
        <v>54:55, 86:94</v>
      </c>
      <c r="AL238" s="488" t="str">
        <f t="shared" si="481"/>
        <v>54:55, 94:111</v>
      </c>
      <c r="AM238" s="488" t="str">
        <f t="shared" si="482"/>
        <v>54:55, 111:124</v>
      </c>
      <c r="AN238" s="488" t="str">
        <f t="shared" si="482"/>
        <v>54:55, 124:131</v>
      </c>
      <c r="AO238" s="488" t="str">
        <f t="shared" si="482"/>
        <v>54:55, 131:138</v>
      </c>
      <c r="AP238" s="488" t="str">
        <f t="shared" si="482"/>
        <v>54:55, 138:146</v>
      </c>
      <c r="AQ238" s="488" t="str">
        <f t="shared" si="482"/>
        <v>54:55, 146:164</v>
      </c>
      <c r="AR238" s="488" t="str">
        <f t="shared" si="483"/>
        <v>54:55, 164:176</v>
      </c>
      <c r="AS238" s="488" t="str">
        <f t="shared" si="483"/>
        <v>54:55, 176:183</v>
      </c>
      <c r="AT238" s="488" t="str">
        <f t="shared" si="483"/>
        <v>54:55, 183:191</v>
      </c>
      <c r="AU238" s="488" t="str">
        <f t="shared" si="483"/>
        <v>54:55, 191:199</v>
      </c>
      <c r="AV238" s="488" t="str">
        <f t="shared" si="483"/>
        <v>54:55, 199:216</v>
      </c>
      <c r="AW238" s="488" t="str">
        <f t="shared" si="483"/>
        <v>54:55, 216:229</v>
      </c>
      <c r="AX238" s="488" t="str">
        <f t="shared" si="483"/>
        <v>54:55, 229:235</v>
      </c>
      <c r="AY238" s="488" t="str">
        <f t="shared" si="483"/>
        <v>54:55, 235:243</v>
      </c>
      <c r="AZ238" s="488" t="str">
        <f t="shared" si="483"/>
        <v>54:55, 243:251</v>
      </c>
      <c r="BA238" s="488" t="str">
        <f t="shared" si="483"/>
        <v>54:55, 251:268</v>
      </c>
      <c r="BB238" s="488" t="str">
        <f t="shared" si="483"/>
        <v>54:55, 268:281</v>
      </c>
      <c r="BC238" s="488" t="str">
        <f t="shared" si="483"/>
        <v>54:55, 281:287</v>
      </c>
      <c r="BD238" s="488" t="str">
        <f t="shared" si="483"/>
        <v>54:55, 287:295</v>
      </c>
      <c r="BE238" s="488" t="str">
        <f t="shared" si="483"/>
        <v>54:55, 295:303</v>
      </c>
      <c r="BF238" s="488" t="str">
        <f t="shared" si="483"/>
        <v>54:55, 303:320</v>
      </c>
      <c r="BG238" s="488" t="str">
        <f t="shared" si="483"/>
        <v>54:55, 320:333</v>
      </c>
      <c r="BH238" s="488" t="str">
        <f t="shared" si="483"/>
        <v>54:55, 333:339</v>
      </c>
      <c r="BI238" s="488" t="str">
        <f t="shared" si="483"/>
        <v>54:55, 339:347</v>
      </c>
      <c r="BJ238" s="488" t="str">
        <f t="shared" si="483"/>
        <v>54:55, 347:355</v>
      </c>
      <c r="BK238" s="488" t="str">
        <f t="shared" si="483"/>
        <v>54:55, 355:372</v>
      </c>
    </row>
    <row r="239" spans="1:65" ht="77.25" customHeight="1" outlineLevel="1">
      <c r="A239">
        <v>4</v>
      </c>
      <c r="B239" t="s">
        <v>1723</v>
      </c>
      <c r="C239" s="488" t="str">
        <f t="shared" si="480"/>
        <v>58:59, 43:59</v>
      </c>
      <c r="D239" s="488" t="str">
        <f t="shared" si="480"/>
        <v>58:59, 59:64</v>
      </c>
      <c r="E239" s="488" t="str">
        <f t="shared" si="480"/>
        <v>58:59, 72:79</v>
      </c>
      <c r="F239" s="488" t="str">
        <f t="shared" si="480"/>
        <v>58:59, 79:86</v>
      </c>
      <c r="G239" s="488" t="str">
        <f t="shared" si="480"/>
        <v>58:59, 86:94</v>
      </c>
      <c r="H239" s="488" t="str">
        <f t="shared" si="480"/>
        <v>58:59, 94:111</v>
      </c>
      <c r="I239" s="488" t="str">
        <f t="shared" si="480"/>
        <v>58:59, 43:61</v>
      </c>
      <c r="J239" s="488" t="str">
        <f t="shared" si="480"/>
        <v>58:59, 61:66</v>
      </c>
      <c r="K239" s="488" t="str">
        <f t="shared" si="480"/>
        <v>58:59, 74:81</v>
      </c>
      <c r="L239" s="488" t="str">
        <f t="shared" si="480"/>
        <v>58:59, 81:88</v>
      </c>
      <c r="M239" s="488" t="str">
        <f t="shared" si="480"/>
        <v>58:59, 88:96</v>
      </c>
      <c r="N239" s="488" t="str">
        <f t="shared" si="480"/>
        <v>58:59, 96:111</v>
      </c>
      <c r="O239" s="488" t="str">
        <f t="shared" si="480"/>
        <v>58:59, 43:64</v>
      </c>
      <c r="P239" s="488" t="str">
        <f t="shared" si="480"/>
        <v>58:59, 64:69</v>
      </c>
      <c r="Q239" s="488" t="str">
        <f t="shared" si="480"/>
        <v>58:59, 77:84</v>
      </c>
      <c r="R239" s="488" t="str">
        <f t="shared" si="481"/>
        <v>58:59, 84:91</v>
      </c>
      <c r="S239" s="488" t="str">
        <f t="shared" si="481"/>
        <v>58:59, 91:99</v>
      </c>
      <c r="T239" s="488" t="str">
        <f t="shared" si="481"/>
        <v>58:59, 99:111</v>
      </c>
      <c r="U239" s="488" t="str">
        <f t="shared" si="481"/>
        <v>58:59, 43:66</v>
      </c>
      <c r="V239" s="488" t="str">
        <f t="shared" si="481"/>
        <v>58:59, 66:71</v>
      </c>
      <c r="W239" s="488" t="str">
        <f t="shared" si="481"/>
        <v>58:59, 79:86</v>
      </c>
      <c r="X239" s="488" t="str">
        <f t="shared" si="481"/>
        <v>58:59, 86:93</v>
      </c>
      <c r="Y239" s="488" t="str">
        <f t="shared" si="481"/>
        <v>58:59, 93:101</v>
      </c>
      <c r="Z239" s="488" t="str">
        <f t="shared" si="481"/>
        <v>58:59, 101:111</v>
      </c>
      <c r="AA239" s="488" t="str">
        <f t="shared" si="481"/>
        <v>58:59, 43:68</v>
      </c>
      <c r="AB239" s="488" t="str">
        <f t="shared" si="481"/>
        <v>58:59, 68:73</v>
      </c>
      <c r="AC239" s="488" t="str">
        <f t="shared" si="481"/>
        <v>58:59, 81:88</v>
      </c>
      <c r="AD239" s="488" t="str">
        <f t="shared" si="481"/>
        <v>58:59, 88:95</v>
      </c>
      <c r="AE239" s="488" t="str">
        <f t="shared" si="481"/>
        <v>58:59, 95:103</v>
      </c>
      <c r="AF239" s="488" t="str">
        <f t="shared" si="481"/>
        <v>58:59, 103:111</v>
      </c>
      <c r="AG239" s="488" t="str">
        <f t="shared" si="481"/>
        <v>58:59, 43:59</v>
      </c>
      <c r="AH239" s="488" t="str">
        <f t="shared" si="481"/>
        <v>58:59, 59:64</v>
      </c>
      <c r="AI239" s="488" t="str">
        <f t="shared" si="481"/>
        <v>58:59, 72:79</v>
      </c>
      <c r="AJ239" s="488" t="str">
        <f t="shared" si="481"/>
        <v>58:59, 79:86</v>
      </c>
      <c r="AK239" s="488" t="str">
        <f t="shared" si="481"/>
        <v>58:59, 86:94</v>
      </c>
      <c r="AL239" s="488" t="str">
        <f t="shared" si="481"/>
        <v>58:59, 94:111</v>
      </c>
      <c r="AM239" s="488" t="str">
        <f t="shared" si="482"/>
        <v>58:59, 111:124</v>
      </c>
      <c r="AN239" s="488" t="str">
        <f t="shared" si="482"/>
        <v>58:59, 124:131</v>
      </c>
      <c r="AO239" s="488" t="str">
        <f t="shared" si="482"/>
        <v>58:59, 131:138</v>
      </c>
      <c r="AP239" s="488" t="str">
        <f t="shared" si="482"/>
        <v>58:59, 138:146</v>
      </c>
      <c r="AQ239" s="488" t="str">
        <f t="shared" si="482"/>
        <v>58:59, 146:164</v>
      </c>
      <c r="AR239" s="488" t="str">
        <f t="shared" si="483"/>
        <v>58:59, 164:176</v>
      </c>
      <c r="AS239" s="488" t="str">
        <f t="shared" si="483"/>
        <v>58:59, 176:183</v>
      </c>
      <c r="AT239" s="488" t="str">
        <f t="shared" si="483"/>
        <v>58:59, 183:191</v>
      </c>
      <c r="AU239" s="488" t="str">
        <f t="shared" si="483"/>
        <v>58:59, 191:199</v>
      </c>
      <c r="AV239" s="488" t="str">
        <f t="shared" si="483"/>
        <v>58:59, 199:216</v>
      </c>
      <c r="AW239" s="488" t="str">
        <f t="shared" si="483"/>
        <v>58:59, 216:229</v>
      </c>
      <c r="AX239" s="488" t="str">
        <f t="shared" si="483"/>
        <v>58:59, 229:235</v>
      </c>
      <c r="AY239" s="488" t="str">
        <f t="shared" si="483"/>
        <v>58:59, 235:243</v>
      </c>
      <c r="AZ239" s="488" t="str">
        <f t="shared" si="483"/>
        <v>58:59, 243:251</v>
      </c>
      <c r="BA239" s="488" t="str">
        <f t="shared" si="483"/>
        <v>58:59, 251:268</v>
      </c>
      <c r="BB239" s="488" t="str">
        <f t="shared" si="483"/>
        <v>58:59, 268:281</v>
      </c>
      <c r="BC239" s="488" t="str">
        <f t="shared" si="483"/>
        <v>58:59, 281:287</v>
      </c>
      <c r="BD239" s="488" t="str">
        <f t="shared" si="483"/>
        <v>58:59, 287:295</v>
      </c>
      <c r="BE239" s="488" t="str">
        <f t="shared" si="483"/>
        <v>58:59, 295:303</v>
      </c>
      <c r="BF239" s="488" t="str">
        <f t="shared" si="483"/>
        <v>58:59, 303:320</v>
      </c>
      <c r="BG239" s="488" t="str">
        <f t="shared" si="483"/>
        <v>58:59, 320:333</v>
      </c>
      <c r="BH239" s="488" t="str">
        <f t="shared" si="483"/>
        <v>58:59, 333:339</v>
      </c>
      <c r="BI239" s="488" t="str">
        <f t="shared" si="483"/>
        <v>58:59, 339:347</v>
      </c>
      <c r="BJ239" s="488" t="str">
        <f t="shared" si="483"/>
        <v>58:59, 347:355</v>
      </c>
      <c r="BK239" s="488" t="str">
        <f t="shared" si="483"/>
        <v>58:59, 355:372</v>
      </c>
    </row>
    <row r="240" spans="1:65" outlineLevel="1">
      <c r="B240" t="s">
        <v>1133</v>
      </c>
    </row>
    <row r="241" spans="1:67" outlineLevel="1">
      <c r="A241">
        <v>0</v>
      </c>
      <c r="B241" s="21" t="s">
        <v>1501</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246" t="s">
        <v>1162</v>
      </c>
    </row>
    <row r="250" spans="1:67" outlineLevel="1">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outlineLevel="1">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outlineLevel="1">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2">
      <c r="A253" t="s">
        <v>1725</v>
      </c>
      <c r="B253" s="50" t="str">
        <f>"Timing 1 - Wean to Join
"&amp;$B$202&amp;""</f>
        <v>Timing 1 - Wean to Join
Standard (7mo)</v>
      </c>
      <c r="C253" s="248">
        <f t="shared" ref="C253:C256" si="499">CHOOSE(d.Region,S253,AI253,AY253)</f>
        <v>0</v>
      </c>
      <c r="D253" s="248">
        <f t="shared" ref="D253:D256" si="500">CHOOSE(d.Region,T253,AJ253,AZ253)</f>
        <v>0</v>
      </c>
      <c r="E253" s="248">
        <f t="shared" ref="E253:E256" si="501">CHOOSE(d.Region,U253,AK253,BA253)</f>
        <v>0</v>
      </c>
      <c r="F253" s="248">
        <f t="shared" ref="F253:F256" si="502">CHOOSE(d.Region,V253,AL253,BB253)</f>
        <v>0</v>
      </c>
      <c r="G253" s="248">
        <f t="shared" ref="G253:G256" si="503">CHOOSE(d.Region,W253,AM253,BC253)</f>
        <v>0</v>
      </c>
      <c r="H253" s="248">
        <f t="shared" ref="H253:H256" si="504">CHOOSE(d.Region,X253,AN253,BD253)</f>
        <v>0</v>
      </c>
      <c r="I253" s="248">
        <f t="shared" ref="I253:I256" si="505">CHOOSE(d.Region,Y253,AO253,BE253)</f>
        <v>0</v>
      </c>
      <c r="J253" s="248">
        <f t="shared" ref="J253:J256" si="506">CHOOSE(d.Region,Z253,AP253,BF253)</f>
        <v>0</v>
      </c>
      <c r="K253" s="248">
        <f t="shared" ref="K253:K256" si="507">CHOOSE(d.Region,AA253,AQ253,BG253)</f>
        <v>0</v>
      </c>
      <c r="L253" s="248">
        <f t="shared" ref="L253:L256" si="508">CHOOSE(d.Region,AB253,AR253,BH253)</f>
        <v>0</v>
      </c>
      <c r="M253" s="248">
        <f t="shared" ref="M253:M256" si="509">CHOOSE(d.Region,AC253,AS253,BI253)</f>
        <v>0</v>
      </c>
      <c r="N253" s="248">
        <f t="shared" ref="N253:N256" si="510">CHOOSE(d.Region,AD253,AT253,BJ253)</f>
        <v>0</v>
      </c>
      <c r="O253" s="248">
        <f t="shared" ref="O253:O256" si="511">CHOOSE(d.Region,AE253,AU253,BK253)</f>
        <v>0</v>
      </c>
      <c r="P253" s="248">
        <f t="shared" ref="P253:P256" si="512">CHOOSE(d.Region,AF253,AV253,BL253)</f>
        <v>0</v>
      </c>
      <c r="Q253" s="248">
        <f t="shared" ref="Q253:Q256" si="513">CHOOSE(d.Region,AG253,AW253,BM253)</f>
        <v>0</v>
      </c>
      <c r="R253" s="440">
        <f t="shared" ref="R253:R256" si="514">CHOOSE(d.Region,AH253,AX253,BN253)</f>
        <v>0</v>
      </c>
      <c r="S253" s="451"/>
      <c r="T253" s="249"/>
      <c r="U253" s="249"/>
      <c r="V253" s="249"/>
      <c r="W253" s="249"/>
      <c r="X253" s="249"/>
      <c r="Y253" s="249"/>
      <c r="Z253" s="249"/>
      <c r="AA253" s="249"/>
      <c r="AB253" s="249"/>
      <c r="AC253" s="249"/>
      <c r="AD253" s="249"/>
      <c r="AE253" s="249"/>
      <c r="AF253" s="249"/>
      <c r="AG253" s="249"/>
      <c r="AH253" s="462"/>
      <c r="AI253" s="451"/>
      <c r="AJ253" s="249"/>
      <c r="AK253" s="249"/>
      <c r="AL253" s="249"/>
      <c r="AM253" s="249"/>
      <c r="AN253" s="249"/>
      <c r="AO253" s="249"/>
      <c r="AP253" s="249"/>
      <c r="AQ253" s="249"/>
      <c r="AR253" s="249"/>
      <c r="AS253" s="249"/>
      <c r="AT253" s="249"/>
      <c r="AU253" s="249"/>
      <c r="AV253" s="249"/>
      <c r="AW253" s="249"/>
      <c r="AX253" s="462"/>
      <c r="AY253" s="451"/>
      <c r="AZ253" s="249"/>
      <c r="BA253" s="249"/>
      <c r="BB253" s="249"/>
      <c r="BC253" s="249"/>
      <c r="BD253" s="249"/>
      <c r="BE253" s="249"/>
      <c r="BF253" s="249"/>
      <c r="BG253" s="249"/>
      <c r="BH253" s="249"/>
      <c r="BI253" s="249"/>
      <c r="BJ253" s="249"/>
      <c r="BK253" s="249"/>
      <c r="BL253" s="249"/>
      <c r="BM253" s="249"/>
      <c r="BN253" s="462"/>
      <c r="BO253" s="250" t="s">
        <v>1412</v>
      </c>
    </row>
    <row r="254" spans="1:67" outlineLevel="2">
      <c r="B254" s="51" t="str">
        <f>$B$203&amp;""</f>
        <v>Early</v>
      </c>
      <c r="C254" s="251">
        <f t="shared" si="499"/>
        <v>0</v>
      </c>
      <c r="D254" s="251">
        <f t="shared" si="500"/>
        <v>0</v>
      </c>
      <c r="E254" s="251">
        <f t="shared" si="501"/>
        <v>0</v>
      </c>
      <c r="F254" s="251">
        <f t="shared" si="502"/>
        <v>0</v>
      </c>
      <c r="G254" s="251">
        <f t="shared" si="503"/>
        <v>0</v>
      </c>
      <c r="H254" s="251">
        <f t="shared" si="504"/>
        <v>0</v>
      </c>
      <c r="I254" s="251">
        <f t="shared" si="505"/>
        <v>0</v>
      </c>
      <c r="J254" s="251">
        <f t="shared" si="506"/>
        <v>0</v>
      </c>
      <c r="K254" s="251">
        <f t="shared" si="507"/>
        <v>0</v>
      </c>
      <c r="L254" s="251">
        <f t="shared" si="508"/>
        <v>0</v>
      </c>
      <c r="M254" s="251">
        <f t="shared" si="509"/>
        <v>0</v>
      </c>
      <c r="N254" s="251">
        <f t="shared" si="510"/>
        <v>0</v>
      </c>
      <c r="O254" s="251">
        <f t="shared" si="511"/>
        <v>0</v>
      </c>
      <c r="P254" s="251">
        <f t="shared" si="512"/>
        <v>0</v>
      </c>
      <c r="Q254" s="251">
        <f t="shared" si="513"/>
        <v>0</v>
      </c>
      <c r="R254" s="441">
        <f t="shared" si="514"/>
        <v>0</v>
      </c>
      <c r="S254" s="452"/>
      <c r="T254" s="453"/>
      <c r="U254" s="453"/>
      <c r="V254" s="453"/>
      <c r="W254" s="453"/>
      <c r="X254" s="453"/>
      <c r="Y254" s="453"/>
      <c r="Z254" s="453"/>
      <c r="AA254" s="453"/>
      <c r="AB254" s="453"/>
      <c r="AC254" s="453"/>
      <c r="AD254" s="453"/>
      <c r="AE254" s="453"/>
      <c r="AF254" s="453"/>
      <c r="AG254" s="453"/>
      <c r="AH254" s="463"/>
      <c r="AI254" s="452"/>
      <c r="AJ254" s="453"/>
      <c r="AK254" s="453"/>
      <c r="AL254" s="453"/>
      <c r="AM254" s="453"/>
      <c r="AN254" s="453"/>
      <c r="AO254" s="453"/>
      <c r="AP254" s="453"/>
      <c r="AQ254" s="453"/>
      <c r="AR254" s="453"/>
      <c r="AS254" s="453"/>
      <c r="AT254" s="453"/>
      <c r="AU254" s="453"/>
      <c r="AV254" s="453"/>
      <c r="AW254" s="453"/>
      <c r="AX254" s="463"/>
      <c r="AY254" s="452"/>
      <c r="AZ254" s="453"/>
      <c r="BA254" s="453"/>
      <c r="BB254" s="453"/>
      <c r="BC254" s="453"/>
      <c r="BD254" s="453"/>
      <c r="BE254" s="453"/>
      <c r="BF254" s="453"/>
      <c r="BG254" s="453"/>
      <c r="BH254" s="453"/>
      <c r="BI254" s="453"/>
      <c r="BJ254" s="453"/>
      <c r="BK254" s="453"/>
      <c r="BL254" s="453"/>
      <c r="BM254" s="453"/>
      <c r="BN254" s="463"/>
      <c r="BO254" s="252"/>
    </row>
    <row r="255" spans="1:67" outlineLevel="2">
      <c r="B255" s="51" t="str">
        <f>$B$204&amp;""</f>
        <v>Middle</v>
      </c>
      <c r="C255" s="251">
        <f t="shared" si="499"/>
        <v>0</v>
      </c>
      <c r="D255" s="251">
        <f t="shared" si="500"/>
        <v>0</v>
      </c>
      <c r="E255" s="251">
        <f t="shared" si="501"/>
        <v>0</v>
      </c>
      <c r="F255" s="251">
        <f t="shared" si="502"/>
        <v>0</v>
      </c>
      <c r="G255" s="251">
        <f t="shared" si="503"/>
        <v>0</v>
      </c>
      <c r="H255" s="251">
        <f t="shared" si="504"/>
        <v>0</v>
      </c>
      <c r="I255" s="251">
        <f t="shared" si="505"/>
        <v>0</v>
      </c>
      <c r="J255" s="251">
        <f t="shared" si="506"/>
        <v>0</v>
      </c>
      <c r="K255" s="251">
        <f t="shared" si="507"/>
        <v>0</v>
      </c>
      <c r="L255" s="251">
        <f t="shared" si="508"/>
        <v>0</v>
      </c>
      <c r="M255" s="251">
        <f t="shared" si="509"/>
        <v>0</v>
      </c>
      <c r="N255" s="251">
        <f t="shared" si="510"/>
        <v>0</v>
      </c>
      <c r="O255" s="251">
        <f t="shared" si="511"/>
        <v>0</v>
      </c>
      <c r="P255" s="251">
        <f t="shared" si="512"/>
        <v>0</v>
      </c>
      <c r="Q255" s="251">
        <f t="shared" si="513"/>
        <v>0</v>
      </c>
      <c r="R255" s="441">
        <f t="shared" si="514"/>
        <v>0</v>
      </c>
      <c r="S255" s="452"/>
      <c r="T255" s="453"/>
      <c r="U255" s="453"/>
      <c r="V255" s="453"/>
      <c r="W255" s="453"/>
      <c r="X255" s="453"/>
      <c r="Y255" s="453"/>
      <c r="Z255" s="453"/>
      <c r="AA255" s="453"/>
      <c r="AB255" s="453"/>
      <c r="AC255" s="453"/>
      <c r="AD255" s="453"/>
      <c r="AE255" s="453"/>
      <c r="AF255" s="453"/>
      <c r="AG255" s="453"/>
      <c r="AH255" s="463"/>
      <c r="AI255" s="452"/>
      <c r="AJ255" s="453"/>
      <c r="AK255" s="453"/>
      <c r="AL255" s="453"/>
      <c r="AM255" s="453"/>
      <c r="AN255" s="453"/>
      <c r="AO255" s="453"/>
      <c r="AP255" s="453"/>
      <c r="AQ255" s="453"/>
      <c r="AR255" s="453"/>
      <c r="AS255" s="453"/>
      <c r="AT255" s="453"/>
      <c r="AU255" s="453"/>
      <c r="AV255" s="453"/>
      <c r="AW255" s="453"/>
      <c r="AX255" s="463"/>
      <c r="AY255" s="452"/>
      <c r="AZ255" s="453"/>
      <c r="BA255" s="453"/>
      <c r="BB255" s="453"/>
      <c r="BC255" s="453"/>
      <c r="BD255" s="453"/>
      <c r="BE255" s="453"/>
      <c r="BF255" s="453"/>
      <c r="BG255" s="453"/>
      <c r="BH255" s="453"/>
      <c r="BI255" s="453"/>
      <c r="BJ255" s="453"/>
      <c r="BK255" s="453"/>
      <c r="BL255" s="453"/>
      <c r="BM255" s="453"/>
      <c r="BN255" s="463"/>
    </row>
    <row r="256" spans="1:67" outlineLevel="2">
      <c r="B256" s="51" t="str">
        <f>$B$205&amp;""</f>
        <v>Late</v>
      </c>
      <c r="C256" s="251">
        <f t="shared" si="499"/>
        <v>0</v>
      </c>
      <c r="D256" s="251">
        <f t="shared" si="500"/>
        <v>0</v>
      </c>
      <c r="E256" s="251">
        <f t="shared" si="501"/>
        <v>0</v>
      </c>
      <c r="F256" s="251">
        <f t="shared" si="502"/>
        <v>0</v>
      </c>
      <c r="G256" s="251">
        <f t="shared" si="503"/>
        <v>0</v>
      </c>
      <c r="H256" s="251">
        <f t="shared" si="504"/>
        <v>0</v>
      </c>
      <c r="I256" s="251">
        <f t="shared" si="505"/>
        <v>0</v>
      </c>
      <c r="J256" s="251">
        <f t="shared" si="506"/>
        <v>0</v>
      </c>
      <c r="K256" s="251">
        <f t="shared" si="507"/>
        <v>0</v>
      </c>
      <c r="L256" s="251">
        <f t="shared" si="508"/>
        <v>0</v>
      </c>
      <c r="M256" s="251">
        <f t="shared" si="509"/>
        <v>0</v>
      </c>
      <c r="N256" s="251">
        <f t="shared" si="510"/>
        <v>0</v>
      </c>
      <c r="O256" s="251">
        <f t="shared" si="511"/>
        <v>0</v>
      </c>
      <c r="P256" s="251">
        <f t="shared" si="512"/>
        <v>0</v>
      </c>
      <c r="Q256" s="251">
        <f t="shared" si="513"/>
        <v>0</v>
      </c>
      <c r="R256" s="441">
        <f t="shared" si="514"/>
        <v>0</v>
      </c>
      <c r="S256" s="452"/>
      <c r="T256" s="453"/>
      <c r="U256" s="453"/>
      <c r="V256" s="453"/>
      <c r="W256" s="453"/>
      <c r="X256" s="453"/>
      <c r="Y256" s="453"/>
      <c r="Z256" s="453"/>
      <c r="AA256" s="453"/>
      <c r="AB256" s="453"/>
      <c r="AC256" s="453"/>
      <c r="AD256" s="453"/>
      <c r="AE256" s="453"/>
      <c r="AF256" s="453"/>
      <c r="AG256" s="453"/>
      <c r="AH256" s="463"/>
      <c r="AI256" s="452"/>
      <c r="AJ256" s="453"/>
      <c r="AK256" s="453"/>
      <c r="AL256" s="453"/>
      <c r="AM256" s="453"/>
      <c r="AN256" s="453"/>
      <c r="AO256" s="453"/>
      <c r="AP256" s="453"/>
      <c r="AQ256" s="453"/>
      <c r="AR256" s="453"/>
      <c r="AS256" s="453"/>
      <c r="AT256" s="453"/>
      <c r="AU256" s="453"/>
      <c r="AV256" s="453"/>
      <c r="AW256" s="453"/>
      <c r="AX256" s="463"/>
      <c r="AY256" s="452"/>
      <c r="AZ256" s="453"/>
      <c r="BA256" s="453"/>
      <c r="BB256" s="453"/>
      <c r="BC256" s="453"/>
      <c r="BD256" s="453"/>
      <c r="BE256" s="453"/>
      <c r="BF256" s="453"/>
      <c r="BG256" s="453"/>
      <c r="BH256" s="453"/>
      <c r="BI256" s="453"/>
      <c r="BJ256" s="453"/>
      <c r="BK256" s="453"/>
      <c r="BL256" s="453"/>
      <c r="BM256" s="453"/>
      <c r="BN256" s="463"/>
    </row>
    <row r="257" spans="2:67" outlineLevel="2">
      <c r="B257" s="51" t="s">
        <v>1552</v>
      </c>
      <c r="C257" s="251">
        <f t="shared" ref="C257:C259" si="515">CHOOSE(d.Region,S257,AI257,AY257)</f>
        <v>0</v>
      </c>
      <c r="D257" s="251">
        <f t="shared" ref="D257:D259" si="516">CHOOSE(d.Region,T257,AJ257,AZ257)</f>
        <v>0</v>
      </c>
      <c r="E257" s="251">
        <f t="shared" ref="E257:E259" si="517">CHOOSE(d.Region,U257,AK257,BA257)</f>
        <v>0</v>
      </c>
      <c r="F257" s="251">
        <f t="shared" ref="F257:F259" si="518">CHOOSE(d.Region,V257,AL257,BB257)</f>
        <v>0</v>
      </c>
      <c r="G257" s="251">
        <f t="shared" ref="G257:G259" si="519">CHOOSE(d.Region,W257,AM257,BC257)</f>
        <v>0</v>
      </c>
      <c r="H257" s="251">
        <f t="shared" ref="H257:H259" si="520">CHOOSE(d.Region,X257,AN257,BD257)</f>
        <v>0</v>
      </c>
      <c r="I257" s="251">
        <f t="shared" ref="I257:I259" si="521">CHOOSE(d.Region,Y257,AO257,BE257)</f>
        <v>0</v>
      </c>
      <c r="J257" s="251">
        <f t="shared" ref="J257:J259" si="522">CHOOSE(d.Region,Z257,AP257,BF257)</f>
        <v>0</v>
      </c>
      <c r="K257" s="251">
        <f t="shared" ref="K257:K259" si="523">CHOOSE(d.Region,AA257,AQ257,BG257)</f>
        <v>0</v>
      </c>
      <c r="L257" s="251">
        <f t="shared" ref="L257:L259" si="524">CHOOSE(d.Region,AB257,AR257,BH257)</f>
        <v>0</v>
      </c>
      <c r="M257" s="251">
        <f t="shared" ref="M257:M259" si="525">CHOOSE(d.Region,AC257,AS257,BI257)</f>
        <v>0</v>
      </c>
      <c r="N257" s="251">
        <f t="shared" ref="N257:N259" si="526">CHOOSE(d.Region,AD257,AT257,BJ257)</f>
        <v>0</v>
      </c>
      <c r="O257" s="251">
        <f t="shared" ref="O257:O259" si="527">CHOOSE(d.Region,AE257,AU257,BK257)</f>
        <v>0</v>
      </c>
      <c r="P257" s="251">
        <f t="shared" ref="P257:P259" si="528">CHOOSE(d.Region,AF257,AV257,BL257)</f>
        <v>0</v>
      </c>
      <c r="Q257" s="251">
        <f t="shared" ref="Q257:Q259" si="529">CHOOSE(d.Region,AG257,AW257,BM257)</f>
        <v>0</v>
      </c>
      <c r="R257" s="441">
        <f t="shared" ref="R257:R259" si="530">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row>
    <row r="258" spans="2:67" outlineLevel="1">
      <c r="B258" s="51" t="str">
        <f t="shared" ref="B258" si="531">$B$207&amp;""</f>
        <v>7mo with 0% mated</v>
      </c>
      <c r="C258" s="251">
        <f t="shared" si="515"/>
        <v>0</v>
      </c>
      <c r="D258" s="251">
        <f t="shared" si="516"/>
        <v>0</v>
      </c>
      <c r="E258" s="251">
        <f t="shared" si="517"/>
        <v>0</v>
      </c>
      <c r="F258" s="251">
        <f t="shared" si="518"/>
        <v>0</v>
      </c>
      <c r="G258" s="251">
        <f t="shared" si="519"/>
        <v>0</v>
      </c>
      <c r="H258" s="251">
        <f t="shared" si="520"/>
        <v>0</v>
      </c>
      <c r="I258" s="251">
        <f t="shared" si="521"/>
        <v>0</v>
      </c>
      <c r="J258" s="251">
        <f t="shared" si="522"/>
        <v>0</v>
      </c>
      <c r="K258" s="251">
        <f t="shared" si="523"/>
        <v>0</v>
      </c>
      <c r="L258" s="251">
        <f t="shared" si="524"/>
        <v>0</v>
      </c>
      <c r="M258" s="251">
        <f t="shared" si="525"/>
        <v>0</v>
      </c>
      <c r="N258" s="251">
        <f t="shared" si="526"/>
        <v>0</v>
      </c>
      <c r="O258" s="251">
        <f t="shared" si="527"/>
        <v>0</v>
      </c>
      <c r="P258" s="251">
        <f t="shared" si="528"/>
        <v>0</v>
      </c>
      <c r="Q258" s="251">
        <f t="shared" si="529"/>
        <v>0</v>
      </c>
      <c r="R258" s="441">
        <f t="shared" si="530"/>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252"/>
    </row>
    <row r="259" spans="2:67" outlineLevel="1">
      <c r="B259" s="51" t="s">
        <v>1698</v>
      </c>
      <c r="C259" s="251">
        <f t="shared" si="515"/>
        <v>0</v>
      </c>
      <c r="D259" s="251">
        <f t="shared" si="516"/>
        <v>0</v>
      </c>
      <c r="E259" s="251">
        <f t="shared" si="517"/>
        <v>0</v>
      </c>
      <c r="F259" s="251">
        <f t="shared" si="518"/>
        <v>0</v>
      </c>
      <c r="G259" s="251">
        <f t="shared" si="519"/>
        <v>0</v>
      </c>
      <c r="H259" s="251">
        <f t="shared" si="520"/>
        <v>0</v>
      </c>
      <c r="I259" s="251">
        <f t="shared" si="521"/>
        <v>0</v>
      </c>
      <c r="J259" s="251">
        <f t="shared" si="522"/>
        <v>0</v>
      </c>
      <c r="K259" s="251">
        <f t="shared" si="523"/>
        <v>0</v>
      </c>
      <c r="L259" s="251">
        <f t="shared" si="524"/>
        <v>0</v>
      </c>
      <c r="M259" s="251">
        <f t="shared" si="525"/>
        <v>0</v>
      </c>
      <c r="N259" s="251">
        <f t="shared" si="526"/>
        <v>0</v>
      </c>
      <c r="O259" s="251">
        <f t="shared" si="527"/>
        <v>0</v>
      </c>
      <c r="P259" s="251">
        <f t="shared" si="528"/>
        <v>0</v>
      </c>
      <c r="Q259" s="251">
        <f t="shared" si="529"/>
        <v>0</v>
      </c>
      <c r="R259" s="441">
        <f t="shared" si="530"/>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252"/>
    </row>
    <row r="260" spans="2:67" outlineLevel="1">
      <c r="B260" s="51" t="s">
        <v>1094</v>
      </c>
      <c r="C260" s="253">
        <f t="shared" ref="C260:C264" si="532">CHOOSE(d.Region,S260,AI260,AY260)</f>
        <v>0</v>
      </c>
      <c r="D260" s="253">
        <f t="shared" ref="D260:D264" si="533">CHOOSE(d.Region,T260,AJ260,AZ260)</f>
        <v>0</v>
      </c>
      <c r="E260" s="253">
        <f t="shared" ref="E260:E264" si="534">CHOOSE(d.Region,U260,AK260,BA260)</f>
        <v>0</v>
      </c>
      <c r="F260" s="253">
        <f t="shared" ref="F260:F264" si="535">CHOOSE(d.Region,V260,AL260,BB260)</f>
        <v>0</v>
      </c>
      <c r="G260" s="253">
        <f t="shared" ref="G260:G264" si="536">CHOOSE(d.Region,W260,AM260,BC260)</f>
        <v>0</v>
      </c>
      <c r="H260" s="253">
        <f t="shared" ref="H260:H264" si="537">CHOOSE(d.Region,X260,AN260,BD260)</f>
        <v>0</v>
      </c>
      <c r="I260" s="253">
        <f t="shared" ref="I260:I264" si="538">CHOOSE(d.Region,Y260,AO260,BE260)</f>
        <v>0</v>
      </c>
      <c r="J260" s="253">
        <f t="shared" ref="J260:J264" si="539">CHOOSE(d.Region,Z260,AP260,BF260)</f>
        <v>0</v>
      </c>
      <c r="K260" s="253">
        <f t="shared" ref="K260:K264" si="540">CHOOSE(d.Region,AA260,AQ260,BG260)</f>
        <v>0</v>
      </c>
      <c r="L260" s="253">
        <f t="shared" ref="L260:L264" si="541">CHOOSE(d.Region,AB260,AR260,BH260)</f>
        <v>0</v>
      </c>
      <c r="M260" s="253">
        <f t="shared" ref="M260:M264" si="542">CHOOSE(d.Region,AC260,AS260,BI260)</f>
        <v>0</v>
      </c>
      <c r="N260" s="253">
        <f t="shared" ref="N260:N264" si="543">CHOOSE(d.Region,AD260,AT260,BJ260)</f>
        <v>0</v>
      </c>
      <c r="O260" s="253">
        <f t="shared" ref="O260:O264" si="544">CHOOSE(d.Region,AE260,AU260,BK260)</f>
        <v>0</v>
      </c>
      <c r="P260" s="253">
        <f t="shared" ref="P260:P264" si="545">CHOOSE(d.Region,AF260,AV260,BL260)</f>
        <v>0</v>
      </c>
      <c r="Q260" s="253">
        <f t="shared" ref="Q260:Q264" si="546">CHOOSE(d.Region,AG260,AW260,BM260)</f>
        <v>0</v>
      </c>
      <c r="R260" s="442">
        <f t="shared" ref="R260:R264" si="547">CHOOSE(d.Region,AH260,AX260,BN260)</f>
        <v>0</v>
      </c>
      <c r="S260" s="473"/>
      <c r="T260" s="474"/>
      <c r="U260" s="474"/>
      <c r="V260" s="474"/>
      <c r="W260" s="474"/>
      <c r="X260" s="474"/>
      <c r="Y260" s="474"/>
      <c r="Z260" s="474"/>
      <c r="AA260" s="474"/>
      <c r="AB260" s="474"/>
      <c r="AC260" s="474"/>
      <c r="AD260" s="474"/>
      <c r="AE260" s="474"/>
      <c r="AF260" s="474"/>
      <c r="AG260" s="474"/>
      <c r="AH260" s="475"/>
      <c r="AI260" s="473"/>
      <c r="AJ260" s="474"/>
      <c r="AK260" s="474"/>
      <c r="AL260" s="474"/>
      <c r="AM260" s="474"/>
      <c r="AN260" s="474"/>
      <c r="AO260" s="474"/>
      <c r="AP260" s="474"/>
      <c r="AQ260" s="474"/>
      <c r="AR260" s="474"/>
      <c r="AS260" s="474"/>
      <c r="AT260" s="474"/>
      <c r="AU260" s="474"/>
      <c r="AV260" s="474"/>
      <c r="AW260" s="474"/>
      <c r="AX260" s="475"/>
      <c r="AY260" s="473"/>
      <c r="AZ260" s="474"/>
      <c r="BA260" s="474"/>
      <c r="BB260" s="474"/>
      <c r="BC260" s="474"/>
      <c r="BD260" s="474"/>
      <c r="BE260" s="474"/>
      <c r="BF260" s="474"/>
      <c r="BG260" s="474"/>
      <c r="BH260" s="474"/>
      <c r="BI260" s="474"/>
      <c r="BJ260" s="474"/>
      <c r="BK260" s="474"/>
      <c r="BL260" s="474"/>
      <c r="BM260" s="474"/>
      <c r="BN260" s="475"/>
      <c r="BO260" s="252"/>
    </row>
    <row r="261" spans="2:67" ht="24.75" outlineLevel="1">
      <c r="B261" s="50" t="str">
        <f>"Timing 2 - Join to mid preg
"&amp;$B$202&amp;""</f>
        <v>Timing 2 - Join to mid preg
Standard (7mo)</v>
      </c>
      <c r="C261" s="248">
        <f t="shared" si="532"/>
        <v>0</v>
      </c>
      <c r="D261" s="248">
        <f t="shared" si="533"/>
        <v>0</v>
      </c>
      <c r="E261" s="248">
        <f t="shared" si="534"/>
        <v>0</v>
      </c>
      <c r="F261" s="248">
        <f t="shared" si="535"/>
        <v>0</v>
      </c>
      <c r="G261" s="248">
        <f t="shared" si="536"/>
        <v>0</v>
      </c>
      <c r="H261" s="248">
        <f t="shared" si="537"/>
        <v>0</v>
      </c>
      <c r="I261" s="248">
        <f t="shared" si="538"/>
        <v>0</v>
      </c>
      <c r="J261" s="248">
        <f t="shared" si="539"/>
        <v>0</v>
      </c>
      <c r="K261" s="248">
        <f t="shared" si="540"/>
        <v>0</v>
      </c>
      <c r="L261" s="248">
        <f t="shared" si="541"/>
        <v>0</v>
      </c>
      <c r="M261" s="248">
        <f t="shared" si="542"/>
        <v>0</v>
      </c>
      <c r="N261" s="248">
        <f t="shared" si="543"/>
        <v>0</v>
      </c>
      <c r="O261" s="248">
        <f t="shared" si="544"/>
        <v>0</v>
      </c>
      <c r="P261" s="248">
        <f t="shared" si="545"/>
        <v>0</v>
      </c>
      <c r="Q261" s="248">
        <f t="shared" si="546"/>
        <v>0</v>
      </c>
      <c r="R261" s="440">
        <f t="shared" si="547"/>
        <v>0</v>
      </c>
      <c r="S261" s="451"/>
      <c r="T261" s="249"/>
      <c r="U261" s="249"/>
      <c r="V261" s="249"/>
      <c r="W261" s="249"/>
      <c r="X261" s="249"/>
      <c r="Y261" s="249"/>
      <c r="Z261" s="249"/>
      <c r="AA261" s="249"/>
      <c r="AB261" s="249"/>
      <c r="AC261" s="249"/>
      <c r="AD261" s="249"/>
      <c r="AE261" s="249"/>
      <c r="AF261" s="249"/>
      <c r="AG261" s="249"/>
      <c r="AH261" s="462"/>
      <c r="AI261" s="451"/>
      <c r="AJ261" s="249"/>
      <c r="AK261" s="249"/>
      <c r="AL261" s="249"/>
      <c r="AM261" s="249"/>
      <c r="AN261" s="249"/>
      <c r="AO261" s="249"/>
      <c r="AP261" s="249"/>
      <c r="AQ261" s="249"/>
      <c r="AR261" s="249"/>
      <c r="AS261" s="249"/>
      <c r="AT261" s="249"/>
      <c r="AU261" s="249"/>
      <c r="AV261" s="249"/>
      <c r="AW261" s="249"/>
      <c r="AX261" s="462"/>
      <c r="AY261" s="451"/>
      <c r="AZ261" s="249"/>
      <c r="BA261" s="249"/>
      <c r="BB261" s="249"/>
      <c r="BC261" s="249"/>
      <c r="BD261" s="249"/>
      <c r="BE261" s="249"/>
      <c r="BF261" s="249"/>
      <c r="BG261" s="249"/>
      <c r="BH261" s="249"/>
      <c r="BI261" s="249"/>
      <c r="BJ261" s="249"/>
      <c r="BK261" s="249"/>
      <c r="BL261" s="249"/>
      <c r="BM261" s="249"/>
      <c r="BN261" s="462"/>
      <c r="BO261" s="250" t="s">
        <v>1412</v>
      </c>
    </row>
    <row r="262" spans="2:67" outlineLevel="1">
      <c r="B262" s="51" t="str">
        <f t="shared" ref="B262" si="548">$B$203&amp;""</f>
        <v>Early</v>
      </c>
      <c r="C262" s="251">
        <f t="shared" si="532"/>
        <v>0</v>
      </c>
      <c r="D262" s="251">
        <f t="shared" si="533"/>
        <v>0</v>
      </c>
      <c r="E262" s="251">
        <f t="shared" si="534"/>
        <v>0</v>
      </c>
      <c r="F262" s="251">
        <f t="shared" si="535"/>
        <v>0</v>
      </c>
      <c r="G262" s="251">
        <f t="shared" si="536"/>
        <v>0</v>
      </c>
      <c r="H262" s="251">
        <f t="shared" si="537"/>
        <v>0</v>
      </c>
      <c r="I262" s="251">
        <f t="shared" si="538"/>
        <v>0</v>
      </c>
      <c r="J262" s="251">
        <f t="shared" si="539"/>
        <v>0</v>
      </c>
      <c r="K262" s="251">
        <f t="shared" si="540"/>
        <v>0</v>
      </c>
      <c r="L262" s="251">
        <f t="shared" si="541"/>
        <v>0</v>
      </c>
      <c r="M262" s="251">
        <f t="shared" si="542"/>
        <v>0</v>
      </c>
      <c r="N262" s="251">
        <f t="shared" si="543"/>
        <v>0</v>
      </c>
      <c r="O262" s="251">
        <f t="shared" si="544"/>
        <v>0</v>
      </c>
      <c r="P262" s="251">
        <f t="shared" si="545"/>
        <v>0</v>
      </c>
      <c r="Q262" s="251">
        <f t="shared" si="546"/>
        <v>0</v>
      </c>
      <c r="R262" s="441">
        <f t="shared" si="547"/>
        <v>0</v>
      </c>
      <c r="S262" s="452"/>
      <c r="T262" s="453"/>
      <c r="U262" s="453"/>
      <c r="V262" s="453"/>
      <c r="W262" s="453"/>
      <c r="X262" s="453"/>
      <c r="Y262" s="453"/>
      <c r="Z262" s="453"/>
      <c r="AA262" s="453"/>
      <c r="AB262" s="453"/>
      <c r="AC262" s="453"/>
      <c r="AD262" s="453"/>
      <c r="AE262" s="453"/>
      <c r="AF262" s="453"/>
      <c r="AG262" s="453"/>
      <c r="AH262" s="463"/>
      <c r="AI262" s="452"/>
      <c r="AJ262" s="453"/>
      <c r="AK262" s="453"/>
      <c r="AL262" s="453"/>
      <c r="AM262" s="453"/>
      <c r="AN262" s="453"/>
      <c r="AO262" s="453"/>
      <c r="AP262" s="453"/>
      <c r="AQ262" s="453"/>
      <c r="AR262" s="453"/>
      <c r="AS262" s="453"/>
      <c r="AT262" s="453"/>
      <c r="AU262" s="453"/>
      <c r="AV262" s="453"/>
      <c r="AW262" s="453"/>
      <c r="AX262" s="463"/>
      <c r="AY262" s="452"/>
      <c r="AZ262" s="453"/>
      <c r="BA262" s="453"/>
      <c r="BB262" s="453"/>
      <c r="BC262" s="453"/>
      <c r="BD262" s="453"/>
      <c r="BE262" s="453"/>
      <c r="BF262" s="453"/>
      <c r="BG262" s="453"/>
      <c r="BH262" s="453"/>
      <c r="BI262" s="453"/>
      <c r="BJ262" s="453"/>
      <c r="BK262" s="453"/>
      <c r="BL262" s="453"/>
      <c r="BM262" s="453"/>
      <c r="BN262" s="463"/>
    </row>
    <row r="263" spans="2:67" outlineLevel="1">
      <c r="B263" s="51" t="str">
        <f t="shared" ref="B263" si="549">$B$204&amp;""</f>
        <v>Middle</v>
      </c>
      <c r="C263" s="251">
        <f t="shared" si="532"/>
        <v>0</v>
      </c>
      <c r="D263" s="251">
        <f t="shared" si="533"/>
        <v>0</v>
      </c>
      <c r="E263" s="251">
        <f t="shared" si="534"/>
        <v>0</v>
      </c>
      <c r="F263" s="251">
        <f t="shared" si="535"/>
        <v>0</v>
      </c>
      <c r="G263" s="251">
        <f t="shared" si="536"/>
        <v>0</v>
      </c>
      <c r="H263" s="251">
        <f t="shared" si="537"/>
        <v>0</v>
      </c>
      <c r="I263" s="251">
        <f t="shared" si="538"/>
        <v>0</v>
      </c>
      <c r="J263" s="251">
        <f t="shared" si="539"/>
        <v>0</v>
      </c>
      <c r="K263" s="251">
        <f t="shared" si="540"/>
        <v>0</v>
      </c>
      <c r="L263" s="251">
        <f t="shared" si="541"/>
        <v>0</v>
      </c>
      <c r="M263" s="251">
        <f t="shared" si="542"/>
        <v>0</v>
      </c>
      <c r="N263" s="251">
        <f t="shared" si="543"/>
        <v>0</v>
      </c>
      <c r="O263" s="251">
        <f t="shared" si="544"/>
        <v>0</v>
      </c>
      <c r="P263" s="251">
        <f t="shared" si="545"/>
        <v>0</v>
      </c>
      <c r="Q263" s="251">
        <f t="shared" si="546"/>
        <v>0</v>
      </c>
      <c r="R263" s="441">
        <f t="shared" si="547"/>
        <v>0</v>
      </c>
      <c r="S263" s="452"/>
      <c r="T263" s="453"/>
      <c r="U263" s="453"/>
      <c r="V263" s="453"/>
      <c r="W263" s="453"/>
      <c r="X263" s="453"/>
      <c r="Y263" s="453"/>
      <c r="Z263" s="453"/>
      <c r="AA263" s="453"/>
      <c r="AB263" s="453"/>
      <c r="AC263" s="453"/>
      <c r="AD263" s="453"/>
      <c r="AE263" s="453"/>
      <c r="AF263" s="453"/>
      <c r="AG263" s="453"/>
      <c r="AH263" s="463"/>
      <c r="AI263" s="452"/>
      <c r="AJ263" s="453"/>
      <c r="AK263" s="453"/>
      <c r="AL263" s="453"/>
      <c r="AM263" s="453"/>
      <c r="AN263" s="453"/>
      <c r="AO263" s="453"/>
      <c r="AP263" s="453"/>
      <c r="AQ263" s="453"/>
      <c r="AR263" s="453"/>
      <c r="AS263" s="453"/>
      <c r="AT263" s="453"/>
      <c r="AU263" s="453"/>
      <c r="AV263" s="453"/>
      <c r="AW263" s="453"/>
      <c r="AX263" s="463"/>
      <c r="AY263" s="452"/>
      <c r="AZ263" s="453"/>
      <c r="BA263" s="453"/>
      <c r="BB263" s="453"/>
      <c r="BC263" s="453"/>
      <c r="BD263" s="453"/>
      <c r="BE263" s="453"/>
      <c r="BF263" s="453"/>
      <c r="BG263" s="453"/>
      <c r="BH263" s="453"/>
      <c r="BI263" s="453"/>
      <c r="BJ263" s="453"/>
      <c r="BK263" s="453"/>
      <c r="BL263" s="453"/>
      <c r="BM263" s="453"/>
      <c r="BN263" s="463"/>
    </row>
    <row r="264" spans="2:67" outlineLevel="1">
      <c r="B264" s="51" t="str">
        <f t="shared" ref="B264" si="550">$B$205&amp;""</f>
        <v>Late</v>
      </c>
      <c r="C264" s="251">
        <f t="shared" si="532"/>
        <v>0</v>
      </c>
      <c r="D264" s="251">
        <f t="shared" si="533"/>
        <v>0</v>
      </c>
      <c r="E264" s="251">
        <f t="shared" si="534"/>
        <v>0</v>
      </c>
      <c r="F264" s="251">
        <f t="shared" si="535"/>
        <v>0</v>
      </c>
      <c r="G264" s="251">
        <f t="shared" si="536"/>
        <v>0</v>
      </c>
      <c r="H264" s="251">
        <f t="shared" si="537"/>
        <v>0</v>
      </c>
      <c r="I264" s="251">
        <f t="shared" si="538"/>
        <v>0</v>
      </c>
      <c r="J264" s="251">
        <f t="shared" si="539"/>
        <v>0</v>
      </c>
      <c r="K264" s="251">
        <f t="shared" si="540"/>
        <v>0</v>
      </c>
      <c r="L264" s="251">
        <f t="shared" si="541"/>
        <v>0</v>
      </c>
      <c r="M264" s="251">
        <f t="shared" si="542"/>
        <v>0</v>
      </c>
      <c r="N264" s="251">
        <f t="shared" si="543"/>
        <v>0</v>
      </c>
      <c r="O264" s="251">
        <f t="shared" si="544"/>
        <v>0</v>
      </c>
      <c r="P264" s="251">
        <f t="shared" si="545"/>
        <v>0</v>
      </c>
      <c r="Q264" s="251">
        <f t="shared" si="546"/>
        <v>0</v>
      </c>
      <c r="R264" s="441">
        <f t="shared" si="547"/>
        <v>0</v>
      </c>
      <c r="S264" s="452"/>
      <c r="T264" s="453"/>
      <c r="U264" s="453"/>
      <c r="V264" s="453"/>
      <c r="W264" s="453"/>
      <c r="X264" s="453"/>
      <c r="Y264" s="453"/>
      <c r="Z264" s="453"/>
      <c r="AA264" s="453"/>
      <c r="AB264" s="453"/>
      <c r="AC264" s="453"/>
      <c r="AD264" s="453"/>
      <c r="AE264" s="453"/>
      <c r="AF264" s="453"/>
      <c r="AG264" s="453"/>
      <c r="AH264" s="463"/>
      <c r="AI264" s="452"/>
      <c r="AJ264" s="453"/>
      <c r="AK264" s="453"/>
      <c r="AL264" s="453"/>
      <c r="AM264" s="453"/>
      <c r="AN264" s="453"/>
      <c r="AO264" s="453"/>
      <c r="AP264" s="453"/>
      <c r="AQ264" s="453"/>
      <c r="AR264" s="453"/>
      <c r="AS264" s="453"/>
      <c r="AT264" s="453"/>
      <c r="AU264" s="453"/>
      <c r="AV264" s="453"/>
      <c r="AW264" s="453"/>
      <c r="AX264" s="463"/>
      <c r="AY264" s="452"/>
      <c r="AZ264" s="453"/>
      <c r="BA264" s="453"/>
      <c r="BB264" s="453"/>
      <c r="BC264" s="453"/>
      <c r="BD264" s="453"/>
      <c r="BE264" s="453"/>
      <c r="BF264" s="453"/>
      <c r="BG264" s="453"/>
      <c r="BH264" s="453"/>
      <c r="BI264" s="453"/>
      <c r="BJ264" s="453"/>
      <c r="BK264" s="453"/>
      <c r="BL264" s="453"/>
      <c r="BM264" s="453"/>
      <c r="BN264" s="463"/>
    </row>
    <row r="265" spans="2:67" outlineLevel="1">
      <c r="B265" s="51" t="s">
        <v>960</v>
      </c>
      <c r="C265" s="251">
        <f t="shared" ref="C265:C267" si="551">CHOOSE(d.Region,S265,AI265,AY265)</f>
        <v>0</v>
      </c>
      <c r="D265" s="251">
        <f t="shared" ref="D265:D267" si="552">CHOOSE(d.Region,T265,AJ265,AZ265)</f>
        <v>0</v>
      </c>
      <c r="E265" s="251">
        <f t="shared" ref="E265:E267" si="553">CHOOSE(d.Region,U265,AK265,BA265)</f>
        <v>0</v>
      </c>
      <c r="F265" s="251">
        <f t="shared" ref="F265:F267" si="554">CHOOSE(d.Region,V265,AL265,BB265)</f>
        <v>0</v>
      </c>
      <c r="G265" s="251">
        <f t="shared" ref="G265:G267" si="555">CHOOSE(d.Region,W265,AM265,BC265)</f>
        <v>0</v>
      </c>
      <c r="H265" s="251">
        <f t="shared" ref="H265:H267" si="556">CHOOSE(d.Region,X265,AN265,BD265)</f>
        <v>0</v>
      </c>
      <c r="I265" s="251">
        <f t="shared" ref="I265:I267" si="557">CHOOSE(d.Region,Y265,AO265,BE265)</f>
        <v>0</v>
      </c>
      <c r="J265" s="251">
        <f t="shared" ref="J265:J267" si="558">CHOOSE(d.Region,Z265,AP265,BF265)</f>
        <v>0</v>
      </c>
      <c r="K265" s="251">
        <f t="shared" ref="K265:K267" si="559">CHOOSE(d.Region,AA265,AQ265,BG265)</f>
        <v>0</v>
      </c>
      <c r="L265" s="251">
        <f t="shared" ref="L265:L267" si="560">CHOOSE(d.Region,AB265,AR265,BH265)</f>
        <v>0</v>
      </c>
      <c r="M265" s="251">
        <f t="shared" ref="M265:M267" si="561">CHOOSE(d.Region,AC265,AS265,BI265)</f>
        <v>0</v>
      </c>
      <c r="N265" s="251">
        <f t="shared" ref="N265:N267" si="562">CHOOSE(d.Region,AD265,AT265,BJ265)</f>
        <v>0</v>
      </c>
      <c r="O265" s="251">
        <f t="shared" ref="O265:O267" si="563">CHOOSE(d.Region,AE265,AU265,BK265)</f>
        <v>0</v>
      </c>
      <c r="P265" s="251">
        <f t="shared" ref="P265:P267" si="564">CHOOSE(d.Region,AF265,AV265,BL265)</f>
        <v>0</v>
      </c>
      <c r="Q265" s="251">
        <f t="shared" ref="Q265:Q267" si="565">CHOOSE(d.Region,AG265,AW265,BM265)</f>
        <v>0</v>
      </c>
      <c r="R265" s="441">
        <f t="shared" ref="R265:R267" si="56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row>
    <row r="266" spans="2:67" outlineLevel="1">
      <c r="B266" s="51" t="str">
        <f t="shared" ref="B266" si="567">$B$207&amp;""</f>
        <v>7mo with 0% mated</v>
      </c>
      <c r="C266" s="251">
        <f t="shared" si="551"/>
        <v>0</v>
      </c>
      <c r="D266" s="251">
        <f t="shared" si="552"/>
        <v>0</v>
      </c>
      <c r="E266" s="251">
        <f t="shared" si="553"/>
        <v>0</v>
      </c>
      <c r="F266" s="251">
        <f t="shared" si="554"/>
        <v>0</v>
      </c>
      <c r="G266" s="251">
        <f t="shared" si="555"/>
        <v>0</v>
      </c>
      <c r="H266" s="251">
        <f t="shared" si="556"/>
        <v>0</v>
      </c>
      <c r="I266" s="251">
        <f t="shared" si="557"/>
        <v>0</v>
      </c>
      <c r="J266" s="251">
        <f t="shared" si="558"/>
        <v>0</v>
      </c>
      <c r="K266" s="251">
        <f t="shared" si="559"/>
        <v>0</v>
      </c>
      <c r="L266" s="251">
        <f t="shared" si="560"/>
        <v>0</v>
      </c>
      <c r="M266" s="251">
        <f t="shared" si="561"/>
        <v>0</v>
      </c>
      <c r="N266" s="251">
        <f t="shared" si="562"/>
        <v>0</v>
      </c>
      <c r="O266" s="251">
        <f t="shared" si="563"/>
        <v>0</v>
      </c>
      <c r="P266" s="251">
        <f t="shared" si="564"/>
        <v>0</v>
      </c>
      <c r="Q266" s="251">
        <f t="shared" si="565"/>
        <v>0</v>
      </c>
      <c r="R266" s="441">
        <f t="shared" si="56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252"/>
    </row>
    <row r="267" spans="2:67" outlineLevel="1">
      <c r="B267" s="51" t="s">
        <v>1698</v>
      </c>
      <c r="C267" s="251">
        <f t="shared" si="551"/>
        <v>0</v>
      </c>
      <c r="D267" s="251">
        <f t="shared" si="552"/>
        <v>0</v>
      </c>
      <c r="E267" s="251">
        <f t="shared" si="553"/>
        <v>0</v>
      </c>
      <c r="F267" s="251">
        <f t="shared" si="554"/>
        <v>0</v>
      </c>
      <c r="G267" s="251">
        <f t="shared" si="555"/>
        <v>0</v>
      </c>
      <c r="H267" s="251">
        <f t="shared" si="556"/>
        <v>0</v>
      </c>
      <c r="I267" s="251">
        <f t="shared" si="557"/>
        <v>0</v>
      </c>
      <c r="J267" s="251">
        <f t="shared" si="558"/>
        <v>0</v>
      </c>
      <c r="K267" s="251">
        <f t="shared" si="559"/>
        <v>0</v>
      </c>
      <c r="L267" s="251">
        <f t="shared" si="560"/>
        <v>0</v>
      </c>
      <c r="M267" s="251">
        <f t="shared" si="561"/>
        <v>0</v>
      </c>
      <c r="N267" s="251">
        <f t="shared" si="562"/>
        <v>0</v>
      </c>
      <c r="O267" s="251">
        <f t="shared" si="563"/>
        <v>0</v>
      </c>
      <c r="P267" s="251">
        <f t="shared" si="564"/>
        <v>0</v>
      </c>
      <c r="Q267" s="251">
        <f t="shared" si="565"/>
        <v>0</v>
      </c>
      <c r="R267" s="441">
        <f t="shared" si="56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252"/>
    </row>
    <row r="268" spans="2:67" outlineLevel="1">
      <c r="B268" s="51" t="s">
        <v>1094</v>
      </c>
      <c r="C268" s="253">
        <f t="shared" ref="C268:C272" si="568">CHOOSE(d.Region,S268,AI268,AY268)</f>
        <v>0</v>
      </c>
      <c r="D268" s="253">
        <f t="shared" ref="D268:D272" si="569">CHOOSE(d.Region,T268,AJ268,AZ268)</f>
        <v>0</v>
      </c>
      <c r="E268" s="253">
        <f t="shared" ref="E268:E272" si="570">CHOOSE(d.Region,U268,AK268,BA268)</f>
        <v>0</v>
      </c>
      <c r="F268" s="253">
        <f t="shared" ref="F268:F272" si="571">CHOOSE(d.Region,V268,AL268,BB268)</f>
        <v>0</v>
      </c>
      <c r="G268" s="253">
        <f t="shared" ref="G268:G272" si="572">CHOOSE(d.Region,W268,AM268,BC268)</f>
        <v>0</v>
      </c>
      <c r="H268" s="253">
        <f t="shared" ref="H268:H272" si="573">CHOOSE(d.Region,X268,AN268,BD268)</f>
        <v>0</v>
      </c>
      <c r="I268" s="253">
        <f t="shared" ref="I268:I272" si="574">CHOOSE(d.Region,Y268,AO268,BE268)</f>
        <v>0</v>
      </c>
      <c r="J268" s="253">
        <f t="shared" ref="J268:J272" si="575">CHOOSE(d.Region,Z268,AP268,BF268)</f>
        <v>0</v>
      </c>
      <c r="K268" s="253">
        <f t="shared" ref="K268:K272" si="576">CHOOSE(d.Region,AA268,AQ268,BG268)</f>
        <v>0</v>
      </c>
      <c r="L268" s="253">
        <f t="shared" ref="L268:L272" si="577">CHOOSE(d.Region,AB268,AR268,BH268)</f>
        <v>0</v>
      </c>
      <c r="M268" s="253">
        <f t="shared" ref="M268:M272" si="578">CHOOSE(d.Region,AC268,AS268,BI268)</f>
        <v>0</v>
      </c>
      <c r="N268" s="253">
        <f t="shared" ref="N268:N272" si="579">CHOOSE(d.Region,AD268,AT268,BJ268)</f>
        <v>0</v>
      </c>
      <c r="O268" s="253">
        <f t="shared" ref="O268:O272" si="580">CHOOSE(d.Region,AE268,AU268,BK268)</f>
        <v>0</v>
      </c>
      <c r="P268" s="253">
        <f t="shared" ref="P268:P272" si="581">CHOOSE(d.Region,AF268,AV268,BL268)</f>
        <v>0</v>
      </c>
      <c r="Q268" s="253">
        <f t="shared" ref="Q268:Q272" si="582">CHOOSE(d.Region,AG268,AW268,BM268)</f>
        <v>0</v>
      </c>
      <c r="R268" s="442">
        <f t="shared" ref="R268:R272" si="583">CHOOSE(d.Region,AH268,AX268,BN268)</f>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252"/>
    </row>
    <row r="269" spans="2:67" ht="24.75" outlineLevel="1">
      <c r="B269" s="50" t="str">
        <f>"Timing 3 - mid preg to Birth
"&amp;$B$202&amp;""</f>
        <v>Timing 3 - mid preg to Birth
Standard (7mo)</v>
      </c>
      <c r="C269" s="248">
        <f t="shared" si="568"/>
        <v>0</v>
      </c>
      <c r="D269" s="248">
        <f t="shared" si="569"/>
        <v>0</v>
      </c>
      <c r="E269" s="248">
        <f t="shared" si="570"/>
        <v>0</v>
      </c>
      <c r="F269" s="248">
        <f t="shared" si="571"/>
        <v>0</v>
      </c>
      <c r="G269" s="248">
        <f t="shared" si="572"/>
        <v>0</v>
      </c>
      <c r="H269" s="248">
        <f t="shared" si="573"/>
        <v>0</v>
      </c>
      <c r="I269" s="248">
        <f t="shared" si="574"/>
        <v>0</v>
      </c>
      <c r="J269" s="248">
        <f t="shared" si="575"/>
        <v>0</v>
      </c>
      <c r="K269" s="248">
        <f t="shared" si="576"/>
        <v>0</v>
      </c>
      <c r="L269" s="248">
        <f t="shared" si="577"/>
        <v>0</v>
      </c>
      <c r="M269" s="248">
        <f t="shared" si="578"/>
        <v>0</v>
      </c>
      <c r="N269" s="248">
        <f t="shared" si="579"/>
        <v>0</v>
      </c>
      <c r="O269" s="248">
        <f t="shared" si="580"/>
        <v>0</v>
      </c>
      <c r="P269" s="248">
        <f t="shared" si="581"/>
        <v>0</v>
      </c>
      <c r="Q269" s="248">
        <f t="shared" si="582"/>
        <v>0</v>
      </c>
      <c r="R269" s="440">
        <f t="shared" si="583"/>
        <v>0</v>
      </c>
      <c r="S269" s="451"/>
      <c r="T269" s="249"/>
      <c r="U269" s="249"/>
      <c r="V269" s="249"/>
      <c r="W269" s="249"/>
      <c r="X269" s="249"/>
      <c r="Y269" s="249"/>
      <c r="Z269" s="249"/>
      <c r="AA269" s="249"/>
      <c r="AB269" s="249"/>
      <c r="AC269" s="249"/>
      <c r="AD269" s="249"/>
      <c r="AE269" s="249"/>
      <c r="AF269" s="249"/>
      <c r="AG269" s="249"/>
      <c r="AH269" s="462"/>
      <c r="AI269" s="451"/>
      <c r="AJ269" s="249"/>
      <c r="AK269" s="249"/>
      <c r="AL269" s="249"/>
      <c r="AM269" s="249"/>
      <c r="AN269" s="249"/>
      <c r="AO269" s="249"/>
      <c r="AP269" s="249"/>
      <c r="AQ269" s="249"/>
      <c r="AR269" s="249"/>
      <c r="AS269" s="249"/>
      <c r="AT269" s="249"/>
      <c r="AU269" s="249"/>
      <c r="AV269" s="249"/>
      <c r="AW269" s="249"/>
      <c r="AX269" s="462"/>
      <c r="AY269" s="451"/>
      <c r="AZ269" s="249"/>
      <c r="BA269" s="249"/>
      <c r="BB269" s="249"/>
      <c r="BC269" s="249"/>
      <c r="BD269" s="249"/>
      <c r="BE269" s="249"/>
      <c r="BF269" s="249"/>
      <c r="BG269" s="249"/>
      <c r="BH269" s="249"/>
      <c r="BI269" s="249"/>
      <c r="BJ269" s="249"/>
      <c r="BK269" s="249"/>
      <c r="BL269" s="249"/>
      <c r="BM269" s="249"/>
      <c r="BN269" s="462"/>
      <c r="BO269" s="250" t="s">
        <v>1412</v>
      </c>
    </row>
    <row r="270" spans="2:67" outlineLevel="2">
      <c r="B270" s="51" t="str">
        <f t="shared" ref="B270" si="584">$B$203&amp;""</f>
        <v>Early</v>
      </c>
      <c r="C270" s="251">
        <f t="shared" si="568"/>
        <v>0</v>
      </c>
      <c r="D270" s="251">
        <f t="shared" si="569"/>
        <v>0</v>
      </c>
      <c r="E270" s="251">
        <f t="shared" si="570"/>
        <v>0</v>
      </c>
      <c r="F270" s="251">
        <f t="shared" si="571"/>
        <v>0</v>
      </c>
      <c r="G270" s="251">
        <f t="shared" si="572"/>
        <v>0</v>
      </c>
      <c r="H270" s="251">
        <f t="shared" si="573"/>
        <v>0</v>
      </c>
      <c r="I270" s="251">
        <f t="shared" si="574"/>
        <v>0</v>
      </c>
      <c r="J270" s="251">
        <f t="shared" si="575"/>
        <v>0</v>
      </c>
      <c r="K270" s="251">
        <f t="shared" si="576"/>
        <v>0</v>
      </c>
      <c r="L270" s="251">
        <f t="shared" si="577"/>
        <v>0</v>
      </c>
      <c r="M270" s="251">
        <f t="shared" si="578"/>
        <v>0</v>
      </c>
      <c r="N270" s="251">
        <f t="shared" si="579"/>
        <v>0</v>
      </c>
      <c r="O270" s="251">
        <f t="shared" si="580"/>
        <v>0</v>
      </c>
      <c r="P270" s="251">
        <f t="shared" si="581"/>
        <v>0</v>
      </c>
      <c r="Q270" s="251">
        <f t="shared" si="582"/>
        <v>0</v>
      </c>
      <c r="R270" s="441">
        <f t="shared" si="583"/>
        <v>0</v>
      </c>
      <c r="S270" s="452"/>
      <c r="T270" s="453"/>
      <c r="U270" s="453"/>
      <c r="V270" s="453"/>
      <c r="W270" s="453"/>
      <c r="X270" s="453"/>
      <c r="Y270" s="453"/>
      <c r="Z270" s="453"/>
      <c r="AA270" s="453"/>
      <c r="AB270" s="453"/>
      <c r="AC270" s="453"/>
      <c r="AD270" s="453"/>
      <c r="AE270" s="453"/>
      <c r="AF270" s="453"/>
      <c r="AG270" s="453"/>
      <c r="AH270" s="463"/>
      <c r="AI270" s="452"/>
      <c r="AJ270" s="453"/>
      <c r="AK270" s="453"/>
      <c r="AL270" s="453"/>
      <c r="AM270" s="453"/>
      <c r="AN270" s="453"/>
      <c r="AO270" s="453"/>
      <c r="AP270" s="453"/>
      <c r="AQ270" s="453"/>
      <c r="AR270" s="453"/>
      <c r="AS270" s="453"/>
      <c r="AT270" s="453"/>
      <c r="AU270" s="453"/>
      <c r="AV270" s="453"/>
      <c r="AW270" s="453"/>
      <c r="AX270" s="463"/>
      <c r="AY270" s="452"/>
      <c r="AZ270" s="453"/>
      <c r="BA270" s="453"/>
      <c r="BB270" s="453"/>
      <c r="BC270" s="453"/>
      <c r="BD270" s="453"/>
      <c r="BE270" s="453"/>
      <c r="BF270" s="453"/>
      <c r="BG270" s="453"/>
      <c r="BH270" s="453"/>
      <c r="BI270" s="453"/>
      <c r="BJ270" s="453"/>
      <c r="BK270" s="453"/>
      <c r="BL270" s="453"/>
      <c r="BM270" s="453"/>
      <c r="BN270" s="463"/>
    </row>
    <row r="271" spans="2:67" outlineLevel="2">
      <c r="B271" s="51" t="str">
        <f t="shared" ref="B271" si="585">$B$204&amp;""</f>
        <v>Middle</v>
      </c>
      <c r="C271" s="251">
        <f t="shared" si="568"/>
        <v>0</v>
      </c>
      <c r="D271" s="251">
        <f t="shared" si="569"/>
        <v>0</v>
      </c>
      <c r="E271" s="251">
        <f t="shared" si="570"/>
        <v>0</v>
      </c>
      <c r="F271" s="251">
        <f t="shared" si="571"/>
        <v>0</v>
      </c>
      <c r="G271" s="251">
        <f t="shared" si="572"/>
        <v>0</v>
      </c>
      <c r="H271" s="251">
        <f t="shared" si="573"/>
        <v>0</v>
      </c>
      <c r="I271" s="251">
        <f t="shared" si="574"/>
        <v>0</v>
      </c>
      <c r="J271" s="251">
        <f t="shared" si="575"/>
        <v>0</v>
      </c>
      <c r="K271" s="251">
        <f t="shared" si="576"/>
        <v>0</v>
      </c>
      <c r="L271" s="251">
        <f t="shared" si="577"/>
        <v>0</v>
      </c>
      <c r="M271" s="251">
        <f t="shared" si="578"/>
        <v>0</v>
      </c>
      <c r="N271" s="251">
        <f t="shared" si="579"/>
        <v>0</v>
      </c>
      <c r="O271" s="251">
        <f t="shared" si="580"/>
        <v>0</v>
      </c>
      <c r="P271" s="251">
        <f t="shared" si="581"/>
        <v>0</v>
      </c>
      <c r="Q271" s="251">
        <f t="shared" si="582"/>
        <v>0</v>
      </c>
      <c r="R271" s="441">
        <f t="shared" si="583"/>
        <v>0</v>
      </c>
      <c r="S271" s="452"/>
      <c r="T271" s="453"/>
      <c r="U271" s="453"/>
      <c r="V271" s="453"/>
      <c r="W271" s="453"/>
      <c r="X271" s="453"/>
      <c r="Y271" s="453"/>
      <c r="Z271" s="453"/>
      <c r="AA271" s="453"/>
      <c r="AB271" s="453"/>
      <c r="AC271" s="453"/>
      <c r="AD271" s="453"/>
      <c r="AE271" s="453"/>
      <c r="AF271" s="453"/>
      <c r="AG271" s="453"/>
      <c r="AH271" s="463"/>
      <c r="AI271" s="452"/>
      <c r="AJ271" s="453"/>
      <c r="AK271" s="453"/>
      <c r="AL271" s="453"/>
      <c r="AM271" s="453"/>
      <c r="AN271" s="453"/>
      <c r="AO271" s="453"/>
      <c r="AP271" s="453"/>
      <c r="AQ271" s="453"/>
      <c r="AR271" s="453"/>
      <c r="AS271" s="453"/>
      <c r="AT271" s="453"/>
      <c r="AU271" s="453"/>
      <c r="AV271" s="453"/>
      <c r="AW271" s="453"/>
      <c r="AX271" s="463"/>
      <c r="AY271" s="452"/>
      <c r="AZ271" s="453"/>
      <c r="BA271" s="453"/>
      <c r="BB271" s="453"/>
      <c r="BC271" s="453"/>
      <c r="BD271" s="453"/>
      <c r="BE271" s="453"/>
      <c r="BF271" s="453"/>
      <c r="BG271" s="453"/>
      <c r="BH271" s="453"/>
      <c r="BI271" s="453"/>
      <c r="BJ271" s="453"/>
      <c r="BK271" s="453"/>
      <c r="BL271" s="453"/>
      <c r="BM271" s="453"/>
      <c r="BN271" s="463"/>
    </row>
    <row r="272" spans="2:67" outlineLevel="2">
      <c r="B272" s="51" t="str">
        <f t="shared" ref="B272" si="586">$B$205&amp;""</f>
        <v>Late</v>
      </c>
      <c r="C272" s="251">
        <f t="shared" si="568"/>
        <v>0</v>
      </c>
      <c r="D272" s="251">
        <f t="shared" si="569"/>
        <v>0</v>
      </c>
      <c r="E272" s="251">
        <f t="shared" si="570"/>
        <v>0</v>
      </c>
      <c r="F272" s="251">
        <f t="shared" si="571"/>
        <v>0</v>
      </c>
      <c r="G272" s="251">
        <f t="shared" si="572"/>
        <v>0</v>
      </c>
      <c r="H272" s="251">
        <f t="shared" si="573"/>
        <v>0</v>
      </c>
      <c r="I272" s="251">
        <f t="shared" si="574"/>
        <v>0</v>
      </c>
      <c r="J272" s="251">
        <f t="shared" si="575"/>
        <v>0</v>
      </c>
      <c r="K272" s="251">
        <f t="shared" si="576"/>
        <v>0</v>
      </c>
      <c r="L272" s="251">
        <f t="shared" si="577"/>
        <v>0</v>
      </c>
      <c r="M272" s="251">
        <f t="shared" si="578"/>
        <v>0</v>
      </c>
      <c r="N272" s="251">
        <f t="shared" si="579"/>
        <v>0</v>
      </c>
      <c r="O272" s="251">
        <f t="shared" si="580"/>
        <v>0</v>
      </c>
      <c r="P272" s="251">
        <f t="shared" si="581"/>
        <v>0</v>
      </c>
      <c r="Q272" s="251">
        <f t="shared" si="582"/>
        <v>0</v>
      </c>
      <c r="R272" s="441">
        <f t="shared" si="583"/>
        <v>0</v>
      </c>
      <c r="S272" s="452"/>
      <c r="T272" s="453"/>
      <c r="U272" s="453"/>
      <c r="V272" s="453"/>
      <c r="W272" s="453"/>
      <c r="X272" s="453"/>
      <c r="Y272" s="453"/>
      <c r="Z272" s="453"/>
      <c r="AA272" s="453"/>
      <c r="AB272" s="453"/>
      <c r="AC272" s="453"/>
      <c r="AD272" s="453"/>
      <c r="AE272" s="453"/>
      <c r="AF272" s="453"/>
      <c r="AG272" s="453"/>
      <c r="AH272" s="463"/>
      <c r="AI272" s="452"/>
      <c r="AJ272" s="453"/>
      <c r="AK272" s="453"/>
      <c r="AL272" s="453"/>
      <c r="AM272" s="453"/>
      <c r="AN272" s="453"/>
      <c r="AO272" s="453"/>
      <c r="AP272" s="453"/>
      <c r="AQ272" s="453"/>
      <c r="AR272" s="453"/>
      <c r="AS272" s="453"/>
      <c r="AT272" s="453"/>
      <c r="AU272" s="453"/>
      <c r="AV272" s="453"/>
      <c r="AW272" s="453"/>
      <c r="AX272" s="463"/>
      <c r="AY272" s="452"/>
      <c r="AZ272" s="453"/>
      <c r="BA272" s="453"/>
      <c r="BB272" s="453"/>
      <c r="BC272" s="453"/>
      <c r="BD272" s="453"/>
      <c r="BE272" s="453"/>
      <c r="BF272" s="453"/>
      <c r="BG272" s="453"/>
      <c r="BH272" s="453"/>
      <c r="BI272" s="453"/>
      <c r="BJ272" s="453"/>
      <c r="BK272" s="453"/>
      <c r="BL272" s="453"/>
      <c r="BM272" s="453"/>
      <c r="BN272" s="463"/>
    </row>
    <row r="273" spans="1:67" outlineLevel="2">
      <c r="B273" s="51" t="s">
        <v>960</v>
      </c>
      <c r="C273" s="251">
        <f t="shared" ref="C273:C275" si="587">CHOOSE(d.Region,S273,AI273,AY273)</f>
        <v>0</v>
      </c>
      <c r="D273" s="251">
        <f t="shared" ref="D273:D275" si="588">CHOOSE(d.Region,T273,AJ273,AZ273)</f>
        <v>0</v>
      </c>
      <c r="E273" s="251">
        <f t="shared" ref="E273:E275" si="589">CHOOSE(d.Region,U273,AK273,BA273)</f>
        <v>0</v>
      </c>
      <c r="F273" s="251">
        <f t="shared" ref="F273:F275" si="590">CHOOSE(d.Region,V273,AL273,BB273)</f>
        <v>0</v>
      </c>
      <c r="G273" s="251">
        <f t="shared" ref="G273:G275" si="591">CHOOSE(d.Region,W273,AM273,BC273)</f>
        <v>0</v>
      </c>
      <c r="H273" s="251">
        <f t="shared" ref="H273:H275" si="592">CHOOSE(d.Region,X273,AN273,BD273)</f>
        <v>0</v>
      </c>
      <c r="I273" s="251">
        <f t="shared" ref="I273:I275" si="593">CHOOSE(d.Region,Y273,AO273,BE273)</f>
        <v>0</v>
      </c>
      <c r="J273" s="251">
        <f t="shared" ref="J273:J275" si="594">CHOOSE(d.Region,Z273,AP273,BF273)</f>
        <v>0</v>
      </c>
      <c r="K273" s="251">
        <f t="shared" ref="K273:K275" si="595">CHOOSE(d.Region,AA273,AQ273,BG273)</f>
        <v>0</v>
      </c>
      <c r="L273" s="251">
        <f t="shared" ref="L273:L275" si="596">CHOOSE(d.Region,AB273,AR273,BH273)</f>
        <v>0</v>
      </c>
      <c r="M273" s="251">
        <f t="shared" ref="M273:M275" si="597">CHOOSE(d.Region,AC273,AS273,BI273)</f>
        <v>0</v>
      </c>
      <c r="N273" s="251">
        <f t="shared" ref="N273:N275" si="598">CHOOSE(d.Region,AD273,AT273,BJ273)</f>
        <v>0</v>
      </c>
      <c r="O273" s="251">
        <f t="shared" ref="O273:O275" si="599">CHOOSE(d.Region,AE273,AU273,BK273)</f>
        <v>0</v>
      </c>
      <c r="P273" s="251">
        <f t="shared" ref="P273:P275" si="600">CHOOSE(d.Region,AF273,AV273,BL273)</f>
        <v>0</v>
      </c>
      <c r="Q273" s="251">
        <f t="shared" ref="Q273:Q275" si="601">CHOOSE(d.Region,AG273,AW273,BM273)</f>
        <v>0</v>
      </c>
      <c r="R273" s="441">
        <f t="shared" ref="R273:R275" si="602">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row>
    <row r="274" spans="1:67" outlineLevel="2">
      <c r="B274" s="51" t="str">
        <f t="shared" ref="B274" si="603">$B$207&amp;""</f>
        <v>7mo with 0% mated</v>
      </c>
      <c r="C274" s="251">
        <f t="shared" si="587"/>
        <v>0</v>
      </c>
      <c r="D274" s="251">
        <f t="shared" si="588"/>
        <v>0</v>
      </c>
      <c r="E274" s="251">
        <f t="shared" si="589"/>
        <v>0</v>
      </c>
      <c r="F274" s="251">
        <f t="shared" si="590"/>
        <v>0</v>
      </c>
      <c r="G274" s="251">
        <f t="shared" si="591"/>
        <v>0</v>
      </c>
      <c r="H274" s="251">
        <f t="shared" si="592"/>
        <v>0</v>
      </c>
      <c r="I274" s="251">
        <f t="shared" si="593"/>
        <v>0</v>
      </c>
      <c r="J274" s="251">
        <f t="shared" si="594"/>
        <v>0</v>
      </c>
      <c r="K274" s="251">
        <f t="shared" si="595"/>
        <v>0</v>
      </c>
      <c r="L274" s="251">
        <f t="shared" si="596"/>
        <v>0</v>
      </c>
      <c r="M274" s="251">
        <f t="shared" si="597"/>
        <v>0</v>
      </c>
      <c r="N274" s="251">
        <f t="shared" si="598"/>
        <v>0</v>
      </c>
      <c r="O274" s="251">
        <f t="shared" si="599"/>
        <v>0</v>
      </c>
      <c r="P274" s="251">
        <f t="shared" si="600"/>
        <v>0</v>
      </c>
      <c r="Q274" s="251">
        <f t="shared" si="601"/>
        <v>0</v>
      </c>
      <c r="R274" s="441">
        <f t="shared" si="602"/>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row>
    <row r="275" spans="1:67" outlineLevel="2">
      <c r="B275" s="51" t="s">
        <v>1698</v>
      </c>
      <c r="C275" s="251">
        <f t="shared" si="587"/>
        <v>0</v>
      </c>
      <c r="D275" s="251">
        <f t="shared" si="588"/>
        <v>0</v>
      </c>
      <c r="E275" s="251">
        <f t="shared" si="589"/>
        <v>0</v>
      </c>
      <c r="F275" s="251">
        <f t="shared" si="590"/>
        <v>0</v>
      </c>
      <c r="G275" s="251">
        <f t="shared" si="591"/>
        <v>0</v>
      </c>
      <c r="H275" s="251">
        <f t="shared" si="592"/>
        <v>0</v>
      </c>
      <c r="I275" s="251">
        <f t="shared" si="593"/>
        <v>0</v>
      </c>
      <c r="J275" s="251">
        <f t="shared" si="594"/>
        <v>0</v>
      </c>
      <c r="K275" s="251">
        <f t="shared" si="595"/>
        <v>0</v>
      </c>
      <c r="L275" s="251">
        <f t="shared" si="596"/>
        <v>0</v>
      </c>
      <c r="M275" s="251">
        <f t="shared" si="597"/>
        <v>0</v>
      </c>
      <c r="N275" s="251">
        <f t="shared" si="598"/>
        <v>0</v>
      </c>
      <c r="O275" s="251">
        <f t="shared" si="599"/>
        <v>0</v>
      </c>
      <c r="P275" s="251">
        <f t="shared" si="600"/>
        <v>0</v>
      </c>
      <c r="Q275" s="251">
        <f t="shared" si="601"/>
        <v>0</v>
      </c>
      <c r="R275" s="441">
        <f t="shared" si="602"/>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row>
    <row r="276" spans="1:67" outlineLevel="2">
      <c r="B276" s="51" t="s">
        <v>1094</v>
      </c>
      <c r="C276" s="253">
        <f t="shared" ref="C276:C299" si="604">CHOOSE(d.Region,S276,AI276,AY276)</f>
        <v>0</v>
      </c>
      <c r="D276" s="253">
        <f t="shared" ref="D276:D299" si="605">CHOOSE(d.Region,T276,AJ276,AZ276)</f>
        <v>0</v>
      </c>
      <c r="E276" s="253">
        <f t="shared" ref="E276:E299" si="606">CHOOSE(d.Region,U276,AK276,BA276)</f>
        <v>0</v>
      </c>
      <c r="F276" s="253">
        <f t="shared" ref="F276:F299" si="607">CHOOSE(d.Region,V276,AL276,BB276)</f>
        <v>0</v>
      </c>
      <c r="G276" s="253">
        <f t="shared" ref="G276:G299" si="608">CHOOSE(d.Region,W276,AM276,BC276)</f>
        <v>0</v>
      </c>
      <c r="H276" s="253">
        <f t="shared" ref="H276:H299" si="609">CHOOSE(d.Region,X276,AN276,BD276)</f>
        <v>0</v>
      </c>
      <c r="I276" s="253">
        <f t="shared" ref="I276:I299" si="610">CHOOSE(d.Region,Y276,AO276,BE276)</f>
        <v>0</v>
      </c>
      <c r="J276" s="253">
        <f t="shared" ref="J276:J299" si="611">CHOOSE(d.Region,Z276,AP276,BF276)</f>
        <v>0</v>
      </c>
      <c r="K276" s="253">
        <f t="shared" ref="K276:K299" si="612">CHOOSE(d.Region,AA276,AQ276,BG276)</f>
        <v>0</v>
      </c>
      <c r="L276" s="253">
        <f t="shared" ref="L276:L299" si="613">CHOOSE(d.Region,AB276,AR276,BH276)</f>
        <v>0</v>
      </c>
      <c r="M276" s="253">
        <f t="shared" ref="M276:M299" si="614">CHOOSE(d.Region,AC276,AS276,BI276)</f>
        <v>0</v>
      </c>
      <c r="N276" s="253">
        <f t="shared" ref="N276:N299" si="615">CHOOSE(d.Region,AD276,AT276,BJ276)</f>
        <v>0</v>
      </c>
      <c r="O276" s="253">
        <f t="shared" ref="O276:O299" si="616">CHOOSE(d.Region,AE276,AU276,BK276)</f>
        <v>0</v>
      </c>
      <c r="P276" s="253">
        <f t="shared" ref="P276:P299" si="617">CHOOSE(d.Region,AF276,AV276,BL276)</f>
        <v>0</v>
      </c>
      <c r="Q276" s="253">
        <f t="shared" ref="Q276:Q299" si="618">CHOOSE(d.Region,AG276,AW276,BM276)</f>
        <v>0</v>
      </c>
      <c r="R276" s="442">
        <f t="shared" ref="R276:R299" si="619">CHOOSE(d.Region,AH276,AX276,BN276)</f>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row>
    <row r="277" spans="1:67" ht="24.75" outlineLevel="2">
      <c r="A277" t="s">
        <v>1726</v>
      </c>
      <c r="B277" s="50" t="str">
        <f>"Timing 1 - Wean to Join
"&amp;$B$202&amp;""</f>
        <v>Timing 1 - Wean to Join
Standard (7mo)</v>
      </c>
      <c r="C277" s="248">
        <f t="shared" si="604"/>
        <v>0</v>
      </c>
      <c r="D277" s="248">
        <f t="shared" si="605"/>
        <v>0</v>
      </c>
      <c r="E277" s="248">
        <f t="shared" si="606"/>
        <v>0</v>
      </c>
      <c r="F277" s="248">
        <f t="shared" si="607"/>
        <v>0</v>
      </c>
      <c r="G277" s="248">
        <f t="shared" si="608"/>
        <v>0</v>
      </c>
      <c r="H277" s="248">
        <f t="shared" si="609"/>
        <v>0</v>
      </c>
      <c r="I277" s="248">
        <f t="shared" si="610"/>
        <v>0</v>
      </c>
      <c r="J277" s="248">
        <f t="shared" si="611"/>
        <v>0</v>
      </c>
      <c r="K277" s="248">
        <f t="shared" si="612"/>
        <v>0</v>
      </c>
      <c r="L277" s="248">
        <f t="shared" si="613"/>
        <v>0</v>
      </c>
      <c r="M277" s="248">
        <f t="shared" si="614"/>
        <v>0</v>
      </c>
      <c r="N277" s="248">
        <f t="shared" si="615"/>
        <v>0</v>
      </c>
      <c r="O277" s="248">
        <f t="shared" si="616"/>
        <v>0</v>
      </c>
      <c r="P277" s="248">
        <f t="shared" si="617"/>
        <v>0</v>
      </c>
      <c r="Q277" s="248">
        <f t="shared" si="618"/>
        <v>0</v>
      </c>
      <c r="R277" s="440">
        <f t="shared" si="619"/>
        <v>0</v>
      </c>
      <c r="S277" s="451"/>
      <c r="T277" s="249"/>
      <c r="U277" s="249"/>
      <c r="V277" s="249"/>
      <c r="W277" s="249"/>
      <c r="X277" s="249"/>
      <c r="Y277" s="249"/>
      <c r="Z277" s="249"/>
      <c r="AA277" s="249"/>
      <c r="AB277" s="249"/>
      <c r="AC277" s="249"/>
      <c r="AD277" s="249"/>
      <c r="AE277" s="249"/>
      <c r="AF277" s="249"/>
      <c r="AG277" s="249"/>
      <c r="AH277" s="462"/>
      <c r="AI277" s="451"/>
      <c r="AJ277" s="249"/>
      <c r="AK277" s="249"/>
      <c r="AL277" s="249"/>
      <c r="AM277" s="249"/>
      <c r="AN277" s="249"/>
      <c r="AO277" s="249"/>
      <c r="AP277" s="249"/>
      <c r="AQ277" s="249"/>
      <c r="AR277" s="249"/>
      <c r="AS277" s="249"/>
      <c r="AT277" s="249"/>
      <c r="AU277" s="249"/>
      <c r="AV277" s="249"/>
      <c r="AW277" s="249"/>
      <c r="AX277" s="462"/>
      <c r="AY277" s="451"/>
      <c r="AZ277" s="249"/>
      <c r="BA277" s="249"/>
      <c r="BB277" s="249"/>
      <c r="BC277" s="249"/>
      <c r="BD277" s="249"/>
      <c r="BE277" s="249"/>
      <c r="BF277" s="249"/>
      <c r="BG277" s="249"/>
      <c r="BH277" s="249"/>
      <c r="BI277" s="249"/>
      <c r="BJ277" s="249"/>
      <c r="BK277" s="249"/>
      <c r="BL277" s="249"/>
      <c r="BM277" s="249"/>
      <c r="BN277" s="462"/>
      <c r="BO277" s="250" t="s">
        <v>1412</v>
      </c>
    </row>
    <row r="278" spans="1:67" outlineLevel="2">
      <c r="B278" s="51" t="str">
        <f>$B$203&amp;""</f>
        <v>Early</v>
      </c>
      <c r="C278" s="251">
        <f t="shared" si="604"/>
        <v>0</v>
      </c>
      <c r="D278" s="251">
        <f t="shared" si="605"/>
        <v>0</v>
      </c>
      <c r="E278" s="251">
        <f t="shared" si="606"/>
        <v>0</v>
      </c>
      <c r="F278" s="251">
        <f t="shared" si="607"/>
        <v>0</v>
      </c>
      <c r="G278" s="251">
        <f t="shared" si="608"/>
        <v>0</v>
      </c>
      <c r="H278" s="251">
        <f t="shared" si="609"/>
        <v>0</v>
      </c>
      <c r="I278" s="251">
        <f t="shared" si="610"/>
        <v>0</v>
      </c>
      <c r="J278" s="251">
        <f t="shared" si="611"/>
        <v>0</v>
      </c>
      <c r="K278" s="251">
        <f t="shared" si="612"/>
        <v>0</v>
      </c>
      <c r="L278" s="251">
        <f t="shared" si="613"/>
        <v>0</v>
      </c>
      <c r="M278" s="251">
        <f t="shared" si="614"/>
        <v>0</v>
      </c>
      <c r="N278" s="251">
        <f t="shared" si="615"/>
        <v>0</v>
      </c>
      <c r="O278" s="251">
        <f t="shared" si="616"/>
        <v>0</v>
      </c>
      <c r="P278" s="251">
        <f t="shared" si="617"/>
        <v>0</v>
      </c>
      <c r="Q278" s="251">
        <f t="shared" si="618"/>
        <v>0</v>
      </c>
      <c r="R278" s="441">
        <f t="shared" si="619"/>
        <v>0</v>
      </c>
      <c r="S278" s="452"/>
      <c r="T278" s="453"/>
      <c r="U278" s="453"/>
      <c r="V278" s="453"/>
      <c r="W278" s="453"/>
      <c r="X278" s="453"/>
      <c r="Y278" s="453"/>
      <c r="Z278" s="453"/>
      <c r="AA278" s="453"/>
      <c r="AB278" s="453"/>
      <c r="AC278" s="453"/>
      <c r="AD278" s="453"/>
      <c r="AE278" s="453"/>
      <c r="AF278" s="453"/>
      <c r="AG278" s="453"/>
      <c r="AH278" s="463"/>
      <c r="AI278" s="452"/>
      <c r="AJ278" s="453"/>
      <c r="AK278" s="453"/>
      <c r="AL278" s="453"/>
      <c r="AM278" s="453"/>
      <c r="AN278" s="453"/>
      <c r="AO278" s="453"/>
      <c r="AP278" s="453"/>
      <c r="AQ278" s="453"/>
      <c r="AR278" s="453"/>
      <c r="AS278" s="453"/>
      <c r="AT278" s="453"/>
      <c r="AU278" s="453"/>
      <c r="AV278" s="453"/>
      <c r="AW278" s="453"/>
      <c r="AX278" s="463"/>
      <c r="AY278" s="452"/>
      <c r="AZ278" s="453"/>
      <c r="BA278" s="453"/>
      <c r="BB278" s="453"/>
      <c r="BC278" s="453"/>
      <c r="BD278" s="453"/>
      <c r="BE278" s="453"/>
      <c r="BF278" s="453"/>
      <c r="BG278" s="453"/>
      <c r="BH278" s="453"/>
      <c r="BI278" s="453"/>
      <c r="BJ278" s="453"/>
      <c r="BK278" s="453"/>
      <c r="BL278" s="453"/>
      <c r="BM278" s="453"/>
      <c r="BN278" s="463"/>
      <c r="BO278" s="252"/>
    </row>
    <row r="279" spans="1:67" outlineLevel="2">
      <c r="B279" s="51" t="str">
        <f>$B$204&amp;""</f>
        <v>Middle</v>
      </c>
      <c r="C279" s="251">
        <f t="shared" si="604"/>
        <v>0</v>
      </c>
      <c r="D279" s="251">
        <f t="shared" si="605"/>
        <v>0</v>
      </c>
      <c r="E279" s="251">
        <f t="shared" si="606"/>
        <v>0</v>
      </c>
      <c r="F279" s="251">
        <f t="shared" si="607"/>
        <v>0</v>
      </c>
      <c r="G279" s="251">
        <f t="shared" si="608"/>
        <v>0</v>
      </c>
      <c r="H279" s="251">
        <f t="shared" si="609"/>
        <v>0</v>
      </c>
      <c r="I279" s="251">
        <f t="shared" si="610"/>
        <v>0</v>
      </c>
      <c r="J279" s="251">
        <f t="shared" si="611"/>
        <v>0</v>
      </c>
      <c r="K279" s="251">
        <f t="shared" si="612"/>
        <v>0</v>
      </c>
      <c r="L279" s="251">
        <f t="shared" si="613"/>
        <v>0</v>
      </c>
      <c r="M279" s="251">
        <f t="shared" si="614"/>
        <v>0</v>
      </c>
      <c r="N279" s="251">
        <f t="shared" si="615"/>
        <v>0</v>
      </c>
      <c r="O279" s="251">
        <f t="shared" si="616"/>
        <v>0</v>
      </c>
      <c r="P279" s="251">
        <f t="shared" si="617"/>
        <v>0</v>
      </c>
      <c r="Q279" s="251">
        <f t="shared" si="618"/>
        <v>0</v>
      </c>
      <c r="R279" s="441">
        <f t="shared" si="619"/>
        <v>0</v>
      </c>
      <c r="S279" s="452"/>
      <c r="T279" s="453"/>
      <c r="U279" s="453"/>
      <c r="V279" s="453"/>
      <c r="W279" s="453"/>
      <c r="X279" s="453"/>
      <c r="Y279" s="453"/>
      <c r="Z279" s="453"/>
      <c r="AA279" s="453"/>
      <c r="AB279" s="453"/>
      <c r="AC279" s="453"/>
      <c r="AD279" s="453"/>
      <c r="AE279" s="453"/>
      <c r="AF279" s="453"/>
      <c r="AG279" s="453"/>
      <c r="AH279" s="463"/>
      <c r="AI279" s="452"/>
      <c r="AJ279" s="453"/>
      <c r="AK279" s="453"/>
      <c r="AL279" s="453"/>
      <c r="AM279" s="453"/>
      <c r="AN279" s="453"/>
      <c r="AO279" s="453"/>
      <c r="AP279" s="453"/>
      <c r="AQ279" s="453"/>
      <c r="AR279" s="453"/>
      <c r="AS279" s="453"/>
      <c r="AT279" s="453"/>
      <c r="AU279" s="453"/>
      <c r="AV279" s="453"/>
      <c r="AW279" s="453"/>
      <c r="AX279" s="463"/>
      <c r="AY279" s="452"/>
      <c r="AZ279" s="453"/>
      <c r="BA279" s="453"/>
      <c r="BB279" s="453"/>
      <c r="BC279" s="453"/>
      <c r="BD279" s="453"/>
      <c r="BE279" s="453"/>
      <c r="BF279" s="453"/>
      <c r="BG279" s="453"/>
      <c r="BH279" s="453"/>
      <c r="BI279" s="453"/>
      <c r="BJ279" s="453"/>
      <c r="BK279" s="453"/>
      <c r="BL279" s="453"/>
      <c r="BM279" s="453"/>
      <c r="BN279" s="463"/>
    </row>
    <row r="280" spans="1:67" outlineLevel="2">
      <c r="B280" s="51" t="str">
        <f>$B$205&amp;""</f>
        <v>Late</v>
      </c>
      <c r="C280" s="251">
        <f t="shared" si="604"/>
        <v>0</v>
      </c>
      <c r="D280" s="251">
        <f t="shared" si="605"/>
        <v>0</v>
      </c>
      <c r="E280" s="251">
        <f t="shared" si="606"/>
        <v>0</v>
      </c>
      <c r="F280" s="251">
        <f t="shared" si="607"/>
        <v>0</v>
      </c>
      <c r="G280" s="251">
        <f t="shared" si="608"/>
        <v>0</v>
      </c>
      <c r="H280" s="251">
        <f t="shared" si="609"/>
        <v>0</v>
      </c>
      <c r="I280" s="251">
        <f t="shared" si="610"/>
        <v>0</v>
      </c>
      <c r="J280" s="251">
        <f t="shared" si="611"/>
        <v>0</v>
      </c>
      <c r="K280" s="251">
        <f t="shared" si="612"/>
        <v>0</v>
      </c>
      <c r="L280" s="251">
        <f t="shared" si="613"/>
        <v>0</v>
      </c>
      <c r="M280" s="251">
        <f t="shared" si="614"/>
        <v>0</v>
      </c>
      <c r="N280" s="251">
        <f t="shared" si="615"/>
        <v>0</v>
      </c>
      <c r="O280" s="251">
        <f t="shared" si="616"/>
        <v>0</v>
      </c>
      <c r="P280" s="251">
        <f t="shared" si="617"/>
        <v>0</v>
      </c>
      <c r="Q280" s="251">
        <f t="shared" si="618"/>
        <v>0</v>
      </c>
      <c r="R280" s="441">
        <f t="shared" si="619"/>
        <v>0</v>
      </c>
      <c r="S280" s="452"/>
      <c r="T280" s="453"/>
      <c r="U280" s="453"/>
      <c r="V280" s="453"/>
      <c r="W280" s="453"/>
      <c r="X280" s="453"/>
      <c r="Y280" s="453"/>
      <c r="Z280" s="453"/>
      <c r="AA280" s="453"/>
      <c r="AB280" s="453"/>
      <c r="AC280" s="453"/>
      <c r="AD280" s="453"/>
      <c r="AE280" s="453"/>
      <c r="AF280" s="453"/>
      <c r="AG280" s="453"/>
      <c r="AH280" s="463"/>
      <c r="AI280" s="452"/>
      <c r="AJ280" s="453"/>
      <c r="AK280" s="453"/>
      <c r="AL280" s="453"/>
      <c r="AM280" s="453"/>
      <c r="AN280" s="453"/>
      <c r="AO280" s="453"/>
      <c r="AP280" s="453"/>
      <c r="AQ280" s="453"/>
      <c r="AR280" s="453"/>
      <c r="AS280" s="453"/>
      <c r="AT280" s="453"/>
      <c r="AU280" s="453"/>
      <c r="AV280" s="453"/>
      <c r="AW280" s="453"/>
      <c r="AX280" s="463"/>
      <c r="AY280" s="452"/>
      <c r="AZ280" s="453"/>
      <c r="BA280" s="453"/>
      <c r="BB280" s="453"/>
      <c r="BC280" s="453"/>
      <c r="BD280" s="453"/>
      <c r="BE280" s="453"/>
      <c r="BF280" s="453"/>
      <c r="BG280" s="453"/>
      <c r="BH280" s="453"/>
      <c r="BI280" s="453"/>
      <c r="BJ280" s="453"/>
      <c r="BK280" s="453"/>
      <c r="BL280" s="453"/>
      <c r="BM280" s="453"/>
      <c r="BN280" s="463"/>
    </row>
    <row r="281" spans="1:67" outlineLevel="2">
      <c r="B281" s="51" t="s">
        <v>1552</v>
      </c>
      <c r="C281" s="251">
        <f t="shared" si="604"/>
        <v>0</v>
      </c>
      <c r="D281" s="251">
        <f t="shared" si="605"/>
        <v>0</v>
      </c>
      <c r="E281" s="251">
        <f t="shared" si="606"/>
        <v>0</v>
      </c>
      <c r="F281" s="251">
        <f t="shared" si="607"/>
        <v>0</v>
      </c>
      <c r="G281" s="251">
        <f t="shared" si="608"/>
        <v>0</v>
      </c>
      <c r="H281" s="251">
        <f t="shared" si="609"/>
        <v>0</v>
      </c>
      <c r="I281" s="251">
        <f t="shared" si="610"/>
        <v>0</v>
      </c>
      <c r="J281" s="251">
        <f t="shared" si="611"/>
        <v>0</v>
      </c>
      <c r="K281" s="251">
        <f t="shared" si="612"/>
        <v>0</v>
      </c>
      <c r="L281" s="251">
        <f t="shared" si="613"/>
        <v>0</v>
      </c>
      <c r="M281" s="251">
        <f t="shared" si="614"/>
        <v>0</v>
      </c>
      <c r="N281" s="251">
        <f t="shared" si="615"/>
        <v>0</v>
      </c>
      <c r="O281" s="251">
        <f t="shared" si="616"/>
        <v>0</v>
      </c>
      <c r="P281" s="251">
        <f t="shared" si="617"/>
        <v>0</v>
      </c>
      <c r="Q281" s="251">
        <f t="shared" si="618"/>
        <v>0</v>
      </c>
      <c r="R281" s="441">
        <f t="shared" si="619"/>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row>
    <row r="282" spans="1:67" outlineLevel="1">
      <c r="B282" s="51" t="str">
        <f t="shared" ref="B282" si="620">$B$207&amp;""</f>
        <v>7mo with 0% mated</v>
      </c>
      <c r="C282" s="251">
        <f t="shared" si="604"/>
        <v>0</v>
      </c>
      <c r="D282" s="251">
        <f t="shared" si="605"/>
        <v>0</v>
      </c>
      <c r="E282" s="251">
        <f t="shared" si="606"/>
        <v>0</v>
      </c>
      <c r="F282" s="251">
        <f t="shared" si="607"/>
        <v>0</v>
      </c>
      <c r="G282" s="251">
        <f t="shared" si="608"/>
        <v>0</v>
      </c>
      <c r="H282" s="251">
        <f t="shared" si="609"/>
        <v>0</v>
      </c>
      <c r="I282" s="251">
        <f t="shared" si="610"/>
        <v>0</v>
      </c>
      <c r="J282" s="251">
        <f t="shared" si="611"/>
        <v>0</v>
      </c>
      <c r="K282" s="251">
        <f t="shared" si="612"/>
        <v>0</v>
      </c>
      <c r="L282" s="251">
        <f t="shared" si="613"/>
        <v>0</v>
      </c>
      <c r="M282" s="251">
        <f t="shared" si="614"/>
        <v>0</v>
      </c>
      <c r="N282" s="251">
        <f t="shared" si="615"/>
        <v>0</v>
      </c>
      <c r="O282" s="251">
        <f t="shared" si="616"/>
        <v>0</v>
      </c>
      <c r="P282" s="251">
        <f t="shared" si="617"/>
        <v>0</v>
      </c>
      <c r="Q282" s="251">
        <f t="shared" si="618"/>
        <v>0</v>
      </c>
      <c r="R282" s="441">
        <f t="shared" si="619"/>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252"/>
    </row>
    <row r="283" spans="1:67" outlineLevel="1">
      <c r="B283" s="51" t="s">
        <v>1698</v>
      </c>
      <c r="C283" s="251">
        <f t="shared" si="604"/>
        <v>0</v>
      </c>
      <c r="D283" s="251">
        <f t="shared" si="605"/>
        <v>0</v>
      </c>
      <c r="E283" s="251">
        <f t="shared" si="606"/>
        <v>0</v>
      </c>
      <c r="F283" s="251">
        <f t="shared" si="607"/>
        <v>0</v>
      </c>
      <c r="G283" s="251">
        <f t="shared" si="608"/>
        <v>0</v>
      </c>
      <c r="H283" s="251">
        <f t="shared" si="609"/>
        <v>0</v>
      </c>
      <c r="I283" s="251">
        <f t="shared" si="610"/>
        <v>0</v>
      </c>
      <c r="J283" s="251">
        <f t="shared" si="611"/>
        <v>0</v>
      </c>
      <c r="K283" s="251">
        <f t="shared" si="612"/>
        <v>0</v>
      </c>
      <c r="L283" s="251">
        <f t="shared" si="613"/>
        <v>0</v>
      </c>
      <c r="M283" s="251">
        <f t="shared" si="614"/>
        <v>0</v>
      </c>
      <c r="N283" s="251">
        <f t="shared" si="615"/>
        <v>0</v>
      </c>
      <c r="O283" s="251">
        <f t="shared" si="616"/>
        <v>0</v>
      </c>
      <c r="P283" s="251">
        <f t="shared" si="617"/>
        <v>0</v>
      </c>
      <c r="Q283" s="251">
        <f t="shared" si="618"/>
        <v>0</v>
      </c>
      <c r="R283" s="441">
        <f t="shared" si="619"/>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252"/>
    </row>
    <row r="284" spans="1:67" outlineLevel="1">
      <c r="B284" s="51" t="s">
        <v>1094</v>
      </c>
      <c r="C284" s="253">
        <f t="shared" si="604"/>
        <v>0</v>
      </c>
      <c r="D284" s="253">
        <f t="shared" si="605"/>
        <v>0</v>
      </c>
      <c r="E284" s="253">
        <f t="shared" si="606"/>
        <v>0</v>
      </c>
      <c r="F284" s="253">
        <f t="shared" si="607"/>
        <v>0</v>
      </c>
      <c r="G284" s="253">
        <f t="shared" si="608"/>
        <v>0</v>
      </c>
      <c r="H284" s="253">
        <f t="shared" si="609"/>
        <v>0</v>
      </c>
      <c r="I284" s="253">
        <f t="shared" si="610"/>
        <v>0</v>
      </c>
      <c r="J284" s="253">
        <f t="shared" si="611"/>
        <v>0</v>
      </c>
      <c r="K284" s="253">
        <f t="shared" si="612"/>
        <v>0</v>
      </c>
      <c r="L284" s="253">
        <f t="shared" si="613"/>
        <v>0</v>
      </c>
      <c r="M284" s="253">
        <f t="shared" si="614"/>
        <v>0</v>
      </c>
      <c r="N284" s="253">
        <f t="shared" si="615"/>
        <v>0</v>
      </c>
      <c r="O284" s="253">
        <f t="shared" si="616"/>
        <v>0</v>
      </c>
      <c r="P284" s="253">
        <f t="shared" si="617"/>
        <v>0</v>
      </c>
      <c r="Q284" s="253">
        <f t="shared" si="618"/>
        <v>0</v>
      </c>
      <c r="R284" s="442">
        <f t="shared" si="619"/>
        <v>0</v>
      </c>
      <c r="S284" s="473"/>
      <c r="T284" s="474"/>
      <c r="U284" s="474"/>
      <c r="V284" s="474"/>
      <c r="W284" s="474"/>
      <c r="X284" s="474"/>
      <c r="Y284" s="474"/>
      <c r="Z284" s="474"/>
      <c r="AA284" s="474"/>
      <c r="AB284" s="474"/>
      <c r="AC284" s="474"/>
      <c r="AD284" s="474"/>
      <c r="AE284" s="474"/>
      <c r="AF284" s="474"/>
      <c r="AG284" s="474"/>
      <c r="AH284" s="475"/>
      <c r="AI284" s="473"/>
      <c r="AJ284" s="474"/>
      <c r="AK284" s="474"/>
      <c r="AL284" s="474"/>
      <c r="AM284" s="474"/>
      <c r="AN284" s="474"/>
      <c r="AO284" s="474"/>
      <c r="AP284" s="474"/>
      <c r="AQ284" s="474"/>
      <c r="AR284" s="474"/>
      <c r="AS284" s="474"/>
      <c r="AT284" s="474"/>
      <c r="AU284" s="474"/>
      <c r="AV284" s="474"/>
      <c r="AW284" s="474"/>
      <c r="AX284" s="475"/>
      <c r="AY284" s="473"/>
      <c r="AZ284" s="474"/>
      <c r="BA284" s="474"/>
      <c r="BB284" s="474"/>
      <c r="BC284" s="474"/>
      <c r="BD284" s="474"/>
      <c r="BE284" s="474"/>
      <c r="BF284" s="474"/>
      <c r="BG284" s="474"/>
      <c r="BH284" s="474"/>
      <c r="BI284" s="474"/>
      <c r="BJ284" s="474"/>
      <c r="BK284" s="474"/>
      <c r="BL284" s="474"/>
      <c r="BM284" s="474"/>
      <c r="BN284" s="475"/>
      <c r="BO284" s="252"/>
    </row>
    <row r="285" spans="1:67" ht="24.75" outlineLevel="1">
      <c r="B285" s="50" t="str">
        <f>"Timing 2 - Join to mid preg
"&amp;$B$202&amp;""</f>
        <v>Timing 2 - Join to mid preg
Standard (7mo)</v>
      </c>
      <c r="C285" s="248">
        <f t="shared" si="604"/>
        <v>0</v>
      </c>
      <c r="D285" s="248">
        <f t="shared" si="605"/>
        <v>0</v>
      </c>
      <c r="E285" s="248">
        <f t="shared" si="606"/>
        <v>0</v>
      </c>
      <c r="F285" s="248">
        <f t="shared" si="607"/>
        <v>0</v>
      </c>
      <c r="G285" s="248">
        <f t="shared" si="608"/>
        <v>0</v>
      </c>
      <c r="H285" s="248">
        <f t="shared" si="609"/>
        <v>0</v>
      </c>
      <c r="I285" s="248">
        <f t="shared" si="610"/>
        <v>0</v>
      </c>
      <c r="J285" s="248">
        <f t="shared" si="611"/>
        <v>0</v>
      </c>
      <c r="K285" s="248">
        <f t="shared" si="612"/>
        <v>0</v>
      </c>
      <c r="L285" s="248">
        <f t="shared" si="613"/>
        <v>0</v>
      </c>
      <c r="M285" s="248">
        <f t="shared" si="614"/>
        <v>0</v>
      </c>
      <c r="N285" s="248">
        <f t="shared" si="615"/>
        <v>0</v>
      </c>
      <c r="O285" s="248">
        <f t="shared" si="616"/>
        <v>0</v>
      </c>
      <c r="P285" s="248">
        <f t="shared" si="617"/>
        <v>0</v>
      </c>
      <c r="Q285" s="248">
        <f t="shared" si="618"/>
        <v>0</v>
      </c>
      <c r="R285" s="440">
        <f t="shared" si="619"/>
        <v>0</v>
      </c>
      <c r="S285" s="451"/>
      <c r="T285" s="249"/>
      <c r="U285" s="249"/>
      <c r="V285" s="249"/>
      <c r="W285" s="249"/>
      <c r="X285" s="249"/>
      <c r="Y285" s="249"/>
      <c r="Z285" s="249"/>
      <c r="AA285" s="249"/>
      <c r="AB285" s="249"/>
      <c r="AC285" s="249"/>
      <c r="AD285" s="249"/>
      <c r="AE285" s="249"/>
      <c r="AF285" s="249"/>
      <c r="AG285" s="249"/>
      <c r="AH285" s="462"/>
      <c r="AI285" s="451"/>
      <c r="AJ285" s="249"/>
      <c r="AK285" s="249"/>
      <c r="AL285" s="249"/>
      <c r="AM285" s="249"/>
      <c r="AN285" s="249"/>
      <c r="AO285" s="249"/>
      <c r="AP285" s="249"/>
      <c r="AQ285" s="249"/>
      <c r="AR285" s="249"/>
      <c r="AS285" s="249"/>
      <c r="AT285" s="249"/>
      <c r="AU285" s="249"/>
      <c r="AV285" s="249"/>
      <c r="AW285" s="249"/>
      <c r="AX285" s="462"/>
      <c r="AY285" s="451"/>
      <c r="AZ285" s="249"/>
      <c r="BA285" s="249"/>
      <c r="BB285" s="249"/>
      <c r="BC285" s="249"/>
      <c r="BD285" s="249"/>
      <c r="BE285" s="249"/>
      <c r="BF285" s="249"/>
      <c r="BG285" s="249"/>
      <c r="BH285" s="249"/>
      <c r="BI285" s="249"/>
      <c r="BJ285" s="249"/>
      <c r="BK285" s="249"/>
      <c r="BL285" s="249"/>
      <c r="BM285" s="249"/>
      <c r="BN285" s="462"/>
      <c r="BO285" s="250" t="s">
        <v>1412</v>
      </c>
    </row>
    <row r="286" spans="1:67" outlineLevel="1">
      <c r="B286" s="51" t="str">
        <f t="shared" ref="B286" si="621">$B$203&amp;""</f>
        <v>Early</v>
      </c>
      <c r="C286" s="251">
        <f t="shared" si="604"/>
        <v>0</v>
      </c>
      <c r="D286" s="251">
        <f t="shared" si="605"/>
        <v>0</v>
      </c>
      <c r="E286" s="251">
        <f t="shared" si="606"/>
        <v>0</v>
      </c>
      <c r="F286" s="251">
        <f t="shared" si="607"/>
        <v>0</v>
      </c>
      <c r="G286" s="251">
        <f t="shared" si="608"/>
        <v>0</v>
      </c>
      <c r="H286" s="251">
        <f t="shared" si="609"/>
        <v>0</v>
      </c>
      <c r="I286" s="251">
        <f t="shared" si="610"/>
        <v>0</v>
      </c>
      <c r="J286" s="251">
        <f t="shared" si="611"/>
        <v>0</v>
      </c>
      <c r="K286" s="251">
        <f t="shared" si="612"/>
        <v>0</v>
      </c>
      <c r="L286" s="251">
        <f t="shared" si="613"/>
        <v>0</v>
      </c>
      <c r="M286" s="251">
        <f t="shared" si="614"/>
        <v>0</v>
      </c>
      <c r="N286" s="251">
        <f t="shared" si="615"/>
        <v>0</v>
      </c>
      <c r="O286" s="251">
        <f t="shared" si="616"/>
        <v>0</v>
      </c>
      <c r="P286" s="251">
        <f t="shared" si="617"/>
        <v>0</v>
      </c>
      <c r="Q286" s="251">
        <f t="shared" si="618"/>
        <v>0</v>
      </c>
      <c r="R286" s="441">
        <f t="shared" si="619"/>
        <v>0</v>
      </c>
      <c r="S286" s="452"/>
      <c r="T286" s="453"/>
      <c r="U286" s="453"/>
      <c r="V286" s="453"/>
      <c r="W286" s="453"/>
      <c r="X286" s="453"/>
      <c r="Y286" s="453"/>
      <c r="Z286" s="453"/>
      <c r="AA286" s="453"/>
      <c r="AB286" s="453"/>
      <c r="AC286" s="453"/>
      <c r="AD286" s="453"/>
      <c r="AE286" s="453"/>
      <c r="AF286" s="453"/>
      <c r="AG286" s="453"/>
      <c r="AH286" s="463"/>
      <c r="AI286" s="452"/>
      <c r="AJ286" s="453"/>
      <c r="AK286" s="453"/>
      <c r="AL286" s="453"/>
      <c r="AM286" s="453"/>
      <c r="AN286" s="453"/>
      <c r="AO286" s="453"/>
      <c r="AP286" s="453"/>
      <c r="AQ286" s="453"/>
      <c r="AR286" s="453"/>
      <c r="AS286" s="453"/>
      <c r="AT286" s="453"/>
      <c r="AU286" s="453"/>
      <c r="AV286" s="453"/>
      <c r="AW286" s="453"/>
      <c r="AX286" s="463"/>
      <c r="AY286" s="452"/>
      <c r="AZ286" s="453"/>
      <c r="BA286" s="453"/>
      <c r="BB286" s="453"/>
      <c r="BC286" s="453"/>
      <c r="BD286" s="453"/>
      <c r="BE286" s="453"/>
      <c r="BF286" s="453"/>
      <c r="BG286" s="453"/>
      <c r="BH286" s="453"/>
      <c r="BI286" s="453"/>
      <c r="BJ286" s="453"/>
      <c r="BK286" s="453"/>
      <c r="BL286" s="453"/>
      <c r="BM286" s="453"/>
      <c r="BN286" s="463"/>
    </row>
    <row r="287" spans="1:67" outlineLevel="1">
      <c r="B287" s="51" t="str">
        <f t="shared" ref="B287" si="622">$B$204&amp;""</f>
        <v>Middle</v>
      </c>
      <c r="C287" s="251">
        <f t="shared" si="604"/>
        <v>0</v>
      </c>
      <c r="D287" s="251">
        <f t="shared" si="605"/>
        <v>0</v>
      </c>
      <c r="E287" s="251">
        <f t="shared" si="606"/>
        <v>0</v>
      </c>
      <c r="F287" s="251">
        <f t="shared" si="607"/>
        <v>0</v>
      </c>
      <c r="G287" s="251">
        <f t="shared" si="608"/>
        <v>0</v>
      </c>
      <c r="H287" s="251">
        <f t="shared" si="609"/>
        <v>0</v>
      </c>
      <c r="I287" s="251">
        <f t="shared" si="610"/>
        <v>0</v>
      </c>
      <c r="J287" s="251">
        <f t="shared" si="611"/>
        <v>0</v>
      </c>
      <c r="K287" s="251">
        <f t="shared" si="612"/>
        <v>0</v>
      </c>
      <c r="L287" s="251">
        <f t="shared" si="613"/>
        <v>0</v>
      </c>
      <c r="M287" s="251">
        <f t="shared" si="614"/>
        <v>0</v>
      </c>
      <c r="N287" s="251">
        <f t="shared" si="615"/>
        <v>0</v>
      </c>
      <c r="O287" s="251">
        <f t="shared" si="616"/>
        <v>0</v>
      </c>
      <c r="P287" s="251">
        <f t="shared" si="617"/>
        <v>0</v>
      </c>
      <c r="Q287" s="251">
        <f t="shared" si="618"/>
        <v>0</v>
      </c>
      <c r="R287" s="441">
        <f t="shared" si="619"/>
        <v>0</v>
      </c>
      <c r="S287" s="452"/>
      <c r="T287" s="453"/>
      <c r="U287" s="453"/>
      <c r="V287" s="453"/>
      <c r="W287" s="453"/>
      <c r="X287" s="453"/>
      <c r="Y287" s="453"/>
      <c r="Z287" s="453"/>
      <c r="AA287" s="453"/>
      <c r="AB287" s="453"/>
      <c r="AC287" s="453"/>
      <c r="AD287" s="453"/>
      <c r="AE287" s="453"/>
      <c r="AF287" s="453"/>
      <c r="AG287" s="453"/>
      <c r="AH287" s="463"/>
      <c r="AI287" s="452"/>
      <c r="AJ287" s="453"/>
      <c r="AK287" s="453"/>
      <c r="AL287" s="453"/>
      <c r="AM287" s="453"/>
      <c r="AN287" s="453"/>
      <c r="AO287" s="453"/>
      <c r="AP287" s="453"/>
      <c r="AQ287" s="453"/>
      <c r="AR287" s="453"/>
      <c r="AS287" s="453"/>
      <c r="AT287" s="453"/>
      <c r="AU287" s="453"/>
      <c r="AV287" s="453"/>
      <c r="AW287" s="453"/>
      <c r="AX287" s="463"/>
      <c r="AY287" s="452"/>
      <c r="AZ287" s="453"/>
      <c r="BA287" s="453"/>
      <c r="BB287" s="453"/>
      <c r="BC287" s="453"/>
      <c r="BD287" s="453"/>
      <c r="BE287" s="453"/>
      <c r="BF287" s="453"/>
      <c r="BG287" s="453"/>
      <c r="BH287" s="453"/>
      <c r="BI287" s="453"/>
      <c r="BJ287" s="453"/>
      <c r="BK287" s="453"/>
      <c r="BL287" s="453"/>
      <c r="BM287" s="453"/>
      <c r="BN287" s="463"/>
    </row>
    <row r="288" spans="1:67" outlineLevel="1">
      <c r="B288" s="51" t="str">
        <f t="shared" ref="B288" si="623">$B$205&amp;""</f>
        <v>Late</v>
      </c>
      <c r="C288" s="251">
        <f t="shared" si="604"/>
        <v>0</v>
      </c>
      <c r="D288" s="251">
        <f t="shared" si="605"/>
        <v>0</v>
      </c>
      <c r="E288" s="251">
        <f t="shared" si="606"/>
        <v>0</v>
      </c>
      <c r="F288" s="251">
        <f t="shared" si="607"/>
        <v>0</v>
      </c>
      <c r="G288" s="251">
        <f t="shared" si="608"/>
        <v>0</v>
      </c>
      <c r="H288" s="251">
        <f t="shared" si="609"/>
        <v>0</v>
      </c>
      <c r="I288" s="251">
        <f t="shared" si="610"/>
        <v>0</v>
      </c>
      <c r="J288" s="251">
        <f t="shared" si="611"/>
        <v>0</v>
      </c>
      <c r="K288" s="251">
        <f t="shared" si="612"/>
        <v>0</v>
      </c>
      <c r="L288" s="251">
        <f t="shared" si="613"/>
        <v>0</v>
      </c>
      <c r="M288" s="251">
        <f t="shared" si="614"/>
        <v>0</v>
      </c>
      <c r="N288" s="251">
        <f t="shared" si="615"/>
        <v>0</v>
      </c>
      <c r="O288" s="251">
        <f t="shared" si="616"/>
        <v>0</v>
      </c>
      <c r="P288" s="251">
        <f t="shared" si="617"/>
        <v>0</v>
      </c>
      <c r="Q288" s="251">
        <f t="shared" si="618"/>
        <v>0</v>
      </c>
      <c r="R288" s="441">
        <f t="shared" si="619"/>
        <v>0</v>
      </c>
      <c r="S288" s="452"/>
      <c r="T288" s="453"/>
      <c r="U288" s="453"/>
      <c r="V288" s="453"/>
      <c r="W288" s="453"/>
      <c r="X288" s="453"/>
      <c r="Y288" s="453"/>
      <c r="Z288" s="453"/>
      <c r="AA288" s="453"/>
      <c r="AB288" s="453"/>
      <c r="AC288" s="453"/>
      <c r="AD288" s="453"/>
      <c r="AE288" s="453"/>
      <c r="AF288" s="453"/>
      <c r="AG288" s="453"/>
      <c r="AH288" s="463"/>
      <c r="AI288" s="452"/>
      <c r="AJ288" s="453"/>
      <c r="AK288" s="453"/>
      <c r="AL288" s="453"/>
      <c r="AM288" s="453"/>
      <c r="AN288" s="453"/>
      <c r="AO288" s="453"/>
      <c r="AP288" s="453"/>
      <c r="AQ288" s="453"/>
      <c r="AR288" s="453"/>
      <c r="AS288" s="453"/>
      <c r="AT288" s="453"/>
      <c r="AU288" s="453"/>
      <c r="AV288" s="453"/>
      <c r="AW288" s="453"/>
      <c r="AX288" s="463"/>
      <c r="AY288" s="452"/>
      <c r="AZ288" s="453"/>
      <c r="BA288" s="453"/>
      <c r="BB288" s="453"/>
      <c r="BC288" s="453"/>
      <c r="BD288" s="453"/>
      <c r="BE288" s="453"/>
      <c r="BF288" s="453"/>
      <c r="BG288" s="453"/>
      <c r="BH288" s="453"/>
      <c r="BI288" s="453"/>
      <c r="BJ288" s="453"/>
      <c r="BK288" s="453"/>
      <c r="BL288" s="453"/>
      <c r="BM288" s="453"/>
      <c r="BN288" s="463"/>
    </row>
    <row r="289" spans="1:67" outlineLevel="1">
      <c r="B289" s="51" t="s">
        <v>960</v>
      </c>
      <c r="C289" s="251">
        <f t="shared" si="604"/>
        <v>0</v>
      </c>
      <c r="D289" s="251">
        <f t="shared" si="605"/>
        <v>0</v>
      </c>
      <c r="E289" s="251">
        <f t="shared" si="606"/>
        <v>0</v>
      </c>
      <c r="F289" s="251">
        <f t="shared" si="607"/>
        <v>0</v>
      </c>
      <c r="G289" s="251">
        <f t="shared" si="608"/>
        <v>0</v>
      </c>
      <c r="H289" s="251">
        <f t="shared" si="609"/>
        <v>0</v>
      </c>
      <c r="I289" s="251">
        <f t="shared" si="610"/>
        <v>0</v>
      </c>
      <c r="J289" s="251">
        <f t="shared" si="611"/>
        <v>0</v>
      </c>
      <c r="K289" s="251">
        <f t="shared" si="612"/>
        <v>0</v>
      </c>
      <c r="L289" s="251">
        <f t="shared" si="613"/>
        <v>0</v>
      </c>
      <c r="M289" s="251">
        <f t="shared" si="614"/>
        <v>0</v>
      </c>
      <c r="N289" s="251">
        <f t="shared" si="615"/>
        <v>0</v>
      </c>
      <c r="O289" s="251">
        <f t="shared" si="616"/>
        <v>0</v>
      </c>
      <c r="P289" s="251">
        <f t="shared" si="617"/>
        <v>0</v>
      </c>
      <c r="Q289" s="251">
        <f t="shared" si="618"/>
        <v>0</v>
      </c>
      <c r="R289" s="441">
        <f t="shared" si="619"/>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row>
    <row r="290" spans="1:67" outlineLevel="1">
      <c r="B290" s="51" t="str">
        <f t="shared" ref="B290" si="624">$B$207&amp;""</f>
        <v>7mo with 0% mated</v>
      </c>
      <c r="C290" s="251">
        <f t="shared" si="604"/>
        <v>0</v>
      </c>
      <c r="D290" s="251">
        <f t="shared" si="605"/>
        <v>0</v>
      </c>
      <c r="E290" s="251">
        <f t="shared" si="606"/>
        <v>0</v>
      </c>
      <c r="F290" s="251">
        <f t="shared" si="607"/>
        <v>0</v>
      </c>
      <c r="G290" s="251">
        <f t="shared" si="608"/>
        <v>0</v>
      </c>
      <c r="H290" s="251">
        <f t="shared" si="609"/>
        <v>0</v>
      </c>
      <c r="I290" s="251">
        <f t="shared" si="610"/>
        <v>0</v>
      </c>
      <c r="J290" s="251">
        <f t="shared" si="611"/>
        <v>0</v>
      </c>
      <c r="K290" s="251">
        <f t="shared" si="612"/>
        <v>0</v>
      </c>
      <c r="L290" s="251">
        <f t="shared" si="613"/>
        <v>0</v>
      </c>
      <c r="M290" s="251">
        <f t="shared" si="614"/>
        <v>0</v>
      </c>
      <c r="N290" s="251">
        <f t="shared" si="615"/>
        <v>0</v>
      </c>
      <c r="O290" s="251">
        <f t="shared" si="616"/>
        <v>0</v>
      </c>
      <c r="P290" s="251">
        <f t="shared" si="617"/>
        <v>0</v>
      </c>
      <c r="Q290" s="251">
        <f t="shared" si="618"/>
        <v>0</v>
      </c>
      <c r="R290" s="441">
        <f t="shared" si="619"/>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252"/>
    </row>
    <row r="291" spans="1:67" outlineLevel="1">
      <c r="B291" s="51" t="s">
        <v>1698</v>
      </c>
      <c r="C291" s="251">
        <f t="shared" si="604"/>
        <v>0</v>
      </c>
      <c r="D291" s="251">
        <f t="shared" si="605"/>
        <v>0</v>
      </c>
      <c r="E291" s="251">
        <f t="shared" si="606"/>
        <v>0</v>
      </c>
      <c r="F291" s="251">
        <f t="shared" si="607"/>
        <v>0</v>
      </c>
      <c r="G291" s="251">
        <f t="shared" si="608"/>
        <v>0</v>
      </c>
      <c r="H291" s="251">
        <f t="shared" si="609"/>
        <v>0</v>
      </c>
      <c r="I291" s="251">
        <f t="shared" si="610"/>
        <v>0</v>
      </c>
      <c r="J291" s="251">
        <f t="shared" si="611"/>
        <v>0</v>
      </c>
      <c r="K291" s="251">
        <f t="shared" si="612"/>
        <v>0</v>
      </c>
      <c r="L291" s="251">
        <f t="shared" si="613"/>
        <v>0</v>
      </c>
      <c r="M291" s="251">
        <f t="shared" si="614"/>
        <v>0</v>
      </c>
      <c r="N291" s="251">
        <f t="shared" si="615"/>
        <v>0</v>
      </c>
      <c r="O291" s="251">
        <f t="shared" si="616"/>
        <v>0</v>
      </c>
      <c r="P291" s="251">
        <f t="shared" si="617"/>
        <v>0</v>
      </c>
      <c r="Q291" s="251">
        <f t="shared" si="618"/>
        <v>0</v>
      </c>
      <c r="R291" s="441">
        <f t="shared" si="619"/>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252"/>
    </row>
    <row r="292" spans="1:67" outlineLevel="1">
      <c r="B292" s="51" t="s">
        <v>1094</v>
      </c>
      <c r="C292" s="253">
        <f t="shared" si="604"/>
        <v>0</v>
      </c>
      <c r="D292" s="253">
        <f t="shared" si="605"/>
        <v>0</v>
      </c>
      <c r="E292" s="253">
        <f t="shared" si="606"/>
        <v>0</v>
      </c>
      <c r="F292" s="253">
        <f t="shared" si="607"/>
        <v>0</v>
      </c>
      <c r="G292" s="253">
        <f t="shared" si="608"/>
        <v>0</v>
      </c>
      <c r="H292" s="253">
        <f t="shared" si="609"/>
        <v>0</v>
      </c>
      <c r="I292" s="253">
        <f t="shared" si="610"/>
        <v>0</v>
      </c>
      <c r="J292" s="253">
        <f t="shared" si="611"/>
        <v>0</v>
      </c>
      <c r="K292" s="253">
        <f t="shared" si="612"/>
        <v>0</v>
      </c>
      <c r="L292" s="253">
        <f t="shared" si="613"/>
        <v>0</v>
      </c>
      <c r="M292" s="253">
        <f t="shared" si="614"/>
        <v>0</v>
      </c>
      <c r="N292" s="253">
        <f t="shared" si="615"/>
        <v>0</v>
      </c>
      <c r="O292" s="253">
        <f t="shared" si="616"/>
        <v>0</v>
      </c>
      <c r="P292" s="253">
        <f t="shared" si="617"/>
        <v>0</v>
      </c>
      <c r="Q292" s="253">
        <f t="shared" si="618"/>
        <v>0</v>
      </c>
      <c r="R292" s="442">
        <f t="shared" si="619"/>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252"/>
    </row>
    <row r="293" spans="1:67" ht="24.75" outlineLevel="1">
      <c r="B293" s="50" t="str">
        <f>"Timing 3 - mid preg to Birth
"&amp;$B$202&amp;""</f>
        <v>Timing 3 - mid preg to Birth
Standard (7mo)</v>
      </c>
      <c r="C293" s="248">
        <f t="shared" si="604"/>
        <v>0</v>
      </c>
      <c r="D293" s="248">
        <f t="shared" si="605"/>
        <v>0</v>
      </c>
      <c r="E293" s="248">
        <f t="shared" si="606"/>
        <v>0</v>
      </c>
      <c r="F293" s="248">
        <f t="shared" si="607"/>
        <v>0</v>
      </c>
      <c r="G293" s="248">
        <f t="shared" si="608"/>
        <v>0</v>
      </c>
      <c r="H293" s="248">
        <f t="shared" si="609"/>
        <v>0</v>
      </c>
      <c r="I293" s="248">
        <f t="shared" si="610"/>
        <v>0</v>
      </c>
      <c r="J293" s="248">
        <f t="shared" si="611"/>
        <v>0</v>
      </c>
      <c r="K293" s="248">
        <f t="shared" si="612"/>
        <v>0</v>
      </c>
      <c r="L293" s="248">
        <f t="shared" si="613"/>
        <v>0</v>
      </c>
      <c r="M293" s="248">
        <f t="shared" si="614"/>
        <v>0</v>
      </c>
      <c r="N293" s="248">
        <f t="shared" si="615"/>
        <v>0</v>
      </c>
      <c r="O293" s="248">
        <f t="shared" si="616"/>
        <v>0</v>
      </c>
      <c r="P293" s="248">
        <f t="shared" si="617"/>
        <v>0</v>
      </c>
      <c r="Q293" s="248">
        <f t="shared" si="618"/>
        <v>0</v>
      </c>
      <c r="R293" s="440">
        <f t="shared" si="619"/>
        <v>0</v>
      </c>
      <c r="S293" s="451"/>
      <c r="T293" s="249"/>
      <c r="U293" s="249"/>
      <c r="V293" s="249"/>
      <c r="W293" s="249"/>
      <c r="X293" s="249"/>
      <c r="Y293" s="249"/>
      <c r="Z293" s="249"/>
      <c r="AA293" s="249"/>
      <c r="AB293" s="249"/>
      <c r="AC293" s="249"/>
      <c r="AD293" s="249"/>
      <c r="AE293" s="249"/>
      <c r="AF293" s="249"/>
      <c r="AG293" s="249"/>
      <c r="AH293" s="462"/>
      <c r="AI293" s="451"/>
      <c r="AJ293" s="249"/>
      <c r="AK293" s="249"/>
      <c r="AL293" s="249"/>
      <c r="AM293" s="249"/>
      <c r="AN293" s="249"/>
      <c r="AO293" s="249"/>
      <c r="AP293" s="249"/>
      <c r="AQ293" s="249"/>
      <c r="AR293" s="249"/>
      <c r="AS293" s="249"/>
      <c r="AT293" s="249"/>
      <c r="AU293" s="249"/>
      <c r="AV293" s="249"/>
      <c r="AW293" s="249"/>
      <c r="AX293" s="462"/>
      <c r="AY293" s="451"/>
      <c r="AZ293" s="249"/>
      <c r="BA293" s="249"/>
      <c r="BB293" s="249"/>
      <c r="BC293" s="249"/>
      <c r="BD293" s="249"/>
      <c r="BE293" s="249"/>
      <c r="BF293" s="249"/>
      <c r="BG293" s="249"/>
      <c r="BH293" s="249"/>
      <c r="BI293" s="249"/>
      <c r="BJ293" s="249"/>
      <c r="BK293" s="249"/>
      <c r="BL293" s="249"/>
      <c r="BM293" s="249"/>
      <c r="BN293" s="462"/>
      <c r="BO293" s="250" t="s">
        <v>1412</v>
      </c>
    </row>
    <row r="294" spans="1:67" outlineLevel="2">
      <c r="B294" s="51" t="str">
        <f t="shared" ref="B294" si="625">$B$203&amp;""</f>
        <v>Early</v>
      </c>
      <c r="C294" s="251">
        <f t="shared" si="604"/>
        <v>0</v>
      </c>
      <c r="D294" s="251">
        <f t="shared" si="605"/>
        <v>0</v>
      </c>
      <c r="E294" s="251">
        <f t="shared" si="606"/>
        <v>0</v>
      </c>
      <c r="F294" s="251">
        <f t="shared" si="607"/>
        <v>0</v>
      </c>
      <c r="G294" s="251">
        <f t="shared" si="608"/>
        <v>0</v>
      </c>
      <c r="H294" s="251">
        <f t="shared" si="609"/>
        <v>0</v>
      </c>
      <c r="I294" s="251">
        <f t="shared" si="610"/>
        <v>0</v>
      </c>
      <c r="J294" s="251">
        <f t="shared" si="611"/>
        <v>0</v>
      </c>
      <c r="K294" s="251">
        <f t="shared" si="612"/>
        <v>0</v>
      </c>
      <c r="L294" s="251">
        <f t="shared" si="613"/>
        <v>0</v>
      </c>
      <c r="M294" s="251">
        <f t="shared" si="614"/>
        <v>0</v>
      </c>
      <c r="N294" s="251">
        <f t="shared" si="615"/>
        <v>0</v>
      </c>
      <c r="O294" s="251">
        <f t="shared" si="616"/>
        <v>0</v>
      </c>
      <c r="P294" s="251">
        <f t="shared" si="617"/>
        <v>0</v>
      </c>
      <c r="Q294" s="251">
        <f t="shared" si="618"/>
        <v>0</v>
      </c>
      <c r="R294" s="441">
        <f t="shared" si="619"/>
        <v>0</v>
      </c>
      <c r="S294" s="452"/>
      <c r="T294" s="453"/>
      <c r="U294" s="453"/>
      <c r="V294" s="453"/>
      <c r="W294" s="453"/>
      <c r="X294" s="453"/>
      <c r="Y294" s="453"/>
      <c r="Z294" s="453"/>
      <c r="AA294" s="453"/>
      <c r="AB294" s="453"/>
      <c r="AC294" s="453"/>
      <c r="AD294" s="453"/>
      <c r="AE294" s="453"/>
      <c r="AF294" s="453"/>
      <c r="AG294" s="453"/>
      <c r="AH294" s="463"/>
      <c r="AI294" s="452"/>
      <c r="AJ294" s="453"/>
      <c r="AK294" s="453"/>
      <c r="AL294" s="453"/>
      <c r="AM294" s="453"/>
      <c r="AN294" s="453"/>
      <c r="AO294" s="453"/>
      <c r="AP294" s="453"/>
      <c r="AQ294" s="453"/>
      <c r="AR294" s="453"/>
      <c r="AS294" s="453"/>
      <c r="AT294" s="453"/>
      <c r="AU294" s="453"/>
      <c r="AV294" s="453"/>
      <c r="AW294" s="453"/>
      <c r="AX294" s="463"/>
      <c r="AY294" s="452"/>
      <c r="AZ294" s="453"/>
      <c r="BA294" s="453"/>
      <c r="BB294" s="453"/>
      <c r="BC294" s="453"/>
      <c r="BD294" s="453"/>
      <c r="BE294" s="453"/>
      <c r="BF294" s="453"/>
      <c r="BG294" s="453"/>
      <c r="BH294" s="453"/>
      <c r="BI294" s="453"/>
      <c r="BJ294" s="453"/>
      <c r="BK294" s="453"/>
      <c r="BL294" s="453"/>
      <c r="BM294" s="453"/>
      <c r="BN294" s="463"/>
    </row>
    <row r="295" spans="1:67" outlineLevel="2">
      <c r="B295" s="51" t="str">
        <f t="shared" ref="B295" si="626">$B$204&amp;""</f>
        <v>Middle</v>
      </c>
      <c r="C295" s="251">
        <f t="shared" si="604"/>
        <v>0</v>
      </c>
      <c r="D295" s="251">
        <f t="shared" si="605"/>
        <v>0</v>
      </c>
      <c r="E295" s="251">
        <f t="shared" si="606"/>
        <v>0</v>
      </c>
      <c r="F295" s="251">
        <f t="shared" si="607"/>
        <v>0</v>
      </c>
      <c r="G295" s="251">
        <f t="shared" si="608"/>
        <v>0</v>
      </c>
      <c r="H295" s="251">
        <f t="shared" si="609"/>
        <v>0</v>
      </c>
      <c r="I295" s="251">
        <f t="shared" si="610"/>
        <v>0</v>
      </c>
      <c r="J295" s="251">
        <f t="shared" si="611"/>
        <v>0</v>
      </c>
      <c r="K295" s="251">
        <f t="shared" si="612"/>
        <v>0</v>
      </c>
      <c r="L295" s="251">
        <f t="shared" si="613"/>
        <v>0</v>
      </c>
      <c r="M295" s="251">
        <f t="shared" si="614"/>
        <v>0</v>
      </c>
      <c r="N295" s="251">
        <f t="shared" si="615"/>
        <v>0</v>
      </c>
      <c r="O295" s="251">
        <f t="shared" si="616"/>
        <v>0</v>
      </c>
      <c r="P295" s="251">
        <f t="shared" si="617"/>
        <v>0</v>
      </c>
      <c r="Q295" s="251">
        <f t="shared" si="618"/>
        <v>0</v>
      </c>
      <c r="R295" s="441">
        <f t="shared" si="619"/>
        <v>0</v>
      </c>
      <c r="S295" s="452"/>
      <c r="T295" s="453"/>
      <c r="U295" s="453"/>
      <c r="V295" s="453"/>
      <c r="W295" s="453"/>
      <c r="X295" s="453"/>
      <c r="Y295" s="453"/>
      <c r="Z295" s="453"/>
      <c r="AA295" s="453"/>
      <c r="AB295" s="453"/>
      <c r="AC295" s="453"/>
      <c r="AD295" s="453"/>
      <c r="AE295" s="453"/>
      <c r="AF295" s="453"/>
      <c r="AG295" s="453"/>
      <c r="AH295" s="463"/>
      <c r="AI295" s="452"/>
      <c r="AJ295" s="453"/>
      <c r="AK295" s="453"/>
      <c r="AL295" s="453"/>
      <c r="AM295" s="453"/>
      <c r="AN295" s="453"/>
      <c r="AO295" s="453"/>
      <c r="AP295" s="453"/>
      <c r="AQ295" s="453"/>
      <c r="AR295" s="453"/>
      <c r="AS295" s="453"/>
      <c r="AT295" s="453"/>
      <c r="AU295" s="453"/>
      <c r="AV295" s="453"/>
      <c r="AW295" s="453"/>
      <c r="AX295" s="463"/>
      <c r="AY295" s="452"/>
      <c r="AZ295" s="453"/>
      <c r="BA295" s="453"/>
      <c r="BB295" s="453"/>
      <c r="BC295" s="453"/>
      <c r="BD295" s="453"/>
      <c r="BE295" s="453"/>
      <c r="BF295" s="453"/>
      <c r="BG295" s="453"/>
      <c r="BH295" s="453"/>
      <c r="BI295" s="453"/>
      <c r="BJ295" s="453"/>
      <c r="BK295" s="453"/>
      <c r="BL295" s="453"/>
      <c r="BM295" s="453"/>
      <c r="BN295" s="463"/>
    </row>
    <row r="296" spans="1:67" outlineLevel="2">
      <c r="B296" s="51" t="str">
        <f t="shared" ref="B296" si="627">$B$205&amp;""</f>
        <v>Late</v>
      </c>
      <c r="C296" s="251">
        <f t="shared" si="604"/>
        <v>0</v>
      </c>
      <c r="D296" s="251">
        <f t="shared" si="605"/>
        <v>0</v>
      </c>
      <c r="E296" s="251">
        <f t="shared" si="606"/>
        <v>0</v>
      </c>
      <c r="F296" s="251">
        <f t="shared" si="607"/>
        <v>0</v>
      </c>
      <c r="G296" s="251">
        <f t="shared" si="608"/>
        <v>0</v>
      </c>
      <c r="H296" s="251">
        <f t="shared" si="609"/>
        <v>0</v>
      </c>
      <c r="I296" s="251">
        <f t="shared" si="610"/>
        <v>0</v>
      </c>
      <c r="J296" s="251">
        <f t="shared" si="611"/>
        <v>0</v>
      </c>
      <c r="K296" s="251">
        <f t="shared" si="612"/>
        <v>0</v>
      </c>
      <c r="L296" s="251">
        <f t="shared" si="613"/>
        <v>0</v>
      </c>
      <c r="M296" s="251">
        <f t="shared" si="614"/>
        <v>0</v>
      </c>
      <c r="N296" s="251">
        <f t="shared" si="615"/>
        <v>0</v>
      </c>
      <c r="O296" s="251">
        <f t="shared" si="616"/>
        <v>0</v>
      </c>
      <c r="P296" s="251">
        <f t="shared" si="617"/>
        <v>0</v>
      </c>
      <c r="Q296" s="251">
        <f t="shared" si="618"/>
        <v>0</v>
      </c>
      <c r="R296" s="441">
        <f t="shared" si="619"/>
        <v>0</v>
      </c>
      <c r="S296" s="452"/>
      <c r="T296" s="453"/>
      <c r="U296" s="453"/>
      <c r="V296" s="453"/>
      <c r="W296" s="453"/>
      <c r="X296" s="453"/>
      <c r="Y296" s="453"/>
      <c r="Z296" s="453"/>
      <c r="AA296" s="453"/>
      <c r="AB296" s="453"/>
      <c r="AC296" s="453"/>
      <c r="AD296" s="453"/>
      <c r="AE296" s="453"/>
      <c r="AF296" s="453"/>
      <c r="AG296" s="453"/>
      <c r="AH296" s="463"/>
      <c r="AI296" s="452"/>
      <c r="AJ296" s="453"/>
      <c r="AK296" s="453"/>
      <c r="AL296" s="453"/>
      <c r="AM296" s="453"/>
      <c r="AN296" s="453"/>
      <c r="AO296" s="453"/>
      <c r="AP296" s="453"/>
      <c r="AQ296" s="453"/>
      <c r="AR296" s="453"/>
      <c r="AS296" s="453"/>
      <c r="AT296" s="453"/>
      <c r="AU296" s="453"/>
      <c r="AV296" s="453"/>
      <c r="AW296" s="453"/>
      <c r="AX296" s="463"/>
      <c r="AY296" s="452"/>
      <c r="AZ296" s="453"/>
      <c r="BA296" s="453"/>
      <c r="BB296" s="453"/>
      <c r="BC296" s="453"/>
      <c r="BD296" s="453"/>
      <c r="BE296" s="453"/>
      <c r="BF296" s="453"/>
      <c r="BG296" s="453"/>
      <c r="BH296" s="453"/>
      <c r="BI296" s="453"/>
      <c r="BJ296" s="453"/>
      <c r="BK296" s="453"/>
      <c r="BL296" s="453"/>
      <c r="BM296" s="453"/>
      <c r="BN296" s="463"/>
    </row>
    <row r="297" spans="1:67" outlineLevel="2">
      <c r="B297" s="51" t="s">
        <v>960</v>
      </c>
      <c r="C297" s="251">
        <f t="shared" si="604"/>
        <v>0</v>
      </c>
      <c r="D297" s="251">
        <f t="shared" si="605"/>
        <v>0</v>
      </c>
      <c r="E297" s="251">
        <f t="shared" si="606"/>
        <v>0</v>
      </c>
      <c r="F297" s="251">
        <f t="shared" si="607"/>
        <v>0</v>
      </c>
      <c r="G297" s="251">
        <f t="shared" si="608"/>
        <v>0</v>
      </c>
      <c r="H297" s="251">
        <f t="shared" si="609"/>
        <v>0</v>
      </c>
      <c r="I297" s="251">
        <f t="shared" si="610"/>
        <v>0</v>
      </c>
      <c r="J297" s="251">
        <f t="shared" si="611"/>
        <v>0</v>
      </c>
      <c r="K297" s="251">
        <f t="shared" si="612"/>
        <v>0</v>
      </c>
      <c r="L297" s="251">
        <f t="shared" si="613"/>
        <v>0</v>
      </c>
      <c r="M297" s="251">
        <f t="shared" si="614"/>
        <v>0</v>
      </c>
      <c r="N297" s="251">
        <f t="shared" si="615"/>
        <v>0</v>
      </c>
      <c r="O297" s="251">
        <f t="shared" si="616"/>
        <v>0</v>
      </c>
      <c r="P297" s="251">
        <f t="shared" si="617"/>
        <v>0</v>
      </c>
      <c r="Q297" s="251">
        <f t="shared" si="618"/>
        <v>0</v>
      </c>
      <c r="R297" s="441">
        <f t="shared" si="619"/>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row>
    <row r="298" spans="1:67" outlineLevel="2">
      <c r="B298" s="51" t="str">
        <f t="shared" ref="B298" si="628">$B$207&amp;""</f>
        <v>7mo with 0% mated</v>
      </c>
      <c r="C298" s="251">
        <f t="shared" si="604"/>
        <v>0</v>
      </c>
      <c r="D298" s="251">
        <f t="shared" si="605"/>
        <v>0</v>
      </c>
      <c r="E298" s="251">
        <f t="shared" si="606"/>
        <v>0</v>
      </c>
      <c r="F298" s="251">
        <f t="shared" si="607"/>
        <v>0</v>
      </c>
      <c r="G298" s="251">
        <f t="shared" si="608"/>
        <v>0</v>
      </c>
      <c r="H298" s="251">
        <f t="shared" si="609"/>
        <v>0</v>
      </c>
      <c r="I298" s="251">
        <f t="shared" si="610"/>
        <v>0</v>
      </c>
      <c r="J298" s="251">
        <f t="shared" si="611"/>
        <v>0</v>
      </c>
      <c r="K298" s="251">
        <f t="shared" si="612"/>
        <v>0</v>
      </c>
      <c r="L298" s="251">
        <f t="shared" si="613"/>
        <v>0</v>
      </c>
      <c r="M298" s="251">
        <f t="shared" si="614"/>
        <v>0</v>
      </c>
      <c r="N298" s="251">
        <f t="shared" si="615"/>
        <v>0</v>
      </c>
      <c r="O298" s="251">
        <f t="shared" si="616"/>
        <v>0</v>
      </c>
      <c r="P298" s="251">
        <f t="shared" si="617"/>
        <v>0</v>
      </c>
      <c r="Q298" s="251">
        <f t="shared" si="618"/>
        <v>0</v>
      </c>
      <c r="R298" s="441">
        <f t="shared" si="619"/>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row>
    <row r="299" spans="1:67" outlineLevel="2">
      <c r="B299" s="51" t="s">
        <v>1698</v>
      </c>
      <c r="C299" s="251">
        <f t="shared" si="604"/>
        <v>0</v>
      </c>
      <c r="D299" s="251">
        <f t="shared" si="605"/>
        <v>0</v>
      </c>
      <c r="E299" s="251">
        <f t="shared" si="606"/>
        <v>0</v>
      </c>
      <c r="F299" s="251">
        <f t="shared" si="607"/>
        <v>0</v>
      </c>
      <c r="G299" s="251">
        <f t="shared" si="608"/>
        <v>0</v>
      </c>
      <c r="H299" s="251">
        <f t="shared" si="609"/>
        <v>0</v>
      </c>
      <c r="I299" s="251">
        <f t="shared" si="610"/>
        <v>0</v>
      </c>
      <c r="J299" s="251">
        <f t="shared" si="611"/>
        <v>0</v>
      </c>
      <c r="K299" s="251">
        <f t="shared" si="612"/>
        <v>0</v>
      </c>
      <c r="L299" s="251">
        <f t="shared" si="613"/>
        <v>0</v>
      </c>
      <c r="M299" s="251">
        <f t="shared" si="614"/>
        <v>0</v>
      </c>
      <c r="N299" s="251">
        <f t="shared" si="615"/>
        <v>0</v>
      </c>
      <c r="O299" s="251">
        <f t="shared" si="616"/>
        <v>0</v>
      </c>
      <c r="P299" s="251">
        <f t="shared" si="617"/>
        <v>0</v>
      </c>
      <c r="Q299" s="251">
        <f t="shared" si="618"/>
        <v>0</v>
      </c>
      <c r="R299" s="441">
        <f t="shared" si="619"/>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row>
    <row r="300" spans="1:67" outlineLevel="2">
      <c r="B300" s="51" t="s">
        <v>1094</v>
      </c>
      <c r="C300" s="253">
        <f t="shared" ref="C300" si="629">CHOOSE(d.Region,S300,AI300,AY300)</f>
        <v>0</v>
      </c>
      <c r="D300" s="253">
        <f t="shared" ref="D300" si="630">CHOOSE(d.Region,T300,AJ300,AZ300)</f>
        <v>0</v>
      </c>
      <c r="E300" s="253">
        <f t="shared" ref="E300" si="631">CHOOSE(d.Region,U300,AK300,BA300)</f>
        <v>0</v>
      </c>
      <c r="F300" s="253">
        <f t="shared" ref="F300" si="632">CHOOSE(d.Region,V300,AL300,BB300)</f>
        <v>0</v>
      </c>
      <c r="G300" s="253">
        <f t="shared" ref="G300" si="633">CHOOSE(d.Region,W300,AM300,BC300)</f>
        <v>0</v>
      </c>
      <c r="H300" s="253">
        <f t="shared" ref="H300" si="634">CHOOSE(d.Region,X300,AN300,BD300)</f>
        <v>0</v>
      </c>
      <c r="I300" s="253">
        <f t="shared" ref="I300" si="635">CHOOSE(d.Region,Y300,AO300,BE300)</f>
        <v>0</v>
      </c>
      <c r="J300" s="253">
        <f t="shared" ref="J300" si="636">CHOOSE(d.Region,Z300,AP300,BF300)</f>
        <v>0</v>
      </c>
      <c r="K300" s="253">
        <f t="shared" ref="K300" si="637">CHOOSE(d.Region,AA300,AQ300,BG300)</f>
        <v>0</v>
      </c>
      <c r="L300" s="253">
        <f t="shared" ref="L300" si="638">CHOOSE(d.Region,AB300,AR300,BH300)</f>
        <v>0</v>
      </c>
      <c r="M300" s="253">
        <f t="shared" ref="M300" si="639">CHOOSE(d.Region,AC300,AS300,BI300)</f>
        <v>0</v>
      </c>
      <c r="N300" s="253">
        <f t="shared" ref="N300" si="640">CHOOSE(d.Region,AD300,AT300,BJ300)</f>
        <v>0</v>
      </c>
      <c r="O300" s="253">
        <f t="shared" ref="O300" si="641">CHOOSE(d.Region,AE300,AU300,BK300)</f>
        <v>0</v>
      </c>
      <c r="P300" s="253">
        <f t="shared" ref="P300" si="642">CHOOSE(d.Region,AF300,AV300,BL300)</f>
        <v>0</v>
      </c>
      <c r="Q300" s="253">
        <f t="shared" ref="Q300" si="643">CHOOSE(d.Region,AG300,AW300,BM300)</f>
        <v>0</v>
      </c>
      <c r="R300" s="442">
        <f t="shared" ref="R300" si="644">CHOOSE(d.Region,AH300,AX300,BN300)</f>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hidden="1" outlineLevel="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hidden="1"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3"/>
      <c r="T306" s="118"/>
      <c r="U306" s="118"/>
      <c r="V306" s="118"/>
      <c r="W306" s="118"/>
      <c r="X306" s="118"/>
      <c r="Y306" s="118"/>
      <c r="Z306" s="118"/>
      <c r="AA306" s="118"/>
      <c r="AB306" s="118"/>
      <c r="AC306" s="118"/>
      <c r="AD306" s="118"/>
      <c r="AE306" s="118"/>
      <c r="AF306" s="118"/>
      <c r="AG306" s="118"/>
      <c r="AH306" s="455"/>
      <c r="AI306" s="443"/>
      <c r="AJ306" s="118"/>
      <c r="AK306" s="118"/>
      <c r="AL306" s="118"/>
      <c r="AM306" s="118"/>
      <c r="AN306" s="118"/>
      <c r="AO306" s="118"/>
      <c r="AP306" s="118"/>
      <c r="AQ306" s="118"/>
      <c r="AR306" s="118"/>
      <c r="AS306" s="118"/>
      <c r="AT306" s="118"/>
      <c r="AU306" s="118"/>
      <c r="AV306" s="118"/>
      <c r="AW306" s="118"/>
      <c r="AX306" s="455"/>
      <c r="AY306" s="443"/>
      <c r="AZ306" s="118"/>
      <c r="BA306" s="118"/>
      <c r="BB306" s="118"/>
      <c r="BC306" s="118"/>
      <c r="BD306" s="118"/>
      <c r="BE306" s="118"/>
      <c r="BF306" s="118"/>
      <c r="BG306" s="118"/>
      <c r="BH306" s="118"/>
      <c r="BI306" s="118"/>
      <c r="BJ306" s="118"/>
      <c r="BK306" s="118"/>
      <c r="BL306" s="118"/>
      <c r="BM306" s="118"/>
      <c r="BN306" s="455"/>
    </row>
    <row r="307" spans="1:67" ht="24.75" hidden="1" outlineLevel="2">
      <c r="B307" s="50" t="str">
        <f>"Grazing Intensity 1
"&amp;$B$202&amp;": Ewe Lambs"</f>
        <v>Grazing Intensity 1
Standard (7mo): Ewe Lambs</v>
      </c>
      <c r="C307" s="248">
        <f t="shared" ref="C307:C360" si="645">CHOOSE(d.Region,S307,AI307,AY307)</f>
        <v>0</v>
      </c>
      <c r="D307" s="248">
        <f t="shared" ref="D307:D360" si="646">CHOOSE(d.Region,T307,AJ307,AZ307)</f>
        <v>0</v>
      </c>
      <c r="E307" s="248">
        <f t="shared" ref="E307:E360" si="647">CHOOSE(d.Region,U307,AK307,BA307)</f>
        <v>0</v>
      </c>
      <c r="F307" s="248">
        <f t="shared" ref="F307:F360" si="648">CHOOSE(d.Region,V307,AL307,BB307)</f>
        <v>0</v>
      </c>
      <c r="G307" s="248">
        <f t="shared" ref="G307:G360" si="649">CHOOSE(d.Region,W307,AM307,BC307)</f>
        <v>0</v>
      </c>
      <c r="H307" s="248">
        <f t="shared" ref="H307:H360" si="650">CHOOSE(d.Region,X307,AN307,BD307)</f>
        <v>0</v>
      </c>
      <c r="I307" s="248">
        <f t="shared" ref="I307:I360" si="651">CHOOSE(d.Region,Y307,AO307,BE307)</f>
        <v>0</v>
      </c>
      <c r="J307" s="248">
        <f t="shared" ref="J307:J360" si="652">CHOOSE(d.Region,Z307,AP307,BF307)</f>
        <v>0</v>
      </c>
      <c r="K307" s="248">
        <f t="shared" ref="K307:K360" si="653">CHOOSE(d.Region,AA307,AQ307,BG307)</f>
        <v>0</v>
      </c>
      <c r="L307" s="248">
        <f t="shared" ref="L307:L360" si="654">CHOOSE(d.Region,AB307,AR307,BH307)</f>
        <v>0</v>
      </c>
      <c r="M307" s="248">
        <f t="shared" ref="M307:M360" si="655">CHOOSE(d.Region,AC307,AS307,BI307)</f>
        <v>0</v>
      </c>
      <c r="N307" s="248">
        <f t="shared" ref="N307:N360" si="656">CHOOSE(d.Region,AD307,AT307,BJ307)</f>
        <v>0</v>
      </c>
      <c r="O307" s="248">
        <f t="shared" ref="O307:O360" si="657">CHOOSE(d.Region,AE307,AU307,BK307)</f>
        <v>0</v>
      </c>
      <c r="P307" s="248">
        <f t="shared" ref="P307:P360" si="658">CHOOSE(d.Region,AF307,AV307,BL307)</f>
        <v>0</v>
      </c>
      <c r="Q307" s="248">
        <f t="shared" ref="Q307:Q360" si="659">CHOOSE(d.Region,AG307,AW307,BM307)</f>
        <v>0</v>
      </c>
      <c r="R307" s="440">
        <f t="shared" ref="R307:R360" si="660">CHOOSE(d.Region,AH307,AX307,BN307)</f>
        <v>0</v>
      </c>
      <c r="S307" s="451"/>
      <c r="T307" s="249"/>
      <c r="U307" s="249"/>
      <c r="V307" s="249"/>
      <c r="W307" s="249"/>
      <c r="X307" s="249"/>
      <c r="Y307" s="249"/>
      <c r="Z307" s="249"/>
      <c r="AA307" s="249"/>
      <c r="AB307" s="249"/>
      <c r="AC307" s="249"/>
      <c r="AD307" s="249"/>
      <c r="AE307" s="249"/>
      <c r="AF307" s="249"/>
      <c r="AG307" s="249"/>
      <c r="AH307" s="462"/>
      <c r="AI307" s="451"/>
      <c r="AJ307" s="249"/>
      <c r="AK307" s="249"/>
      <c r="AL307" s="249"/>
      <c r="AM307" s="249"/>
      <c r="AN307" s="249"/>
      <c r="AO307" s="249"/>
      <c r="AP307" s="249"/>
      <c r="AQ307" s="249"/>
      <c r="AR307" s="249"/>
      <c r="AS307" s="249"/>
      <c r="AT307" s="249"/>
      <c r="AU307" s="249"/>
      <c r="AV307" s="249"/>
      <c r="AW307" s="249"/>
      <c r="AX307" s="462"/>
      <c r="AY307" s="451"/>
      <c r="AZ307" s="249"/>
      <c r="BA307" s="249"/>
      <c r="BB307" s="249"/>
      <c r="BC307" s="249"/>
      <c r="BD307" s="249"/>
      <c r="BE307" s="249"/>
      <c r="BF307" s="249"/>
      <c r="BG307" s="249"/>
      <c r="BH307" s="249"/>
      <c r="BI307" s="249"/>
      <c r="BJ307" s="249"/>
      <c r="BK307" s="249"/>
      <c r="BL307" s="249"/>
      <c r="BM307" s="249"/>
      <c r="BN307" s="462"/>
      <c r="BO307" s="250" t="s">
        <v>1078</v>
      </c>
    </row>
    <row r="308" spans="1:67" hidden="1" outlineLevel="2">
      <c r="B308" s="51" t="s">
        <v>1114</v>
      </c>
      <c r="C308" s="251">
        <f t="shared" si="645"/>
        <v>0</v>
      </c>
      <c r="D308" s="251">
        <f t="shared" si="646"/>
        <v>0</v>
      </c>
      <c r="E308" s="251">
        <f t="shared" si="647"/>
        <v>0</v>
      </c>
      <c r="F308" s="251">
        <f t="shared" si="648"/>
        <v>0</v>
      </c>
      <c r="G308" s="251">
        <f t="shared" si="649"/>
        <v>0</v>
      </c>
      <c r="H308" s="251">
        <f t="shared" si="650"/>
        <v>0</v>
      </c>
      <c r="I308" s="251">
        <f t="shared" si="651"/>
        <v>0</v>
      </c>
      <c r="J308" s="251">
        <f t="shared" si="652"/>
        <v>0</v>
      </c>
      <c r="K308" s="251">
        <f t="shared" si="653"/>
        <v>0</v>
      </c>
      <c r="L308" s="251">
        <f t="shared" si="654"/>
        <v>0</v>
      </c>
      <c r="M308" s="251">
        <f t="shared" si="655"/>
        <v>0</v>
      </c>
      <c r="N308" s="251">
        <f t="shared" si="656"/>
        <v>0</v>
      </c>
      <c r="O308" s="251">
        <f t="shared" si="657"/>
        <v>0</v>
      </c>
      <c r="P308" s="251">
        <f t="shared" si="658"/>
        <v>0</v>
      </c>
      <c r="Q308" s="251">
        <f t="shared" si="659"/>
        <v>0</v>
      </c>
      <c r="R308" s="441">
        <f t="shared" si="660"/>
        <v>0</v>
      </c>
      <c r="S308" s="452"/>
      <c r="T308" s="453"/>
      <c r="U308" s="453"/>
      <c r="V308" s="453"/>
      <c r="W308" s="453"/>
      <c r="X308" s="453"/>
      <c r="Y308" s="453"/>
      <c r="Z308" s="453"/>
      <c r="AA308" s="453"/>
      <c r="AB308" s="453"/>
      <c r="AC308" s="453"/>
      <c r="AD308" s="453"/>
      <c r="AE308" s="453"/>
      <c r="AF308" s="453"/>
      <c r="AG308" s="453"/>
      <c r="AH308" s="463"/>
      <c r="AI308" s="452"/>
      <c r="AJ308" s="453"/>
      <c r="AK308" s="453"/>
      <c r="AL308" s="453"/>
      <c r="AM308" s="453"/>
      <c r="AN308" s="453"/>
      <c r="AO308" s="453"/>
      <c r="AP308" s="453"/>
      <c r="AQ308" s="453"/>
      <c r="AR308" s="453"/>
      <c r="AS308" s="453"/>
      <c r="AT308" s="453"/>
      <c r="AU308" s="453"/>
      <c r="AV308" s="453"/>
      <c r="AW308" s="453"/>
      <c r="AX308" s="463"/>
      <c r="AY308" s="452"/>
      <c r="AZ308" s="453"/>
      <c r="BA308" s="453"/>
      <c r="BB308" s="453"/>
      <c r="BC308" s="453"/>
      <c r="BD308" s="453"/>
      <c r="BE308" s="453"/>
      <c r="BF308" s="453"/>
      <c r="BG308" s="453"/>
      <c r="BH308" s="453"/>
      <c r="BI308" s="453"/>
      <c r="BJ308" s="453"/>
      <c r="BK308" s="453"/>
      <c r="BL308" s="453"/>
      <c r="BM308" s="453"/>
      <c r="BN308" s="463"/>
      <c r="BO308" s="252"/>
    </row>
    <row r="309" spans="1:67" hidden="1" outlineLevel="2">
      <c r="B309" s="52" t="s">
        <v>1115</v>
      </c>
      <c r="C309" s="253">
        <f t="shared" si="645"/>
        <v>0</v>
      </c>
      <c r="D309" s="253">
        <f t="shared" si="646"/>
        <v>0</v>
      </c>
      <c r="E309" s="253">
        <f t="shared" si="647"/>
        <v>0</v>
      </c>
      <c r="F309" s="253">
        <f t="shared" si="648"/>
        <v>0</v>
      </c>
      <c r="G309" s="253">
        <f t="shared" si="649"/>
        <v>0</v>
      </c>
      <c r="H309" s="253">
        <f t="shared" si="650"/>
        <v>0</v>
      </c>
      <c r="I309" s="253">
        <f t="shared" si="651"/>
        <v>0</v>
      </c>
      <c r="J309" s="253">
        <f t="shared" si="652"/>
        <v>0</v>
      </c>
      <c r="K309" s="253">
        <f t="shared" si="653"/>
        <v>0</v>
      </c>
      <c r="L309" s="253">
        <f t="shared" si="654"/>
        <v>0</v>
      </c>
      <c r="M309" s="253">
        <f t="shared" si="655"/>
        <v>0</v>
      </c>
      <c r="N309" s="253">
        <f t="shared" si="656"/>
        <v>0</v>
      </c>
      <c r="O309" s="253">
        <f t="shared" si="657"/>
        <v>0</v>
      </c>
      <c r="P309" s="253">
        <f t="shared" si="658"/>
        <v>0</v>
      </c>
      <c r="Q309" s="253">
        <f t="shared" si="659"/>
        <v>0</v>
      </c>
      <c r="R309" s="442">
        <f t="shared" si="660"/>
        <v>0</v>
      </c>
      <c r="S309" s="454"/>
      <c r="T309" s="254"/>
      <c r="U309" s="254"/>
      <c r="V309" s="254"/>
      <c r="W309" s="254"/>
      <c r="X309" s="254"/>
      <c r="Y309" s="254"/>
      <c r="Z309" s="254"/>
      <c r="AA309" s="254"/>
      <c r="AB309" s="254"/>
      <c r="AC309" s="254"/>
      <c r="AD309" s="254"/>
      <c r="AE309" s="254"/>
      <c r="AF309" s="254"/>
      <c r="AG309" s="254"/>
      <c r="AH309" s="464"/>
      <c r="AI309" s="454"/>
      <c r="AJ309" s="254"/>
      <c r="AK309" s="254"/>
      <c r="AL309" s="254"/>
      <c r="AM309" s="254"/>
      <c r="AN309" s="254"/>
      <c r="AO309" s="254"/>
      <c r="AP309" s="254"/>
      <c r="AQ309" s="254"/>
      <c r="AR309" s="254"/>
      <c r="AS309" s="254"/>
      <c r="AT309" s="254"/>
      <c r="AU309" s="254"/>
      <c r="AV309" s="254"/>
      <c r="AW309" s="254"/>
      <c r="AX309" s="464"/>
      <c r="AY309" s="454"/>
      <c r="AZ309" s="254"/>
      <c r="BA309" s="254"/>
      <c r="BB309" s="254"/>
      <c r="BC309" s="254"/>
      <c r="BD309" s="254"/>
      <c r="BE309" s="254"/>
      <c r="BF309" s="254"/>
      <c r="BG309" s="254"/>
      <c r="BH309" s="254"/>
      <c r="BI309" s="254"/>
      <c r="BJ309" s="254"/>
      <c r="BK309" s="254"/>
      <c r="BL309" s="254"/>
      <c r="BM309" s="254"/>
      <c r="BN309" s="464"/>
      <c r="BO309" s="252"/>
    </row>
    <row r="310" spans="1:67" hidden="1" outlineLevel="2">
      <c r="B310" s="50" t="str">
        <f>$B$203&amp;": Ewe Lambs"</f>
        <v>Early: Ewe Lambs</v>
      </c>
      <c r="C310" s="248">
        <f t="shared" si="645"/>
        <v>0</v>
      </c>
      <c r="D310" s="248">
        <f t="shared" si="646"/>
        <v>0</v>
      </c>
      <c r="E310" s="248">
        <f t="shared" si="647"/>
        <v>0</v>
      </c>
      <c r="F310" s="248">
        <f t="shared" si="648"/>
        <v>0</v>
      </c>
      <c r="G310" s="248">
        <f t="shared" si="649"/>
        <v>0</v>
      </c>
      <c r="H310" s="248">
        <f t="shared" si="650"/>
        <v>0</v>
      </c>
      <c r="I310" s="248">
        <f t="shared" si="651"/>
        <v>0</v>
      </c>
      <c r="J310" s="248">
        <f t="shared" si="652"/>
        <v>0</v>
      </c>
      <c r="K310" s="248">
        <f t="shared" si="653"/>
        <v>0</v>
      </c>
      <c r="L310" s="248">
        <f t="shared" si="654"/>
        <v>0</v>
      </c>
      <c r="M310" s="248">
        <f t="shared" si="655"/>
        <v>0</v>
      </c>
      <c r="N310" s="248">
        <f t="shared" si="656"/>
        <v>0</v>
      </c>
      <c r="O310" s="248">
        <f t="shared" si="657"/>
        <v>0</v>
      </c>
      <c r="P310" s="248">
        <f t="shared" si="658"/>
        <v>0</v>
      </c>
      <c r="Q310" s="248">
        <f t="shared" si="659"/>
        <v>0</v>
      </c>
      <c r="R310" s="440">
        <f t="shared" si="660"/>
        <v>0</v>
      </c>
      <c r="S310" s="451"/>
      <c r="T310" s="249"/>
      <c r="U310" s="249"/>
      <c r="V310" s="249"/>
      <c r="W310" s="249"/>
      <c r="X310" s="249"/>
      <c r="Y310" s="249"/>
      <c r="Z310" s="249"/>
      <c r="AA310" s="249"/>
      <c r="AB310" s="249"/>
      <c r="AC310" s="249"/>
      <c r="AD310" s="249"/>
      <c r="AE310" s="249"/>
      <c r="AF310" s="249"/>
      <c r="AG310" s="249"/>
      <c r="AH310" s="462"/>
      <c r="AI310" s="451"/>
      <c r="AJ310" s="249"/>
      <c r="AK310" s="249"/>
      <c r="AL310" s="249"/>
      <c r="AM310" s="249"/>
      <c r="AN310" s="249"/>
      <c r="AO310" s="249"/>
      <c r="AP310" s="249"/>
      <c r="AQ310" s="249"/>
      <c r="AR310" s="249"/>
      <c r="AS310" s="249"/>
      <c r="AT310" s="249"/>
      <c r="AU310" s="249"/>
      <c r="AV310" s="249"/>
      <c r="AW310" s="249"/>
      <c r="AX310" s="462"/>
      <c r="AY310" s="451"/>
      <c r="AZ310" s="249"/>
      <c r="BA310" s="249"/>
      <c r="BB310" s="249"/>
      <c r="BC310" s="249"/>
      <c r="BD310" s="249"/>
      <c r="BE310" s="249"/>
      <c r="BF310" s="249"/>
      <c r="BG310" s="249"/>
      <c r="BH310" s="249"/>
      <c r="BI310" s="249"/>
      <c r="BJ310" s="249"/>
      <c r="BK310" s="249"/>
      <c r="BL310" s="249"/>
      <c r="BM310" s="249"/>
      <c r="BN310" s="462"/>
      <c r="BO310" s="250" t="s">
        <v>1078</v>
      </c>
    </row>
    <row r="311" spans="1:67" hidden="1" outlineLevel="2">
      <c r="B311" s="51" t="s">
        <v>1114</v>
      </c>
      <c r="C311" s="251">
        <f t="shared" si="645"/>
        <v>0</v>
      </c>
      <c r="D311" s="251">
        <f t="shared" si="646"/>
        <v>0</v>
      </c>
      <c r="E311" s="251">
        <f t="shared" si="647"/>
        <v>0</v>
      </c>
      <c r="F311" s="251">
        <f t="shared" si="648"/>
        <v>0</v>
      </c>
      <c r="G311" s="251">
        <f t="shared" si="649"/>
        <v>0</v>
      </c>
      <c r="H311" s="251">
        <f t="shared" si="650"/>
        <v>0</v>
      </c>
      <c r="I311" s="251">
        <f t="shared" si="651"/>
        <v>0</v>
      </c>
      <c r="J311" s="251">
        <f t="shared" si="652"/>
        <v>0</v>
      </c>
      <c r="K311" s="251">
        <f t="shared" si="653"/>
        <v>0</v>
      </c>
      <c r="L311" s="251">
        <f t="shared" si="654"/>
        <v>0</v>
      </c>
      <c r="M311" s="251">
        <f t="shared" si="655"/>
        <v>0</v>
      </c>
      <c r="N311" s="251">
        <f t="shared" si="656"/>
        <v>0</v>
      </c>
      <c r="O311" s="251">
        <f t="shared" si="657"/>
        <v>0</v>
      </c>
      <c r="P311" s="251">
        <f t="shared" si="658"/>
        <v>0</v>
      </c>
      <c r="Q311" s="251">
        <f t="shared" si="659"/>
        <v>0</v>
      </c>
      <c r="R311" s="441">
        <f t="shared" si="660"/>
        <v>0</v>
      </c>
      <c r="S311" s="452"/>
      <c r="T311" s="453"/>
      <c r="U311" s="453"/>
      <c r="V311" s="453"/>
      <c r="W311" s="453"/>
      <c r="X311" s="453"/>
      <c r="Y311" s="453"/>
      <c r="Z311" s="453"/>
      <c r="AA311" s="453"/>
      <c r="AB311" s="453"/>
      <c r="AC311" s="453"/>
      <c r="AD311" s="453"/>
      <c r="AE311" s="453"/>
      <c r="AF311" s="453"/>
      <c r="AG311" s="453"/>
      <c r="AH311" s="463"/>
      <c r="AI311" s="452"/>
      <c r="AJ311" s="453"/>
      <c r="AK311" s="453"/>
      <c r="AL311" s="453"/>
      <c r="AM311" s="453"/>
      <c r="AN311" s="453"/>
      <c r="AO311" s="453"/>
      <c r="AP311" s="453"/>
      <c r="AQ311" s="453"/>
      <c r="AR311" s="453"/>
      <c r="AS311" s="453"/>
      <c r="AT311" s="453"/>
      <c r="AU311" s="453"/>
      <c r="AV311" s="453"/>
      <c r="AW311" s="453"/>
      <c r="AX311" s="463"/>
      <c r="AY311" s="452"/>
      <c r="AZ311" s="453"/>
      <c r="BA311" s="453"/>
      <c r="BB311" s="453"/>
      <c r="BC311" s="453"/>
      <c r="BD311" s="453"/>
      <c r="BE311" s="453"/>
      <c r="BF311" s="453"/>
      <c r="BG311" s="453"/>
      <c r="BH311" s="453"/>
      <c r="BI311" s="453"/>
      <c r="BJ311" s="453"/>
      <c r="BK311" s="453"/>
      <c r="BL311" s="453"/>
      <c r="BM311" s="453"/>
      <c r="BN311" s="463"/>
      <c r="BO311" s="252"/>
    </row>
    <row r="312" spans="1:67" hidden="1" outlineLevel="2">
      <c r="B312" s="52" t="s">
        <v>1115</v>
      </c>
      <c r="C312" s="253">
        <f t="shared" si="645"/>
        <v>0</v>
      </c>
      <c r="D312" s="253">
        <f t="shared" si="646"/>
        <v>0</v>
      </c>
      <c r="E312" s="253">
        <f t="shared" si="647"/>
        <v>0</v>
      </c>
      <c r="F312" s="253">
        <f t="shared" si="648"/>
        <v>0</v>
      </c>
      <c r="G312" s="253">
        <f t="shared" si="649"/>
        <v>0</v>
      </c>
      <c r="H312" s="253">
        <f t="shared" si="650"/>
        <v>0</v>
      </c>
      <c r="I312" s="253">
        <f t="shared" si="651"/>
        <v>0</v>
      </c>
      <c r="J312" s="253">
        <f t="shared" si="652"/>
        <v>0</v>
      </c>
      <c r="K312" s="253">
        <f t="shared" si="653"/>
        <v>0</v>
      </c>
      <c r="L312" s="253">
        <f t="shared" si="654"/>
        <v>0</v>
      </c>
      <c r="M312" s="253">
        <f t="shared" si="655"/>
        <v>0</v>
      </c>
      <c r="N312" s="253">
        <f t="shared" si="656"/>
        <v>0</v>
      </c>
      <c r="O312" s="253">
        <f t="shared" si="657"/>
        <v>0</v>
      </c>
      <c r="P312" s="253">
        <f t="shared" si="658"/>
        <v>0</v>
      </c>
      <c r="Q312" s="253">
        <f t="shared" si="659"/>
        <v>0</v>
      </c>
      <c r="R312" s="442">
        <f t="shared" si="660"/>
        <v>0</v>
      </c>
      <c r="S312" s="454"/>
      <c r="T312" s="254"/>
      <c r="U312" s="254"/>
      <c r="V312" s="254"/>
      <c r="W312" s="254"/>
      <c r="X312" s="254"/>
      <c r="Y312" s="254"/>
      <c r="Z312" s="254"/>
      <c r="AA312" s="254"/>
      <c r="AB312" s="254"/>
      <c r="AC312" s="254"/>
      <c r="AD312" s="254"/>
      <c r="AE312" s="254"/>
      <c r="AF312" s="254"/>
      <c r="AG312" s="254"/>
      <c r="AH312" s="464"/>
      <c r="AI312" s="454"/>
      <c r="AJ312" s="254"/>
      <c r="AK312" s="254"/>
      <c r="AL312" s="254"/>
      <c r="AM312" s="254"/>
      <c r="AN312" s="254"/>
      <c r="AO312" s="254"/>
      <c r="AP312" s="254"/>
      <c r="AQ312" s="254"/>
      <c r="AR312" s="254"/>
      <c r="AS312" s="254"/>
      <c r="AT312" s="254"/>
      <c r="AU312" s="254"/>
      <c r="AV312" s="254"/>
      <c r="AW312" s="254"/>
      <c r="AX312" s="464"/>
      <c r="AY312" s="454"/>
      <c r="AZ312" s="254"/>
      <c r="BA312" s="254"/>
      <c r="BB312" s="254"/>
      <c r="BC312" s="254"/>
      <c r="BD312" s="254"/>
      <c r="BE312" s="254"/>
      <c r="BF312" s="254"/>
      <c r="BG312" s="254"/>
      <c r="BH312" s="254"/>
      <c r="BI312" s="254"/>
      <c r="BJ312" s="254"/>
      <c r="BK312" s="254"/>
      <c r="BL312" s="254"/>
      <c r="BM312" s="254"/>
      <c r="BN312" s="464"/>
      <c r="BO312" s="252"/>
    </row>
    <row r="313" spans="1:67" hidden="1" outlineLevel="2">
      <c r="B313" s="50" t="str">
        <f>$B$204&amp;": Ewe Lambs"</f>
        <v>Middle: Ewe Lambs</v>
      </c>
      <c r="C313" s="248">
        <f t="shared" si="645"/>
        <v>0</v>
      </c>
      <c r="D313" s="248">
        <f t="shared" si="646"/>
        <v>0</v>
      </c>
      <c r="E313" s="248">
        <f t="shared" si="647"/>
        <v>0</v>
      </c>
      <c r="F313" s="248">
        <f t="shared" si="648"/>
        <v>0</v>
      </c>
      <c r="G313" s="248">
        <f t="shared" si="649"/>
        <v>0</v>
      </c>
      <c r="H313" s="248">
        <f t="shared" si="650"/>
        <v>0</v>
      </c>
      <c r="I313" s="248">
        <f t="shared" si="651"/>
        <v>0</v>
      </c>
      <c r="J313" s="248">
        <f t="shared" si="652"/>
        <v>0</v>
      </c>
      <c r="K313" s="248">
        <f t="shared" si="653"/>
        <v>0</v>
      </c>
      <c r="L313" s="248">
        <f t="shared" si="654"/>
        <v>0</v>
      </c>
      <c r="M313" s="248">
        <f t="shared" si="655"/>
        <v>0</v>
      </c>
      <c r="N313" s="248">
        <f t="shared" si="656"/>
        <v>0</v>
      </c>
      <c r="O313" s="248">
        <f t="shared" si="657"/>
        <v>0</v>
      </c>
      <c r="P313" s="248">
        <f t="shared" si="658"/>
        <v>0</v>
      </c>
      <c r="Q313" s="248">
        <f t="shared" si="659"/>
        <v>0</v>
      </c>
      <c r="R313" s="440">
        <f t="shared" si="660"/>
        <v>0</v>
      </c>
      <c r="S313" s="451"/>
      <c r="T313" s="249"/>
      <c r="U313" s="249"/>
      <c r="V313" s="249"/>
      <c r="W313" s="249"/>
      <c r="X313" s="249"/>
      <c r="Y313" s="249"/>
      <c r="Z313" s="249"/>
      <c r="AA313" s="249"/>
      <c r="AB313" s="249"/>
      <c r="AC313" s="249"/>
      <c r="AD313" s="249"/>
      <c r="AE313" s="249"/>
      <c r="AF313" s="249"/>
      <c r="AG313" s="249"/>
      <c r="AH313" s="462"/>
      <c r="AI313" s="451"/>
      <c r="AJ313" s="249"/>
      <c r="AK313" s="249"/>
      <c r="AL313" s="249"/>
      <c r="AM313" s="249"/>
      <c r="AN313" s="249"/>
      <c r="AO313" s="249"/>
      <c r="AP313" s="249"/>
      <c r="AQ313" s="249"/>
      <c r="AR313" s="249"/>
      <c r="AS313" s="249"/>
      <c r="AT313" s="249"/>
      <c r="AU313" s="249"/>
      <c r="AV313" s="249"/>
      <c r="AW313" s="249"/>
      <c r="AX313" s="462"/>
      <c r="AY313" s="451"/>
      <c r="AZ313" s="249"/>
      <c r="BA313" s="249"/>
      <c r="BB313" s="249"/>
      <c r="BC313" s="249"/>
      <c r="BD313" s="249"/>
      <c r="BE313" s="249"/>
      <c r="BF313" s="249"/>
      <c r="BG313" s="249"/>
      <c r="BH313" s="249"/>
      <c r="BI313" s="249"/>
      <c r="BJ313" s="249"/>
      <c r="BK313" s="249"/>
      <c r="BL313" s="249"/>
      <c r="BM313" s="249"/>
      <c r="BN313" s="462"/>
      <c r="BO313" s="250" t="s">
        <v>1078</v>
      </c>
    </row>
    <row r="314" spans="1:67" hidden="1" outlineLevel="2">
      <c r="B314" s="51" t="s">
        <v>1114</v>
      </c>
      <c r="C314" s="251">
        <f t="shared" si="645"/>
        <v>0</v>
      </c>
      <c r="D314" s="251">
        <f t="shared" si="646"/>
        <v>0</v>
      </c>
      <c r="E314" s="251">
        <f t="shared" si="647"/>
        <v>0</v>
      </c>
      <c r="F314" s="251">
        <f t="shared" si="648"/>
        <v>0</v>
      </c>
      <c r="G314" s="251">
        <f t="shared" si="649"/>
        <v>0</v>
      </c>
      <c r="H314" s="251">
        <f t="shared" si="650"/>
        <v>0</v>
      </c>
      <c r="I314" s="251">
        <f t="shared" si="651"/>
        <v>0</v>
      </c>
      <c r="J314" s="251">
        <f t="shared" si="652"/>
        <v>0</v>
      </c>
      <c r="K314" s="251">
        <f t="shared" si="653"/>
        <v>0</v>
      </c>
      <c r="L314" s="251">
        <f t="shared" si="654"/>
        <v>0</v>
      </c>
      <c r="M314" s="251">
        <f t="shared" si="655"/>
        <v>0</v>
      </c>
      <c r="N314" s="251">
        <f t="shared" si="656"/>
        <v>0</v>
      </c>
      <c r="O314" s="251">
        <f t="shared" si="657"/>
        <v>0</v>
      </c>
      <c r="P314" s="251">
        <f t="shared" si="658"/>
        <v>0</v>
      </c>
      <c r="Q314" s="251">
        <f t="shared" si="659"/>
        <v>0</v>
      </c>
      <c r="R314" s="441">
        <f t="shared" si="660"/>
        <v>0</v>
      </c>
      <c r="S314" s="452"/>
      <c r="T314" s="453"/>
      <c r="U314" s="453"/>
      <c r="V314" s="453"/>
      <c r="W314" s="453"/>
      <c r="X314" s="453"/>
      <c r="Y314" s="453"/>
      <c r="Z314" s="453"/>
      <c r="AA314" s="453"/>
      <c r="AB314" s="453"/>
      <c r="AC314" s="453"/>
      <c r="AD314" s="453"/>
      <c r="AE314" s="453"/>
      <c r="AF314" s="453"/>
      <c r="AG314" s="453"/>
      <c r="AH314" s="463"/>
      <c r="AI314" s="452"/>
      <c r="AJ314" s="453"/>
      <c r="AK314" s="453"/>
      <c r="AL314" s="453"/>
      <c r="AM314" s="453"/>
      <c r="AN314" s="453"/>
      <c r="AO314" s="453"/>
      <c r="AP314" s="453"/>
      <c r="AQ314" s="453"/>
      <c r="AR314" s="453"/>
      <c r="AS314" s="453"/>
      <c r="AT314" s="453"/>
      <c r="AU314" s="453"/>
      <c r="AV314" s="453"/>
      <c r="AW314" s="453"/>
      <c r="AX314" s="463"/>
      <c r="AY314" s="452"/>
      <c r="AZ314" s="453"/>
      <c r="BA314" s="453"/>
      <c r="BB314" s="453"/>
      <c r="BC314" s="453"/>
      <c r="BD314" s="453"/>
      <c r="BE314" s="453"/>
      <c r="BF314" s="453"/>
      <c r="BG314" s="453"/>
      <c r="BH314" s="453"/>
      <c r="BI314" s="453"/>
      <c r="BJ314" s="453"/>
      <c r="BK314" s="453"/>
      <c r="BL314" s="453"/>
      <c r="BM314" s="453"/>
      <c r="BN314" s="463"/>
      <c r="BO314" s="252"/>
    </row>
    <row r="315" spans="1:67" hidden="1" outlineLevel="2">
      <c r="B315" s="52" t="s">
        <v>1115</v>
      </c>
      <c r="C315" s="253">
        <f t="shared" si="645"/>
        <v>0</v>
      </c>
      <c r="D315" s="253">
        <f t="shared" si="646"/>
        <v>0</v>
      </c>
      <c r="E315" s="253">
        <f t="shared" si="647"/>
        <v>0</v>
      </c>
      <c r="F315" s="253">
        <f t="shared" si="648"/>
        <v>0</v>
      </c>
      <c r="G315" s="253">
        <f t="shared" si="649"/>
        <v>0</v>
      </c>
      <c r="H315" s="253">
        <f t="shared" si="650"/>
        <v>0</v>
      </c>
      <c r="I315" s="253">
        <f t="shared" si="651"/>
        <v>0</v>
      </c>
      <c r="J315" s="253">
        <f t="shared" si="652"/>
        <v>0</v>
      </c>
      <c r="K315" s="253">
        <f t="shared" si="653"/>
        <v>0</v>
      </c>
      <c r="L315" s="253">
        <f t="shared" si="654"/>
        <v>0</v>
      </c>
      <c r="M315" s="253">
        <f t="shared" si="655"/>
        <v>0</v>
      </c>
      <c r="N315" s="253">
        <f t="shared" si="656"/>
        <v>0</v>
      </c>
      <c r="O315" s="253">
        <f t="shared" si="657"/>
        <v>0</v>
      </c>
      <c r="P315" s="253">
        <f t="shared" si="658"/>
        <v>0</v>
      </c>
      <c r="Q315" s="253">
        <f t="shared" si="659"/>
        <v>0</v>
      </c>
      <c r="R315" s="442">
        <f t="shared" si="660"/>
        <v>0</v>
      </c>
      <c r="S315" s="454"/>
      <c r="T315" s="254"/>
      <c r="U315" s="254"/>
      <c r="V315" s="254"/>
      <c r="W315" s="254"/>
      <c r="X315" s="254"/>
      <c r="Y315" s="254"/>
      <c r="Z315" s="254"/>
      <c r="AA315" s="254"/>
      <c r="AB315" s="254"/>
      <c r="AC315" s="254"/>
      <c r="AD315" s="254"/>
      <c r="AE315" s="254"/>
      <c r="AF315" s="254"/>
      <c r="AG315" s="254"/>
      <c r="AH315" s="464"/>
      <c r="AI315" s="454"/>
      <c r="AJ315" s="254"/>
      <c r="AK315" s="254"/>
      <c r="AL315" s="254"/>
      <c r="AM315" s="254"/>
      <c r="AN315" s="254"/>
      <c r="AO315" s="254"/>
      <c r="AP315" s="254"/>
      <c r="AQ315" s="254"/>
      <c r="AR315" s="254"/>
      <c r="AS315" s="254"/>
      <c r="AT315" s="254"/>
      <c r="AU315" s="254"/>
      <c r="AV315" s="254"/>
      <c r="AW315" s="254"/>
      <c r="AX315" s="464"/>
      <c r="AY315" s="454"/>
      <c r="AZ315" s="254"/>
      <c r="BA315" s="254"/>
      <c r="BB315" s="254"/>
      <c r="BC315" s="254"/>
      <c r="BD315" s="254"/>
      <c r="BE315" s="254"/>
      <c r="BF315" s="254"/>
      <c r="BG315" s="254"/>
      <c r="BH315" s="254"/>
      <c r="BI315" s="254"/>
      <c r="BJ315" s="254"/>
      <c r="BK315" s="254"/>
      <c r="BL315" s="254"/>
      <c r="BM315" s="254"/>
      <c r="BN315" s="464"/>
      <c r="BO315" s="252"/>
    </row>
    <row r="316" spans="1:67" hidden="1" outlineLevel="2">
      <c r="B316" s="50" t="str">
        <f>$B$205&amp;": Ewe Lambs"</f>
        <v>Late: Ewe Lambs</v>
      </c>
      <c r="C316" s="248">
        <f t="shared" si="645"/>
        <v>0</v>
      </c>
      <c r="D316" s="248">
        <f t="shared" si="646"/>
        <v>0</v>
      </c>
      <c r="E316" s="248">
        <f t="shared" si="647"/>
        <v>0</v>
      </c>
      <c r="F316" s="248">
        <f t="shared" si="648"/>
        <v>0</v>
      </c>
      <c r="G316" s="248">
        <f t="shared" si="649"/>
        <v>0</v>
      </c>
      <c r="H316" s="248">
        <f t="shared" si="650"/>
        <v>0</v>
      </c>
      <c r="I316" s="248">
        <f t="shared" si="651"/>
        <v>0</v>
      </c>
      <c r="J316" s="248">
        <f t="shared" si="652"/>
        <v>0</v>
      </c>
      <c r="K316" s="248">
        <f t="shared" si="653"/>
        <v>0</v>
      </c>
      <c r="L316" s="248">
        <f t="shared" si="654"/>
        <v>0</v>
      </c>
      <c r="M316" s="248">
        <f t="shared" si="655"/>
        <v>0</v>
      </c>
      <c r="N316" s="248">
        <f t="shared" si="656"/>
        <v>0</v>
      </c>
      <c r="O316" s="248">
        <f t="shared" si="657"/>
        <v>0</v>
      </c>
      <c r="P316" s="248">
        <f t="shared" si="658"/>
        <v>0</v>
      </c>
      <c r="Q316" s="248">
        <f t="shared" si="659"/>
        <v>0</v>
      </c>
      <c r="R316" s="440">
        <f t="shared" si="660"/>
        <v>0</v>
      </c>
      <c r="S316" s="451"/>
      <c r="T316" s="249"/>
      <c r="U316" s="249"/>
      <c r="V316" s="249"/>
      <c r="W316" s="249"/>
      <c r="X316" s="249"/>
      <c r="Y316" s="249"/>
      <c r="Z316" s="249"/>
      <c r="AA316" s="249"/>
      <c r="AB316" s="249"/>
      <c r="AC316" s="249"/>
      <c r="AD316" s="249"/>
      <c r="AE316" s="249"/>
      <c r="AF316" s="249"/>
      <c r="AG316" s="249"/>
      <c r="AH316" s="462"/>
      <c r="AI316" s="451"/>
      <c r="AJ316" s="249"/>
      <c r="AK316" s="249"/>
      <c r="AL316" s="249"/>
      <c r="AM316" s="249"/>
      <c r="AN316" s="249"/>
      <c r="AO316" s="249"/>
      <c r="AP316" s="249"/>
      <c r="AQ316" s="249"/>
      <c r="AR316" s="249"/>
      <c r="AS316" s="249"/>
      <c r="AT316" s="249"/>
      <c r="AU316" s="249"/>
      <c r="AV316" s="249"/>
      <c r="AW316" s="249"/>
      <c r="AX316" s="462"/>
      <c r="AY316" s="451"/>
      <c r="AZ316" s="249"/>
      <c r="BA316" s="249"/>
      <c r="BB316" s="249"/>
      <c r="BC316" s="249"/>
      <c r="BD316" s="249"/>
      <c r="BE316" s="249"/>
      <c r="BF316" s="249"/>
      <c r="BG316" s="249"/>
      <c r="BH316" s="249"/>
      <c r="BI316" s="249"/>
      <c r="BJ316" s="249"/>
      <c r="BK316" s="249"/>
      <c r="BL316" s="249"/>
      <c r="BM316" s="249"/>
      <c r="BN316" s="462"/>
      <c r="BO316" s="250" t="s">
        <v>1078</v>
      </c>
    </row>
    <row r="317" spans="1:67" hidden="1" outlineLevel="2">
      <c r="B317" s="51" t="s">
        <v>1114</v>
      </c>
      <c r="C317" s="251">
        <f t="shared" si="645"/>
        <v>0</v>
      </c>
      <c r="D317" s="251">
        <f t="shared" si="646"/>
        <v>0</v>
      </c>
      <c r="E317" s="251">
        <f t="shared" si="647"/>
        <v>0</v>
      </c>
      <c r="F317" s="251">
        <f t="shared" si="648"/>
        <v>0</v>
      </c>
      <c r="G317" s="251">
        <f t="shared" si="649"/>
        <v>0</v>
      </c>
      <c r="H317" s="251">
        <f t="shared" si="650"/>
        <v>0</v>
      </c>
      <c r="I317" s="251">
        <f t="shared" si="651"/>
        <v>0</v>
      </c>
      <c r="J317" s="251">
        <f t="shared" si="652"/>
        <v>0</v>
      </c>
      <c r="K317" s="251">
        <f t="shared" si="653"/>
        <v>0</v>
      </c>
      <c r="L317" s="251">
        <f t="shared" si="654"/>
        <v>0</v>
      </c>
      <c r="M317" s="251">
        <f t="shared" si="655"/>
        <v>0</v>
      </c>
      <c r="N317" s="251">
        <f t="shared" si="656"/>
        <v>0</v>
      </c>
      <c r="O317" s="251">
        <f t="shared" si="657"/>
        <v>0</v>
      </c>
      <c r="P317" s="251">
        <f t="shared" si="658"/>
        <v>0</v>
      </c>
      <c r="Q317" s="251">
        <f t="shared" si="659"/>
        <v>0</v>
      </c>
      <c r="R317" s="441">
        <f t="shared" si="660"/>
        <v>0</v>
      </c>
      <c r="S317" s="452"/>
      <c r="T317" s="453"/>
      <c r="U317" s="453"/>
      <c r="V317" s="453"/>
      <c r="W317" s="453"/>
      <c r="X317" s="453"/>
      <c r="Y317" s="453"/>
      <c r="Z317" s="453"/>
      <c r="AA317" s="453"/>
      <c r="AB317" s="453"/>
      <c r="AC317" s="453"/>
      <c r="AD317" s="453"/>
      <c r="AE317" s="453"/>
      <c r="AF317" s="453"/>
      <c r="AG317" s="453"/>
      <c r="AH317" s="463"/>
      <c r="AI317" s="452"/>
      <c r="AJ317" s="453"/>
      <c r="AK317" s="453"/>
      <c r="AL317" s="453"/>
      <c r="AM317" s="453"/>
      <c r="AN317" s="453"/>
      <c r="AO317" s="453"/>
      <c r="AP317" s="453"/>
      <c r="AQ317" s="453"/>
      <c r="AR317" s="453"/>
      <c r="AS317" s="453"/>
      <c r="AT317" s="453"/>
      <c r="AU317" s="453"/>
      <c r="AV317" s="453"/>
      <c r="AW317" s="453"/>
      <c r="AX317" s="463"/>
      <c r="AY317" s="452"/>
      <c r="AZ317" s="453"/>
      <c r="BA317" s="453"/>
      <c r="BB317" s="453"/>
      <c r="BC317" s="453"/>
      <c r="BD317" s="453"/>
      <c r="BE317" s="453"/>
      <c r="BF317" s="453"/>
      <c r="BG317" s="453"/>
      <c r="BH317" s="453"/>
      <c r="BI317" s="453"/>
      <c r="BJ317" s="453"/>
      <c r="BK317" s="453"/>
      <c r="BL317" s="453"/>
      <c r="BM317" s="453"/>
      <c r="BN317" s="463"/>
      <c r="BO317" s="252"/>
    </row>
    <row r="318" spans="1:67" hidden="1" outlineLevel="2">
      <c r="B318" s="52" t="s">
        <v>1115</v>
      </c>
      <c r="C318" s="253">
        <f t="shared" si="645"/>
        <v>0</v>
      </c>
      <c r="D318" s="253">
        <f t="shared" si="646"/>
        <v>0</v>
      </c>
      <c r="E318" s="253">
        <f t="shared" si="647"/>
        <v>0</v>
      </c>
      <c r="F318" s="253">
        <f t="shared" si="648"/>
        <v>0</v>
      </c>
      <c r="G318" s="253">
        <f t="shared" si="649"/>
        <v>0</v>
      </c>
      <c r="H318" s="253">
        <f t="shared" si="650"/>
        <v>0</v>
      </c>
      <c r="I318" s="253">
        <f t="shared" si="651"/>
        <v>0</v>
      </c>
      <c r="J318" s="253">
        <f t="shared" si="652"/>
        <v>0</v>
      </c>
      <c r="K318" s="253">
        <f t="shared" si="653"/>
        <v>0</v>
      </c>
      <c r="L318" s="253">
        <f t="shared" si="654"/>
        <v>0</v>
      </c>
      <c r="M318" s="253">
        <f t="shared" si="655"/>
        <v>0</v>
      </c>
      <c r="N318" s="253">
        <f t="shared" si="656"/>
        <v>0</v>
      </c>
      <c r="O318" s="253">
        <f t="shared" si="657"/>
        <v>0</v>
      </c>
      <c r="P318" s="253">
        <f t="shared" si="658"/>
        <v>0</v>
      </c>
      <c r="Q318" s="253">
        <f t="shared" si="659"/>
        <v>0</v>
      </c>
      <c r="R318" s="442">
        <f t="shared" si="660"/>
        <v>0</v>
      </c>
      <c r="S318" s="454"/>
      <c r="T318" s="254"/>
      <c r="U318" s="254"/>
      <c r="V318" s="254"/>
      <c r="W318" s="254"/>
      <c r="X318" s="254"/>
      <c r="Y318" s="254"/>
      <c r="Z318" s="254"/>
      <c r="AA318" s="254"/>
      <c r="AB318" s="254"/>
      <c r="AC318" s="254"/>
      <c r="AD318" s="254"/>
      <c r="AE318" s="254"/>
      <c r="AF318" s="254"/>
      <c r="AG318" s="254"/>
      <c r="AH318" s="464"/>
      <c r="AI318" s="454"/>
      <c r="AJ318" s="254"/>
      <c r="AK318" s="254"/>
      <c r="AL318" s="254"/>
      <c r="AM318" s="254"/>
      <c r="AN318" s="254"/>
      <c r="AO318" s="254"/>
      <c r="AP318" s="254"/>
      <c r="AQ318" s="254"/>
      <c r="AR318" s="254"/>
      <c r="AS318" s="254"/>
      <c r="AT318" s="254"/>
      <c r="AU318" s="254"/>
      <c r="AV318" s="254"/>
      <c r="AW318" s="254"/>
      <c r="AX318" s="464"/>
      <c r="AY318" s="454"/>
      <c r="AZ318" s="254"/>
      <c r="BA318" s="254"/>
      <c r="BB318" s="254"/>
      <c r="BC318" s="254"/>
      <c r="BD318" s="254"/>
      <c r="BE318" s="254"/>
      <c r="BF318" s="254"/>
      <c r="BG318" s="254"/>
      <c r="BH318" s="254"/>
      <c r="BI318" s="254"/>
      <c r="BJ318" s="254"/>
      <c r="BK318" s="254"/>
      <c r="BL318" s="254"/>
      <c r="BM318" s="254"/>
      <c r="BN318" s="464"/>
      <c r="BO318" s="252"/>
    </row>
    <row r="319" spans="1:67" hidden="1" outlineLevel="2">
      <c r="B319" s="50" t="str">
        <f>$B$206&amp;": Ewe Lambs"</f>
        <v>V. Late: Ewe Lambs</v>
      </c>
      <c r="C319" s="248">
        <f t="shared" ref="C319:C321" si="661">CHOOSE(d.Region,S319,AI319,AY319)</f>
        <v>0</v>
      </c>
      <c r="D319" s="248">
        <f t="shared" ref="D319:D321" si="662">CHOOSE(d.Region,T319,AJ319,AZ319)</f>
        <v>0</v>
      </c>
      <c r="E319" s="248">
        <f t="shared" ref="E319:E321" si="663">CHOOSE(d.Region,U319,AK319,BA319)</f>
        <v>0</v>
      </c>
      <c r="F319" s="248">
        <f t="shared" ref="F319:F321" si="664">CHOOSE(d.Region,V319,AL319,BB319)</f>
        <v>0</v>
      </c>
      <c r="G319" s="248">
        <f t="shared" ref="G319:G321" si="665">CHOOSE(d.Region,W319,AM319,BC319)</f>
        <v>0</v>
      </c>
      <c r="H319" s="248">
        <f t="shared" ref="H319:H321" si="666">CHOOSE(d.Region,X319,AN319,BD319)</f>
        <v>0</v>
      </c>
      <c r="I319" s="248">
        <f t="shared" ref="I319:I321" si="667">CHOOSE(d.Region,Y319,AO319,BE319)</f>
        <v>0</v>
      </c>
      <c r="J319" s="248">
        <f t="shared" ref="J319:J321" si="668">CHOOSE(d.Region,Z319,AP319,BF319)</f>
        <v>0</v>
      </c>
      <c r="K319" s="248">
        <f t="shared" ref="K319:K321" si="669">CHOOSE(d.Region,AA319,AQ319,BG319)</f>
        <v>0</v>
      </c>
      <c r="L319" s="248">
        <f t="shared" ref="L319:L321" si="670">CHOOSE(d.Region,AB319,AR319,BH319)</f>
        <v>0</v>
      </c>
      <c r="M319" s="248">
        <f t="shared" ref="M319:M321" si="671">CHOOSE(d.Region,AC319,AS319,BI319)</f>
        <v>0</v>
      </c>
      <c r="N319" s="248">
        <f t="shared" ref="N319:N321" si="672">CHOOSE(d.Region,AD319,AT319,BJ319)</f>
        <v>0</v>
      </c>
      <c r="O319" s="248">
        <f t="shared" ref="O319:O321" si="673">CHOOSE(d.Region,AE319,AU319,BK319)</f>
        <v>0</v>
      </c>
      <c r="P319" s="248">
        <f t="shared" ref="P319:P321" si="674">CHOOSE(d.Region,AF319,AV319,BL319)</f>
        <v>0</v>
      </c>
      <c r="Q319" s="248">
        <f t="shared" ref="Q319:Q321" si="675">CHOOSE(d.Region,AG319,AW319,BM319)</f>
        <v>0</v>
      </c>
      <c r="R319" s="440">
        <f t="shared" ref="R319:R321" si="676">CHOOSE(d.Region,AH319,AX319,BN319)</f>
        <v>0</v>
      </c>
      <c r="S319" s="451"/>
      <c r="T319" s="249"/>
      <c r="U319" s="249"/>
      <c r="V319" s="249"/>
      <c r="W319" s="249"/>
      <c r="X319" s="249"/>
      <c r="Y319" s="249"/>
      <c r="Z319" s="249"/>
      <c r="AA319" s="249"/>
      <c r="AB319" s="249"/>
      <c r="AC319" s="249"/>
      <c r="AD319" s="249"/>
      <c r="AE319" s="249"/>
      <c r="AF319" s="249"/>
      <c r="AG319" s="249"/>
      <c r="AH319" s="462"/>
      <c r="AI319" s="451"/>
      <c r="AJ319" s="249"/>
      <c r="AK319" s="249"/>
      <c r="AL319" s="249"/>
      <c r="AM319" s="249"/>
      <c r="AN319" s="249"/>
      <c r="AO319" s="249"/>
      <c r="AP319" s="249"/>
      <c r="AQ319" s="249"/>
      <c r="AR319" s="249"/>
      <c r="AS319" s="249"/>
      <c r="AT319" s="249"/>
      <c r="AU319" s="249"/>
      <c r="AV319" s="249"/>
      <c r="AW319" s="249"/>
      <c r="AX319" s="462"/>
      <c r="AY319" s="451"/>
      <c r="AZ319" s="249"/>
      <c r="BA319" s="249"/>
      <c r="BB319" s="249"/>
      <c r="BC319" s="249"/>
      <c r="BD319" s="249"/>
      <c r="BE319" s="249"/>
      <c r="BF319" s="249"/>
      <c r="BG319" s="249"/>
      <c r="BH319" s="249"/>
      <c r="BI319" s="249"/>
      <c r="BJ319" s="249"/>
      <c r="BK319" s="249"/>
      <c r="BL319" s="249"/>
      <c r="BM319" s="249"/>
      <c r="BN319" s="462"/>
      <c r="BO319" s="250" t="s">
        <v>1078</v>
      </c>
    </row>
    <row r="320" spans="1:67" hidden="1" outlineLevel="2">
      <c r="B320" s="51" t="s">
        <v>1114</v>
      </c>
      <c r="C320" s="251">
        <f t="shared" si="661"/>
        <v>0</v>
      </c>
      <c r="D320" s="251">
        <f t="shared" si="662"/>
        <v>0</v>
      </c>
      <c r="E320" s="251">
        <f t="shared" si="663"/>
        <v>0</v>
      </c>
      <c r="F320" s="251">
        <f t="shared" si="664"/>
        <v>0</v>
      </c>
      <c r="G320" s="251">
        <f t="shared" si="665"/>
        <v>0</v>
      </c>
      <c r="H320" s="251">
        <f t="shared" si="666"/>
        <v>0</v>
      </c>
      <c r="I320" s="251">
        <f t="shared" si="667"/>
        <v>0</v>
      </c>
      <c r="J320" s="251">
        <f t="shared" si="668"/>
        <v>0</v>
      </c>
      <c r="K320" s="251">
        <f t="shared" si="669"/>
        <v>0</v>
      </c>
      <c r="L320" s="251">
        <f t="shared" si="670"/>
        <v>0</v>
      </c>
      <c r="M320" s="251">
        <f t="shared" si="671"/>
        <v>0</v>
      </c>
      <c r="N320" s="251">
        <f t="shared" si="672"/>
        <v>0</v>
      </c>
      <c r="O320" s="251">
        <f t="shared" si="673"/>
        <v>0</v>
      </c>
      <c r="P320" s="251">
        <f t="shared" si="674"/>
        <v>0</v>
      </c>
      <c r="Q320" s="251">
        <f t="shared" si="675"/>
        <v>0</v>
      </c>
      <c r="R320" s="441">
        <f t="shared" si="676"/>
        <v>0</v>
      </c>
      <c r="S320" s="452"/>
      <c r="T320" s="453"/>
      <c r="U320" s="453"/>
      <c r="V320" s="453"/>
      <c r="W320" s="453"/>
      <c r="X320" s="453"/>
      <c r="Y320" s="453"/>
      <c r="Z320" s="453"/>
      <c r="AA320" s="453"/>
      <c r="AB320" s="453"/>
      <c r="AC320" s="453"/>
      <c r="AD320" s="453"/>
      <c r="AE320" s="453"/>
      <c r="AF320" s="453"/>
      <c r="AG320" s="453"/>
      <c r="AH320" s="463"/>
      <c r="AI320" s="452"/>
      <c r="AJ320" s="453"/>
      <c r="AK320" s="453"/>
      <c r="AL320" s="453"/>
      <c r="AM320" s="453"/>
      <c r="AN320" s="453"/>
      <c r="AO320" s="453"/>
      <c r="AP320" s="453"/>
      <c r="AQ320" s="453"/>
      <c r="AR320" s="453"/>
      <c r="AS320" s="453"/>
      <c r="AT320" s="453"/>
      <c r="AU320" s="453"/>
      <c r="AV320" s="453"/>
      <c r="AW320" s="453"/>
      <c r="AX320" s="463"/>
      <c r="AY320" s="452"/>
      <c r="AZ320" s="453"/>
      <c r="BA320" s="453"/>
      <c r="BB320" s="453"/>
      <c r="BC320" s="453"/>
      <c r="BD320" s="453"/>
      <c r="BE320" s="453"/>
      <c r="BF320" s="453"/>
      <c r="BG320" s="453"/>
      <c r="BH320" s="453"/>
      <c r="BI320" s="453"/>
      <c r="BJ320" s="453"/>
      <c r="BK320" s="453"/>
      <c r="BL320" s="453"/>
      <c r="BM320" s="453"/>
      <c r="BN320" s="463"/>
      <c r="BO320" s="252"/>
    </row>
    <row r="321" spans="2:67" hidden="1" outlineLevel="2">
      <c r="B321" s="52" t="s">
        <v>1115</v>
      </c>
      <c r="C321" s="253">
        <f t="shared" si="661"/>
        <v>0</v>
      </c>
      <c r="D321" s="253">
        <f t="shared" si="662"/>
        <v>0</v>
      </c>
      <c r="E321" s="253">
        <f t="shared" si="663"/>
        <v>0</v>
      </c>
      <c r="F321" s="253">
        <f t="shared" si="664"/>
        <v>0</v>
      </c>
      <c r="G321" s="253">
        <f t="shared" si="665"/>
        <v>0</v>
      </c>
      <c r="H321" s="253">
        <f t="shared" si="666"/>
        <v>0</v>
      </c>
      <c r="I321" s="253">
        <f t="shared" si="667"/>
        <v>0</v>
      </c>
      <c r="J321" s="253">
        <f t="shared" si="668"/>
        <v>0</v>
      </c>
      <c r="K321" s="253">
        <f t="shared" si="669"/>
        <v>0</v>
      </c>
      <c r="L321" s="253">
        <f t="shared" si="670"/>
        <v>0</v>
      </c>
      <c r="M321" s="253">
        <f t="shared" si="671"/>
        <v>0</v>
      </c>
      <c r="N321" s="253">
        <f t="shared" si="672"/>
        <v>0</v>
      </c>
      <c r="O321" s="253">
        <f t="shared" si="673"/>
        <v>0</v>
      </c>
      <c r="P321" s="253">
        <f t="shared" si="674"/>
        <v>0</v>
      </c>
      <c r="Q321" s="253">
        <f t="shared" si="675"/>
        <v>0</v>
      </c>
      <c r="R321" s="442">
        <f t="shared" si="676"/>
        <v>0</v>
      </c>
      <c r="S321" s="454"/>
      <c r="T321" s="254"/>
      <c r="U321" s="254"/>
      <c r="V321" s="254"/>
      <c r="W321" s="254"/>
      <c r="X321" s="254"/>
      <c r="Y321" s="254"/>
      <c r="Z321" s="254"/>
      <c r="AA321" s="254"/>
      <c r="AB321" s="254"/>
      <c r="AC321" s="254"/>
      <c r="AD321" s="254"/>
      <c r="AE321" s="254"/>
      <c r="AF321" s="254"/>
      <c r="AG321" s="254"/>
      <c r="AH321" s="464"/>
      <c r="AI321" s="454"/>
      <c r="AJ321" s="254"/>
      <c r="AK321" s="254"/>
      <c r="AL321" s="254"/>
      <c r="AM321" s="254"/>
      <c r="AN321" s="254"/>
      <c r="AO321" s="254"/>
      <c r="AP321" s="254"/>
      <c r="AQ321" s="254"/>
      <c r="AR321" s="254"/>
      <c r="AS321" s="254"/>
      <c r="AT321" s="254"/>
      <c r="AU321" s="254"/>
      <c r="AV321" s="254"/>
      <c r="AW321" s="254"/>
      <c r="AX321" s="464"/>
      <c r="AY321" s="454"/>
      <c r="AZ321" s="254"/>
      <c r="BA321" s="254"/>
      <c r="BB321" s="254"/>
      <c r="BC321" s="254"/>
      <c r="BD321" s="254"/>
      <c r="BE321" s="254"/>
      <c r="BF321" s="254"/>
      <c r="BG321" s="254"/>
      <c r="BH321" s="254"/>
      <c r="BI321" s="254"/>
      <c r="BJ321" s="254"/>
      <c r="BK321" s="254"/>
      <c r="BL321" s="254"/>
      <c r="BM321" s="254"/>
      <c r="BN321" s="464"/>
      <c r="BO321" s="252"/>
    </row>
    <row r="322" spans="2:67" hidden="1" outlineLevel="2">
      <c r="B322" s="50" t="str">
        <f>$B$207&amp;": Ewe Lambs"</f>
        <v>7mo with 0% mated: Ewe Lambs</v>
      </c>
      <c r="C322" s="248">
        <f t="shared" si="645"/>
        <v>0</v>
      </c>
      <c r="D322" s="248">
        <f t="shared" si="646"/>
        <v>0</v>
      </c>
      <c r="E322" s="248">
        <f t="shared" si="647"/>
        <v>0</v>
      </c>
      <c r="F322" s="248">
        <f t="shared" si="648"/>
        <v>0</v>
      </c>
      <c r="G322" s="248">
        <f t="shared" si="649"/>
        <v>0</v>
      </c>
      <c r="H322" s="248">
        <f t="shared" si="650"/>
        <v>0</v>
      </c>
      <c r="I322" s="248">
        <f t="shared" si="651"/>
        <v>0</v>
      </c>
      <c r="J322" s="248">
        <f t="shared" si="652"/>
        <v>0</v>
      </c>
      <c r="K322" s="248">
        <f t="shared" si="653"/>
        <v>0</v>
      </c>
      <c r="L322" s="248">
        <f t="shared" si="654"/>
        <v>0</v>
      </c>
      <c r="M322" s="248">
        <f t="shared" si="655"/>
        <v>0</v>
      </c>
      <c r="N322" s="248">
        <f t="shared" si="656"/>
        <v>0</v>
      </c>
      <c r="O322" s="248">
        <f t="shared" si="657"/>
        <v>0</v>
      </c>
      <c r="P322" s="248">
        <f t="shared" si="658"/>
        <v>0</v>
      </c>
      <c r="Q322" s="248">
        <f t="shared" si="659"/>
        <v>0</v>
      </c>
      <c r="R322" s="440">
        <f t="shared" si="660"/>
        <v>0</v>
      </c>
      <c r="S322" s="353">
        <f>S307</f>
        <v>0</v>
      </c>
      <c r="T322" s="353">
        <f t="shared" ref="T322:BN322" si="677">T307</f>
        <v>0</v>
      </c>
      <c r="U322" s="353">
        <f t="shared" si="677"/>
        <v>0</v>
      </c>
      <c r="V322" s="353">
        <f t="shared" si="677"/>
        <v>0</v>
      </c>
      <c r="W322" s="353">
        <f t="shared" si="677"/>
        <v>0</v>
      </c>
      <c r="X322" s="353">
        <f t="shared" si="677"/>
        <v>0</v>
      </c>
      <c r="Y322" s="353">
        <f t="shared" si="677"/>
        <v>0</v>
      </c>
      <c r="Z322" s="353">
        <f t="shared" si="677"/>
        <v>0</v>
      </c>
      <c r="AA322" s="353">
        <f t="shared" si="677"/>
        <v>0</v>
      </c>
      <c r="AB322" s="353">
        <f t="shared" si="677"/>
        <v>0</v>
      </c>
      <c r="AC322" s="353">
        <f t="shared" si="677"/>
        <v>0</v>
      </c>
      <c r="AD322" s="353">
        <f t="shared" si="677"/>
        <v>0</v>
      </c>
      <c r="AE322" s="353">
        <f t="shared" si="677"/>
        <v>0</v>
      </c>
      <c r="AF322" s="353">
        <f t="shared" si="677"/>
        <v>0</v>
      </c>
      <c r="AG322" s="353">
        <f t="shared" si="677"/>
        <v>0</v>
      </c>
      <c r="AH322" s="353">
        <f t="shared" si="677"/>
        <v>0</v>
      </c>
      <c r="AI322" s="353">
        <f t="shared" si="677"/>
        <v>0</v>
      </c>
      <c r="AJ322" s="353">
        <f t="shared" si="677"/>
        <v>0</v>
      </c>
      <c r="AK322" s="353">
        <f t="shared" si="677"/>
        <v>0</v>
      </c>
      <c r="AL322" s="353">
        <f t="shared" si="677"/>
        <v>0</v>
      </c>
      <c r="AM322" s="353">
        <f t="shared" si="677"/>
        <v>0</v>
      </c>
      <c r="AN322" s="353">
        <f t="shared" si="677"/>
        <v>0</v>
      </c>
      <c r="AO322" s="353">
        <f t="shared" si="677"/>
        <v>0</v>
      </c>
      <c r="AP322" s="353">
        <f t="shared" si="677"/>
        <v>0</v>
      </c>
      <c r="AQ322" s="353">
        <f t="shared" si="677"/>
        <v>0</v>
      </c>
      <c r="AR322" s="353">
        <f t="shared" si="677"/>
        <v>0</v>
      </c>
      <c r="AS322" s="353">
        <f t="shared" si="677"/>
        <v>0</v>
      </c>
      <c r="AT322" s="353">
        <f t="shared" si="677"/>
        <v>0</v>
      </c>
      <c r="AU322" s="353">
        <f t="shared" si="677"/>
        <v>0</v>
      </c>
      <c r="AV322" s="353">
        <f t="shared" si="677"/>
        <v>0</v>
      </c>
      <c r="AW322" s="353">
        <f t="shared" si="677"/>
        <v>0</v>
      </c>
      <c r="AX322" s="353">
        <f t="shared" si="677"/>
        <v>0</v>
      </c>
      <c r="AY322" s="353">
        <f t="shared" si="677"/>
        <v>0</v>
      </c>
      <c r="AZ322" s="353">
        <f t="shared" si="677"/>
        <v>0</v>
      </c>
      <c r="BA322" s="353">
        <f t="shared" si="677"/>
        <v>0</v>
      </c>
      <c r="BB322" s="353">
        <f t="shared" si="677"/>
        <v>0</v>
      </c>
      <c r="BC322" s="353">
        <f t="shared" si="677"/>
        <v>0</v>
      </c>
      <c r="BD322" s="353">
        <f t="shared" si="677"/>
        <v>0</v>
      </c>
      <c r="BE322" s="353">
        <f t="shared" si="677"/>
        <v>0</v>
      </c>
      <c r="BF322" s="353">
        <f t="shared" si="677"/>
        <v>0</v>
      </c>
      <c r="BG322" s="353">
        <f t="shared" si="677"/>
        <v>0</v>
      </c>
      <c r="BH322" s="353">
        <f t="shared" si="677"/>
        <v>0</v>
      </c>
      <c r="BI322" s="353">
        <f t="shared" si="677"/>
        <v>0</v>
      </c>
      <c r="BJ322" s="353">
        <f t="shared" si="677"/>
        <v>0</v>
      </c>
      <c r="BK322" s="353">
        <f t="shared" si="677"/>
        <v>0</v>
      </c>
      <c r="BL322" s="353">
        <f t="shared" si="677"/>
        <v>0</v>
      </c>
      <c r="BM322" s="353">
        <f t="shared" si="677"/>
        <v>0</v>
      </c>
      <c r="BN322" s="353">
        <f t="shared" si="677"/>
        <v>0</v>
      </c>
      <c r="BO322" s="250" t="s">
        <v>1078</v>
      </c>
    </row>
    <row r="323" spans="2:67" hidden="1" outlineLevel="2">
      <c r="B323" s="51" t="s">
        <v>1114</v>
      </c>
      <c r="C323" s="251">
        <f t="shared" si="645"/>
        <v>0</v>
      </c>
      <c r="D323" s="251">
        <f t="shared" si="646"/>
        <v>0</v>
      </c>
      <c r="E323" s="251">
        <f t="shared" si="647"/>
        <v>0</v>
      </c>
      <c r="F323" s="251">
        <f t="shared" si="648"/>
        <v>0</v>
      </c>
      <c r="G323" s="251">
        <f t="shared" si="649"/>
        <v>0</v>
      </c>
      <c r="H323" s="251">
        <f t="shared" si="650"/>
        <v>0</v>
      </c>
      <c r="I323" s="251">
        <f t="shared" si="651"/>
        <v>0</v>
      </c>
      <c r="J323" s="251">
        <f t="shared" si="652"/>
        <v>0</v>
      </c>
      <c r="K323" s="251">
        <f t="shared" si="653"/>
        <v>0</v>
      </c>
      <c r="L323" s="251">
        <f t="shared" si="654"/>
        <v>0</v>
      </c>
      <c r="M323" s="251">
        <f t="shared" si="655"/>
        <v>0</v>
      </c>
      <c r="N323" s="251">
        <f t="shared" si="656"/>
        <v>0</v>
      </c>
      <c r="O323" s="251">
        <f t="shared" si="657"/>
        <v>0</v>
      </c>
      <c r="P323" s="251">
        <f t="shared" si="658"/>
        <v>0</v>
      </c>
      <c r="Q323" s="251">
        <f t="shared" si="659"/>
        <v>0</v>
      </c>
      <c r="R323" s="441">
        <f t="shared" si="660"/>
        <v>0</v>
      </c>
      <c r="S323" s="353">
        <f t="shared" ref="S323:BN323" si="678">S308</f>
        <v>0</v>
      </c>
      <c r="T323" s="353">
        <f t="shared" si="678"/>
        <v>0</v>
      </c>
      <c r="U323" s="353">
        <f t="shared" si="678"/>
        <v>0</v>
      </c>
      <c r="V323" s="353">
        <f t="shared" si="678"/>
        <v>0</v>
      </c>
      <c r="W323" s="353">
        <f t="shared" si="678"/>
        <v>0</v>
      </c>
      <c r="X323" s="353">
        <f t="shared" si="678"/>
        <v>0</v>
      </c>
      <c r="Y323" s="353">
        <f t="shared" si="678"/>
        <v>0</v>
      </c>
      <c r="Z323" s="353">
        <f t="shared" si="678"/>
        <v>0</v>
      </c>
      <c r="AA323" s="353">
        <f t="shared" si="678"/>
        <v>0</v>
      </c>
      <c r="AB323" s="353">
        <f t="shared" si="678"/>
        <v>0</v>
      </c>
      <c r="AC323" s="353">
        <f t="shared" si="678"/>
        <v>0</v>
      </c>
      <c r="AD323" s="353">
        <f t="shared" si="678"/>
        <v>0</v>
      </c>
      <c r="AE323" s="353">
        <f t="shared" si="678"/>
        <v>0</v>
      </c>
      <c r="AF323" s="353">
        <f t="shared" si="678"/>
        <v>0</v>
      </c>
      <c r="AG323" s="353">
        <f t="shared" si="678"/>
        <v>0</v>
      </c>
      <c r="AH323" s="353">
        <f t="shared" si="678"/>
        <v>0</v>
      </c>
      <c r="AI323" s="353">
        <f t="shared" si="678"/>
        <v>0</v>
      </c>
      <c r="AJ323" s="353">
        <f t="shared" si="678"/>
        <v>0</v>
      </c>
      <c r="AK323" s="353">
        <f t="shared" si="678"/>
        <v>0</v>
      </c>
      <c r="AL323" s="353">
        <f t="shared" si="678"/>
        <v>0</v>
      </c>
      <c r="AM323" s="353">
        <f t="shared" si="678"/>
        <v>0</v>
      </c>
      <c r="AN323" s="353">
        <f t="shared" si="678"/>
        <v>0</v>
      </c>
      <c r="AO323" s="353">
        <f t="shared" si="678"/>
        <v>0</v>
      </c>
      <c r="AP323" s="353">
        <f t="shared" si="678"/>
        <v>0</v>
      </c>
      <c r="AQ323" s="353">
        <f t="shared" si="678"/>
        <v>0</v>
      </c>
      <c r="AR323" s="353">
        <f t="shared" si="678"/>
        <v>0</v>
      </c>
      <c r="AS323" s="353">
        <f t="shared" si="678"/>
        <v>0</v>
      </c>
      <c r="AT323" s="353">
        <f t="shared" si="678"/>
        <v>0</v>
      </c>
      <c r="AU323" s="353">
        <f t="shared" si="678"/>
        <v>0</v>
      </c>
      <c r="AV323" s="353">
        <f t="shared" si="678"/>
        <v>0</v>
      </c>
      <c r="AW323" s="353">
        <f t="shared" si="678"/>
        <v>0</v>
      </c>
      <c r="AX323" s="353">
        <f t="shared" si="678"/>
        <v>0</v>
      </c>
      <c r="AY323" s="353">
        <f t="shared" si="678"/>
        <v>0</v>
      </c>
      <c r="AZ323" s="353">
        <f t="shared" si="678"/>
        <v>0</v>
      </c>
      <c r="BA323" s="353">
        <f t="shared" si="678"/>
        <v>0</v>
      </c>
      <c r="BB323" s="353">
        <f t="shared" si="678"/>
        <v>0</v>
      </c>
      <c r="BC323" s="353">
        <f t="shared" si="678"/>
        <v>0</v>
      </c>
      <c r="BD323" s="353">
        <f t="shared" si="678"/>
        <v>0</v>
      </c>
      <c r="BE323" s="353">
        <f t="shared" si="678"/>
        <v>0</v>
      </c>
      <c r="BF323" s="353">
        <f t="shared" si="678"/>
        <v>0</v>
      </c>
      <c r="BG323" s="353">
        <f t="shared" si="678"/>
        <v>0</v>
      </c>
      <c r="BH323" s="353">
        <f t="shared" si="678"/>
        <v>0</v>
      </c>
      <c r="BI323" s="353">
        <f t="shared" si="678"/>
        <v>0</v>
      </c>
      <c r="BJ323" s="353">
        <f t="shared" si="678"/>
        <v>0</v>
      </c>
      <c r="BK323" s="353">
        <f t="shared" si="678"/>
        <v>0</v>
      </c>
      <c r="BL323" s="353">
        <f t="shared" si="678"/>
        <v>0</v>
      </c>
      <c r="BM323" s="353">
        <f t="shared" si="678"/>
        <v>0</v>
      </c>
      <c r="BN323" s="353">
        <f t="shared" si="678"/>
        <v>0</v>
      </c>
      <c r="BO323" s="252"/>
    </row>
    <row r="324" spans="2:67" hidden="1" outlineLevel="2">
      <c r="B324" s="52" t="s">
        <v>1115</v>
      </c>
      <c r="C324" s="253">
        <f t="shared" si="645"/>
        <v>0</v>
      </c>
      <c r="D324" s="253">
        <f t="shared" si="646"/>
        <v>0</v>
      </c>
      <c r="E324" s="253">
        <f t="shared" si="647"/>
        <v>0</v>
      </c>
      <c r="F324" s="253">
        <f t="shared" si="648"/>
        <v>0</v>
      </c>
      <c r="G324" s="253">
        <f t="shared" si="649"/>
        <v>0</v>
      </c>
      <c r="H324" s="253">
        <f t="shared" si="650"/>
        <v>0</v>
      </c>
      <c r="I324" s="253">
        <f t="shared" si="651"/>
        <v>0</v>
      </c>
      <c r="J324" s="253">
        <f t="shared" si="652"/>
        <v>0</v>
      </c>
      <c r="K324" s="253">
        <f t="shared" si="653"/>
        <v>0</v>
      </c>
      <c r="L324" s="253">
        <f t="shared" si="654"/>
        <v>0</v>
      </c>
      <c r="M324" s="253">
        <f t="shared" si="655"/>
        <v>0</v>
      </c>
      <c r="N324" s="253">
        <f t="shared" si="656"/>
        <v>0</v>
      </c>
      <c r="O324" s="253">
        <f t="shared" si="657"/>
        <v>0</v>
      </c>
      <c r="P324" s="253">
        <f t="shared" si="658"/>
        <v>0</v>
      </c>
      <c r="Q324" s="253">
        <f t="shared" si="659"/>
        <v>0</v>
      </c>
      <c r="R324" s="442">
        <f t="shared" si="660"/>
        <v>0</v>
      </c>
      <c r="S324" s="353">
        <f t="shared" ref="S324:BN324" si="679">S309</f>
        <v>0</v>
      </c>
      <c r="T324" s="353">
        <f t="shared" si="679"/>
        <v>0</v>
      </c>
      <c r="U324" s="353">
        <f t="shared" si="679"/>
        <v>0</v>
      </c>
      <c r="V324" s="353">
        <f t="shared" si="679"/>
        <v>0</v>
      </c>
      <c r="W324" s="353">
        <f t="shared" si="679"/>
        <v>0</v>
      </c>
      <c r="X324" s="353">
        <f t="shared" si="679"/>
        <v>0</v>
      </c>
      <c r="Y324" s="353">
        <f t="shared" si="679"/>
        <v>0</v>
      </c>
      <c r="Z324" s="353">
        <f t="shared" si="679"/>
        <v>0</v>
      </c>
      <c r="AA324" s="353">
        <f t="shared" si="679"/>
        <v>0</v>
      </c>
      <c r="AB324" s="353">
        <f t="shared" si="679"/>
        <v>0</v>
      </c>
      <c r="AC324" s="353">
        <f t="shared" si="679"/>
        <v>0</v>
      </c>
      <c r="AD324" s="353">
        <f t="shared" si="679"/>
        <v>0</v>
      </c>
      <c r="AE324" s="353">
        <f t="shared" si="679"/>
        <v>0</v>
      </c>
      <c r="AF324" s="353">
        <f t="shared" si="679"/>
        <v>0</v>
      </c>
      <c r="AG324" s="353">
        <f t="shared" si="679"/>
        <v>0</v>
      </c>
      <c r="AH324" s="353">
        <f t="shared" si="679"/>
        <v>0</v>
      </c>
      <c r="AI324" s="353">
        <f t="shared" si="679"/>
        <v>0</v>
      </c>
      <c r="AJ324" s="353">
        <f t="shared" si="679"/>
        <v>0</v>
      </c>
      <c r="AK324" s="353">
        <f t="shared" si="679"/>
        <v>0</v>
      </c>
      <c r="AL324" s="353">
        <f t="shared" si="679"/>
        <v>0</v>
      </c>
      <c r="AM324" s="353">
        <f t="shared" si="679"/>
        <v>0</v>
      </c>
      <c r="AN324" s="353">
        <f t="shared" si="679"/>
        <v>0</v>
      </c>
      <c r="AO324" s="353">
        <f t="shared" si="679"/>
        <v>0</v>
      </c>
      <c r="AP324" s="353">
        <f t="shared" si="679"/>
        <v>0</v>
      </c>
      <c r="AQ324" s="353">
        <f t="shared" si="679"/>
        <v>0</v>
      </c>
      <c r="AR324" s="353">
        <f t="shared" si="679"/>
        <v>0</v>
      </c>
      <c r="AS324" s="353">
        <f t="shared" si="679"/>
        <v>0</v>
      </c>
      <c r="AT324" s="353">
        <f t="shared" si="679"/>
        <v>0</v>
      </c>
      <c r="AU324" s="353">
        <f t="shared" si="679"/>
        <v>0</v>
      </c>
      <c r="AV324" s="353">
        <f t="shared" si="679"/>
        <v>0</v>
      </c>
      <c r="AW324" s="353">
        <f t="shared" si="679"/>
        <v>0</v>
      </c>
      <c r="AX324" s="353">
        <f t="shared" si="679"/>
        <v>0</v>
      </c>
      <c r="AY324" s="353">
        <f t="shared" si="679"/>
        <v>0</v>
      </c>
      <c r="AZ324" s="353">
        <f t="shared" si="679"/>
        <v>0</v>
      </c>
      <c r="BA324" s="353">
        <f t="shared" si="679"/>
        <v>0</v>
      </c>
      <c r="BB324" s="353">
        <f t="shared" si="679"/>
        <v>0</v>
      </c>
      <c r="BC324" s="353">
        <f t="shared" si="679"/>
        <v>0</v>
      </c>
      <c r="BD324" s="353">
        <f t="shared" si="679"/>
        <v>0</v>
      </c>
      <c r="BE324" s="353">
        <f t="shared" si="679"/>
        <v>0</v>
      </c>
      <c r="BF324" s="353">
        <f t="shared" si="679"/>
        <v>0</v>
      </c>
      <c r="BG324" s="353">
        <f t="shared" si="679"/>
        <v>0</v>
      </c>
      <c r="BH324" s="353">
        <f t="shared" si="679"/>
        <v>0</v>
      </c>
      <c r="BI324" s="353">
        <f t="shared" si="679"/>
        <v>0</v>
      </c>
      <c r="BJ324" s="353">
        <f t="shared" si="679"/>
        <v>0</v>
      </c>
      <c r="BK324" s="353">
        <f t="shared" si="679"/>
        <v>0</v>
      </c>
      <c r="BL324" s="353">
        <f t="shared" si="679"/>
        <v>0</v>
      </c>
      <c r="BM324" s="353">
        <f t="shared" si="679"/>
        <v>0</v>
      </c>
      <c r="BN324" s="353">
        <f t="shared" si="679"/>
        <v>0</v>
      </c>
      <c r="BO324" s="252"/>
    </row>
    <row r="325" spans="2:67" ht="24.75" hidden="1" outlineLevel="1">
      <c r="B325" s="50" t="str">
        <f>"Grazing Intensity 2
"&amp;$B$202&amp;": Ewe Lambs"</f>
        <v>Grazing Intensity 2
Standard (7mo): Ewe Lambs</v>
      </c>
      <c r="C325" s="248">
        <f t="shared" si="645"/>
        <v>0</v>
      </c>
      <c r="D325" s="248">
        <f t="shared" si="646"/>
        <v>0</v>
      </c>
      <c r="E325" s="248">
        <f t="shared" si="647"/>
        <v>0</v>
      </c>
      <c r="F325" s="248">
        <f t="shared" si="648"/>
        <v>0</v>
      </c>
      <c r="G325" s="248">
        <f t="shared" si="649"/>
        <v>0</v>
      </c>
      <c r="H325" s="248">
        <f t="shared" si="650"/>
        <v>0</v>
      </c>
      <c r="I325" s="248">
        <f t="shared" si="651"/>
        <v>0</v>
      </c>
      <c r="J325" s="248">
        <f t="shared" si="652"/>
        <v>0</v>
      </c>
      <c r="K325" s="248">
        <f t="shared" si="653"/>
        <v>0</v>
      </c>
      <c r="L325" s="248">
        <f t="shared" si="654"/>
        <v>0</v>
      </c>
      <c r="M325" s="248">
        <f t="shared" si="655"/>
        <v>0</v>
      </c>
      <c r="N325" s="248">
        <f t="shared" si="656"/>
        <v>0</v>
      </c>
      <c r="O325" s="248">
        <f t="shared" si="657"/>
        <v>0</v>
      </c>
      <c r="P325" s="248">
        <f t="shared" si="658"/>
        <v>0</v>
      </c>
      <c r="Q325" s="248">
        <f t="shared" si="659"/>
        <v>0</v>
      </c>
      <c r="R325" s="440">
        <f t="shared" si="660"/>
        <v>0</v>
      </c>
      <c r="S325" s="451"/>
      <c r="T325" s="249"/>
      <c r="U325" s="249"/>
      <c r="V325" s="249"/>
      <c r="W325" s="249"/>
      <c r="X325" s="249"/>
      <c r="Y325" s="249"/>
      <c r="Z325" s="249"/>
      <c r="AA325" s="249"/>
      <c r="AB325" s="249"/>
      <c r="AC325" s="249"/>
      <c r="AD325" s="249"/>
      <c r="AE325" s="249"/>
      <c r="AF325" s="249"/>
      <c r="AG325" s="249"/>
      <c r="AH325" s="462"/>
      <c r="AI325" s="451"/>
      <c r="AJ325" s="249"/>
      <c r="AK325" s="249"/>
      <c r="AL325" s="249"/>
      <c r="AM325" s="249"/>
      <c r="AN325" s="249"/>
      <c r="AO325" s="249"/>
      <c r="AP325" s="249"/>
      <c r="AQ325" s="249"/>
      <c r="AR325" s="249"/>
      <c r="AS325" s="249"/>
      <c r="AT325" s="249"/>
      <c r="AU325" s="249"/>
      <c r="AV325" s="249"/>
      <c r="AW325" s="249"/>
      <c r="AX325" s="462"/>
      <c r="AY325" s="451"/>
      <c r="AZ325" s="249"/>
      <c r="BA325" s="249"/>
      <c r="BB325" s="249"/>
      <c r="BC325" s="249"/>
      <c r="BD325" s="249"/>
      <c r="BE325" s="249"/>
      <c r="BF325" s="249"/>
      <c r="BG325" s="249"/>
      <c r="BH325" s="249"/>
      <c r="BI325" s="249"/>
      <c r="BJ325" s="249"/>
      <c r="BK325" s="249"/>
      <c r="BL325" s="249"/>
      <c r="BM325" s="249"/>
      <c r="BN325" s="462"/>
      <c r="BO325" s="250" t="s">
        <v>1078</v>
      </c>
    </row>
    <row r="326" spans="2:67" hidden="1" outlineLevel="1">
      <c r="B326" s="51" t="s">
        <v>1114</v>
      </c>
      <c r="C326" s="251">
        <f t="shared" si="645"/>
        <v>0</v>
      </c>
      <c r="D326" s="251">
        <f t="shared" si="646"/>
        <v>0</v>
      </c>
      <c r="E326" s="251">
        <f t="shared" si="647"/>
        <v>0</v>
      </c>
      <c r="F326" s="251">
        <f t="shared" si="648"/>
        <v>0</v>
      </c>
      <c r="G326" s="251">
        <f t="shared" si="649"/>
        <v>0</v>
      </c>
      <c r="H326" s="251">
        <f t="shared" si="650"/>
        <v>0</v>
      </c>
      <c r="I326" s="251">
        <f t="shared" si="651"/>
        <v>0</v>
      </c>
      <c r="J326" s="251">
        <f t="shared" si="652"/>
        <v>0</v>
      </c>
      <c r="K326" s="251">
        <f t="shared" si="653"/>
        <v>0</v>
      </c>
      <c r="L326" s="251">
        <f t="shared" si="654"/>
        <v>0</v>
      </c>
      <c r="M326" s="251">
        <f t="shared" si="655"/>
        <v>0</v>
      </c>
      <c r="N326" s="251">
        <f t="shared" si="656"/>
        <v>0</v>
      </c>
      <c r="O326" s="251">
        <f t="shared" si="657"/>
        <v>0</v>
      </c>
      <c r="P326" s="251">
        <f t="shared" si="658"/>
        <v>0</v>
      </c>
      <c r="Q326" s="251">
        <f t="shared" si="659"/>
        <v>0</v>
      </c>
      <c r="R326" s="441">
        <f t="shared" si="660"/>
        <v>0</v>
      </c>
      <c r="S326" s="452"/>
      <c r="T326" s="453"/>
      <c r="U326" s="453"/>
      <c r="V326" s="453"/>
      <c r="W326" s="453"/>
      <c r="X326" s="453"/>
      <c r="Y326" s="453"/>
      <c r="Z326" s="453"/>
      <c r="AA326" s="453"/>
      <c r="AB326" s="453"/>
      <c r="AC326" s="453"/>
      <c r="AD326" s="453"/>
      <c r="AE326" s="453"/>
      <c r="AF326" s="453"/>
      <c r="AG326" s="453"/>
      <c r="AH326" s="463"/>
      <c r="AI326" s="452"/>
      <c r="AJ326" s="453"/>
      <c r="AK326" s="453"/>
      <c r="AL326" s="453"/>
      <c r="AM326" s="453"/>
      <c r="AN326" s="453"/>
      <c r="AO326" s="453"/>
      <c r="AP326" s="453"/>
      <c r="AQ326" s="453"/>
      <c r="AR326" s="453"/>
      <c r="AS326" s="453"/>
      <c r="AT326" s="453"/>
      <c r="AU326" s="453"/>
      <c r="AV326" s="453"/>
      <c r="AW326" s="453"/>
      <c r="AX326" s="463"/>
      <c r="AY326" s="452"/>
      <c r="AZ326" s="453"/>
      <c r="BA326" s="453"/>
      <c r="BB326" s="453"/>
      <c r="BC326" s="453"/>
      <c r="BD326" s="453"/>
      <c r="BE326" s="453"/>
      <c r="BF326" s="453"/>
      <c r="BG326" s="453"/>
      <c r="BH326" s="453"/>
      <c r="BI326" s="453"/>
      <c r="BJ326" s="453"/>
      <c r="BK326" s="453"/>
      <c r="BL326" s="453"/>
      <c r="BM326" s="453"/>
      <c r="BN326" s="463"/>
      <c r="BO326" s="252"/>
    </row>
    <row r="327" spans="2:67" hidden="1" outlineLevel="1">
      <c r="B327" s="52" t="s">
        <v>1115</v>
      </c>
      <c r="C327" s="253">
        <f t="shared" si="645"/>
        <v>0</v>
      </c>
      <c r="D327" s="253">
        <f t="shared" si="646"/>
        <v>0</v>
      </c>
      <c r="E327" s="253">
        <f t="shared" si="647"/>
        <v>0</v>
      </c>
      <c r="F327" s="253">
        <f t="shared" si="648"/>
        <v>0</v>
      </c>
      <c r="G327" s="253">
        <f t="shared" si="649"/>
        <v>0</v>
      </c>
      <c r="H327" s="253">
        <f t="shared" si="650"/>
        <v>0</v>
      </c>
      <c r="I327" s="253">
        <f t="shared" si="651"/>
        <v>0</v>
      </c>
      <c r="J327" s="253">
        <f t="shared" si="652"/>
        <v>0</v>
      </c>
      <c r="K327" s="253">
        <f t="shared" si="653"/>
        <v>0</v>
      </c>
      <c r="L327" s="253">
        <f t="shared" si="654"/>
        <v>0</v>
      </c>
      <c r="M327" s="253">
        <f t="shared" si="655"/>
        <v>0</v>
      </c>
      <c r="N327" s="253">
        <f t="shared" si="656"/>
        <v>0</v>
      </c>
      <c r="O327" s="253">
        <f t="shared" si="657"/>
        <v>0</v>
      </c>
      <c r="P327" s="253">
        <f t="shared" si="658"/>
        <v>0</v>
      </c>
      <c r="Q327" s="253">
        <f t="shared" si="659"/>
        <v>0</v>
      </c>
      <c r="R327" s="442">
        <f t="shared" si="660"/>
        <v>0</v>
      </c>
      <c r="S327" s="454"/>
      <c r="T327" s="254"/>
      <c r="U327" s="254"/>
      <c r="V327" s="254"/>
      <c r="W327" s="254"/>
      <c r="X327" s="254"/>
      <c r="Y327" s="254"/>
      <c r="Z327" s="254"/>
      <c r="AA327" s="254"/>
      <c r="AB327" s="254"/>
      <c r="AC327" s="254"/>
      <c r="AD327" s="254"/>
      <c r="AE327" s="254"/>
      <c r="AF327" s="254"/>
      <c r="AG327" s="254"/>
      <c r="AH327" s="464"/>
      <c r="AI327" s="454"/>
      <c r="AJ327" s="254"/>
      <c r="AK327" s="254"/>
      <c r="AL327" s="254"/>
      <c r="AM327" s="254"/>
      <c r="AN327" s="254"/>
      <c r="AO327" s="254"/>
      <c r="AP327" s="254"/>
      <c r="AQ327" s="254"/>
      <c r="AR327" s="254"/>
      <c r="AS327" s="254"/>
      <c r="AT327" s="254"/>
      <c r="AU327" s="254"/>
      <c r="AV327" s="254"/>
      <c r="AW327" s="254"/>
      <c r="AX327" s="464"/>
      <c r="AY327" s="454"/>
      <c r="AZ327" s="254"/>
      <c r="BA327" s="254"/>
      <c r="BB327" s="254"/>
      <c r="BC327" s="254"/>
      <c r="BD327" s="254"/>
      <c r="BE327" s="254"/>
      <c r="BF327" s="254"/>
      <c r="BG327" s="254"/>
      <c r="BH327" s="254"/>
      <c r="BI327" s="254"/>
      <c r="BJ327" s="254"/>
      <c r="BK327" s="254"/>
      <c r="BL327" s="254"/>
      <c r="BM327" s="254"/>
      <c r="BN327" s="464"/>
      <c r="BO327" s="252"/>
    </row>
    <row r="328" spans="2:67" hidden="1" outlineLevel="1">
      <c r="B328" s="50" t="str">
        <f t="shared" ref="B328" si="680">$B$203&amp;": Ewe Lambs"</f>
        <v>Early: Ewe Lambs</v>
      </c>
      <c r="C328" s="248">
        <f t="shared" si="645"/>
        <v>0</v>
      </c>
      <c r="D328" s="248">
        <f t="shared" si="646"/>
        <v>0</v>
      </c>
      <c r="E328" s="248">
        <f t="shared" si="647"/>
        <v>0</v>
      </c>
      <c r="F328" s="248">
        <f t="shared" si="648"/>
        <v>0</v>
      </c>
      <c r="G328" s="248">
        <f t="shared" si="649"/>
        <v>0</v>
      </c>
      <c r="H328" s="248">
        <f t="shared" si="650"/>
        <v>0</v>
      </c>
      <c r="I328" s="248">
        <f t="shared" si="651"/>
        <v>0</v>
      </c>
      <c r="J328" s="248">
        <f t="shared" si="652"/>
        <v>0</v>
      </c>
      <c r="K328" s="248">
        <f t="shared" si="653"/>
        <v>0</v>
      </c>
      <c r="L328" s="248">
        <f t="shared" si="654"/>
        <v>0</v>
      </c>
      <c r="M328" s="248">
        <f t="shared" si="655"/>
        <v>0</v>
      </c>
      <c r="N328" s="248">
        <f t="shared" si="656"/>
        <v>0</v>
      </c>
      <c r="O328" s="248">
        <f t="shared" si="657"/>
        <v>0</v>
      </c>
      <c r="P328" s="248">
        <f t="shared" si="658"/>
        <v>0</v>
      </c>
      <c r="Q328" s="248">
        <f t="shared" si="659"/>
        <v>0</v>
      </c>
      <c r="R328" s="440">
        <f t="shared" si="660"/>
        <v>0</v>
      </c>
      <c r="S328" s="451"/>
      <c r="T328" s="249"/>
      <c r="U328" s="249"/>
      <c r="V328" s="249"/>
      <c r="W328" s="249"/>
      <c r="X328" s="249"/>
      <c r="Y328" s="249"/>
      <c r="Z328" s="249"/>
      <c r="AA328" s="249"/>
      <c r="AB328" s="249"/>
      <c r="AC328" s="249"/>
      <c r="AD328" s="249"/>
      <c r="AE328" s="249"/>
      <c r="AF328" s="249"/>
      <c r="AG328" s="249"/>
      <c r="AH328" s="462"/>
      <c r="AI328" s="451"/>
      <c r="AJ328" s="249"/>
      <c r="AK328" s="249"/>
      <c r="AL328" s="249"/>
      <c r="AM328" s="249"/>
      <c r="AN328" s="249"/>
      <c r="AO328" s="249"/>
      <c r="AP328" s="249"/>
      <c r="AQ328" s="249"/>
      <c r="AR328" s="249"/>
      <c r="AS328" s="249"/>
      <c r="AT328" s="249"/>
      <c r="AU328" s="249"/>
      <c r="AV328" s="249"/>
      <c r="AW328" s="249"/>
      <c r="AX328" s="462"/>
      <c r="AY328" s="451"/>
      <c r="AZ328" s="249"/>
      <c r="BA328" s="249"/>
      <c r="BB328" s="249"/>
      <c r="BC328" s="249"/>
      <c r="BD328" s="249"/>
      <c r="BE328" s="249"/>
      <c r="BF328" s="249"/>
      <c r="BG328" s="249"/>
      <c r="BH328" s="249"/>
      <c r="BI328" s="249"/>
      <c r="BJ328" s="249"/>
      <c r="BK328" s="249"/>
      <c r="BL328" s="249"/>
      <c r="BM328" s="249"/>
      <c r="BN328" s="462"/>
      <c r="BO328" s="250" t="s">
        <v>1078</v>
      </c>
    </row>
    <row r="329" spans="2:67" hidden="1" outlineLevel="1">
      <c r="B329" s="51" t="s">
        <v>1114</v>
      </c>
      <c r="C329" s="251">
        <f t="shared" si="645"/>
        <v>0</v>
      </c>
      <c r="D329" s="251">
        <f t="shared" si="646"/>
        <v>0</v>
      </c>
      <c r="E329" s="251">
        <f t="shared" si="647"/>
        <v>0</v>
      </c>
      <c r="F329" s="251">
        <f t="shared" si="648"/>
        <v>0</v>
      </c>
      <c r="G329" s="251">
        <f t="shared" si="649"/>
        <v>0</v>
      </c>
      <c r="H329" s="251">
        <f t="shared" si="650"/>
        <v>0</v>
      </c>
      <c r="I329" s="251">
        <f t="shared" si="651"/>
        <v>0</v>
      </c>
      <c r="J329" s="251">
        <f t="shared" si="652"/>
        <v>0</v>
      </c>
      <c r="K329" s="251">
        <f t="shared" si="653"/>
        <v>0</v>
      </c>
      <c r="L329" s="251">
        <f t="shared" si="654"/>
        <v>0</v>
      </c>
      <c r="M329" s="251">
        <f t="shared" si="655"/>
        <v>0</v>
      </c>
      <c r="N329" s="251">
        <f t="shared" si="656"/>
        <v>0</v>
      </c>
      <c r="O329" s="251">
        <f t="shared" si="657"/>
        <v>0</v>
      </c>
      <c r="P329" s="251">
        <f t="shared" si="658"/>
        <v>0</v>
      </c>
      <c r="Q329" s="251">
        <f t="shared" si="659"/>
        <v>0</v>
      </c>
      <c r="R329" s="441">
        <f t="shared" si="660"/>
        <v>0</v>
      </c>
      <c r="S329" s="452"/>
      <c r="T329" s="453"/>
      <c r="U329" s="453"/>
      <c r="V329" s="453"/>
      <c r="W329" s="453"/>
      <c r="X329" s="453"/>
      <c r="Y329" s="453"/>
      <c r="Z329" s="453"/>
      <c r="AA329" s="453"/>
      <c r="AB329" s="453"/>
      <c r="AC329" s="453"/>
      <c r="AD329" s="453"/>
      <c r="AE329" s="453"/>
      <c r="AF329" s="453"/>
      <c r="AG329" s="453"/>
      <c r="AH329" s="463"/>
      <c r="AI329" s="452"/>
      <c r="AJ329" s="453"/>
      <c r="AK329" s="453"/>
      <c r="AL329" s="453"/>
      <c r="AM329" s="453"/>
      <c r="AN329" s="453"/>
      <c r="AO329" s="453"/>
      <c r="AP329" s="453"/>
      <c r="AQ329" s="453"/>
      <c r="AR329" s="453"/>
      <c r="AS329" s="453"/>
      <c r="AT329" s="453"/>
      <c r="AU329" s="453"/>
      <c r="AV329" s="453"/>
      <c r="AW329" s="453"/>
      <c r="AX329" s="463"/>
      <c r="AY329" s="452"/>
      <c r="AZ329" s="453"/>
      <c r="BA329" s="453"/>
      <c r="BB329" s="453"/>
      <c r="BC329" s="453"/>
      <c r="BD329" s="453"/>
      <c r="BE329" s="453"/>
      <c r="BF329" s="453"/>
      <c r="BG329" s="453"/>
      <c r="BH329" s="453"/>
      <c r="BI329" s="453"/>
      <c r="BJ329" s="453"/>
      <c r="BK329" s="453"/>
      <c r="BL329" s="453"/>
      <c r="BM329" s="453"/>
      <c r="BN329" s="463"/>
      <c r="BO329" s="252"/>
    </row>
    <row r="330" spans="2:67" hidden="1" outlineLevel="1">
      <c r="B330" s="52" t="s">
        <v>1115</v>
      </c>
      <c r="C330" s="253">
        <f t="shared" si="645"/>
        <v>0</v>
      </c>
      <c r="D330" s="253">
        <f t="shared" si="646"/>
        <v>0</v>
      </c>
      <c r="E330" s="253">
        <f t="shared" si="647"/>
        <v>0</v>
      </c>
      <c r="F330" s="253">
        <f t="shared" si="648"/>
        <v>0</v>
      </c>
      <c r="G330" s="253">
        <f t="shared" si="649"/>
        <v>0</v>
      </c>
      <c r="H330" s="253">
        <f t="shared" si="650"/>
        <v>0</v>
      </c>
      <c r="I330" s="253">
        <f t="shared" si="651"/>
        <v>0</v>
      </c>
      <c r="J330" s="253">
        <f t="shared" si="652"/>
        <v>0</v>
      </c>
      <c r="K330" s="253">
        <f t="shared" si="653"/>
        <v>0</v>
      </c>
      <c r="L330" s="253">
        <f t="shared" si="654"/>
        <v>0</v>
      </c>
      <c r="M330" s="253">
        <f t="shared" si="655"/>
        <v>0</v>
      </c>
      <c r="N330" s="253">
        <f t="shared" si="656"/>
        <v>0</v>
      </c>
      <c r="O330" s="253">
        <f t="shared" si="657"/>
        <v>0</v>
      </c>
      <c r="P330" s="253">
        <f t="shared" si="658"/>
        <v>0</v>
      </c>
      <c r="Q330" s="253">
        <f t="shared" si="659"/>
        <v>0</v>
      </c>
      <c r="R330" s="442">
        <f t="shared" si="660"/>
        <v>0</v>
      </c>
      <c r="S330" s="454"/>
      <c r="T330" s="254"/>
      <c r="U330" s="254"/>
      <c r="V330" s="254"/>
      <c r="W330" s="254"/>
      <c r="X330" s="254"/>
      <c r="Y330" s="254"/>
      <c r="Z330" s="254"/>
      <c r="AA330" s="254"/>
      <c r="AB330" s="254"/>
      <c r="AC330" s="254"/>
      <c r="AD330" s="254"/>
      <c r="AE330" s="254"/>
      <c r="AF330" s="254"/>
      <c r="AG330" s="254"/>
      <c r="AH330" s="464"/>
      <c r="AI330" s="454"/>
      <c r="AJ330" s="254"/>
      <c r="AK330" s="254"/>
      <c r="AL330" s="254"/>
      <c r="AM330" s="254"/>
      <c r="AN330" s="254"/>
      <c r="AO330" s="254"/>
      <c r="AP330" s="254"/>
      <c r="AQ330" s="254"/>
      <c r="AR330" s="254"/>
      <c r="AS330" s="254"/>
      <c r="AT330" s="254"/>
      <c r="AU330" s="254"/>
      <c r="AV330" s="254"/>
      <c r="AW330" s="254"/>
      <c r="AX330" s="464"/>
      <c r="AY330" s="454"/>
      <c r="AZ330" s="254"/>
      <c r="BA330" s="254"/>
      <c r="BB330" s="254"/>
      <c r="BC330" s="254"/>
      <c r="BD330" s="254"/>
      <c r="BE330" s="254"/>
      <c r="BF330" s="254"/>
      <c r="BG330" s="254"/>
      <c r="BH330" s="254"/>
      <c r="BI330" s="254"/>
      <c r="BJ330" s="254"/>
      <c r="BK330" s="254"/>
      <c r="BL330" s="254"/>
      <c r="BM330" s="254"/>
      <c r="BN330" s="464"/>
      <c r="BO330" s="252"/>
    </row>
    <row r="331" spans="2:67" hidden="1" outlineLevel="1">
      <c r="B331" s="50" t="str">
        <f t="shared" ref="B331" si="681">$B$204&amp;": Ewe Lambs"</f>
        <v>Middle: Ewe Lambs</v>
      </c>
      <c r="C331" s="248">
        <f t="shared" si="645"/>
        <v>0</v>
      </c>
      <c r="D331" s="248">
        <f t="shared" si="646"/>
        <v>0</v>
      </c>
      <c r="E331" s="248">
        <f t="shared" si="647"/>
        <v>0</v>
      </c>
      <c r="F331" s="248">
        <f t="shared" si="648"/>
        <v>0</v>
      </c>
      <c r="G331" s="248">
        <f t="shared" si="649"/>
        <v>0</v>
      </c>
      <c r="H331" s="248">
        <f t="shared" si="650"/>
        <v>0</v>
      </c>
      <c r="I331" s="248">
        <f t="shared" si="651"/>
        <v>0</v>
      </c>
      <c r="J331" s="248">
        <f t="shared" si="652"/>
        <v>0</v>
      </c>
      <c r="K331" s="248">
        <f t="shared" si="653"/>
        <v>0</v>
      </c>
      <c r="L331" s="248">
        <f t="shared" si="654"/>
        <v>0</v>
      </c>
      <c r="M331" s="248">
        <f t="shared" si="655"/>
        <v>0</v>
      </c>
      <c r="N331" s="248">
        <f t="shared" si="656"/>
        <v>0</v>
      </c>
      <c r="O331" s="248">
        <f t="shared" si="657"/>
        <v>0</v>
      </c>
      <c r="P331" s="248">
        <f t="shared" si="658"/>
        <v>0</v>
      </c>
      <c r="Q331" s="248">
        <f t="shared" si="659"/>
        <v>0</v>
      </c>
      <c r="R331" s="440">
        <f t="shared" si="660"/>
        <v>0</v>
      </c>
      <c r="S331" s="451"/>
      <c r="T331" s="249"/>
      <c r="U331" s="249"/>
      <c r="V331" s="249"/>
      <c r="W331" s="249"/>
      <c r="X331" s="249"/>
      <c r="Y331" s="249"/>
      <c r="Z331" s="249"/>
      <c r="AA331" s="249"/>
      <c r="AB331" s="249"/>
      <c r="AC331" s="249"/>
      <c r="AD331" s="249"/>
      <c r="AE331" s="249"/>
      <c r="AF331" s="249"/>
      <c r="AG331" s="249"/>
      <c r="AH331" s="462"/>
      <c r="AI331" s="451"/>
      <c r="AJ331" s="249"/>
      <c r="AK331" s="249"/>
      <c r="AL331" s="249"/>
      <c r="AM331" s="249"/>
      <c r="AN331" s="249"/>
      <c r="AO331" s="249"/>
      <c r="AP331" s="249"/>
      <c r="AQ331" s="249"/>
      <c r="AR331" s="249"/>
      <c r="AS331" s="249"/>
      <c r="AT331" s="249"/>
      <c r="AU331" s="249"/>
      <c r="AV331" s="249"/>
      <c r="AW331" s="249"/>
      <c r="AX331" s="462"/>
      <c r="AY331" s="451"/>
      <c r="AZ331" s="249"/>
      <c r="BA331" s="249"/>
      <c r="BB331" s="249"/>
      <c r="BC331" s="249"/>
      <c r="BD331" s="249"/>
      <c r="BE331" s="249"/>
      <c r="BF331" s="249"/>
      <c r="BG331" s="249"/>
      <c r="BH331" s="249"/>
      <c r="BI331" s="249"/>
      <c r="BJ331" s="249"/>
      <c r="BK331" s="249"/>
      <c r="BL331" s="249"/>
      <c r="BM331" s="249"/>
      <c r="BN331" s="462"/>
      <c r="BO331" s="250" t="s">
        <v>1078</v>
      </c>
    </row>
    <row r="332" spans="2:67" hidden="1" outlineLevel="1">
      <c r="B332" s="51" t="s">
        <v>1114</v>
      </c>
      <c r="C332" s="251">
        <f t="shared" si="645"/>
        <v>0</v>
      </c>
      <c r="D332" s="251">
        <f t="shared" si="646"/>
        <v>0</v>
      </c>
      <c r="E332" s="251">
        <f t="shared" si="647"/>
        <v>0</v>
      </c>
      <c r="F332" s="251">
        <f t="shared" si="648"/>
        <v>0</v>
      </c>
      <c r="G332" s="251">
        <f t="shared" si="649"/>
        <v>0</v>
      </c>
      <c r="H332" s="251">
        <f t="shared" si="650"/>
        <v>0</v>
      </c>
      <c r="I332" s="251">
        <f t="shared" si="651"/>
        <v>0</v>
      </c>
      <c r="J332" s="251">
        <f t="shared" si="652"/>
        <v>0</v>
      </c>
      <c r="K332" s="251">
        <f t="shared" si="653"/>
        <v>0</v>
      </c>
      <c r="L332" s="251">
        <f t="shared" si="654"/>
        <v>0</v>
      </c>
      <c r="M332" s="251">
        <f t="shared" si="655"/>
        <v>0</v>
      </c>
      <c r="N332" s="251">
        <f t="shared" si="656"/>
        <v>0</v>
      </c>
      <c r="O332" s="251">
        <f t="shared" si="657"/>
        <v>0</v>
      </c>
      <c r="P332" s="251">
        <f t="shared" si="658"/>
        <v>0</v>
      </c>
      <c r="Q332" s="251">
        <f t="shared" si="659"/>
        <v>0</v>
      </c>
      <c r="R332" s="441">
        <f t="shared" si="660"/>
        <v>0</v>
      </c>
      <c r="S332" s="452"/>
      <c r="T332" s="453"/>
      <c r="U332" s="453"/>
      <c r="V332" s="453"/>
      <c r="W332" s="453"/>
      <c r="X332" s="453"/>
      <c r="Y332" s="453"/>
      <c r="Z332" s="453"/>
      <c r="AA332" s="453"/>
      <c r="AB332" s="453"/>
      <c r="AC332" s="453"/>
      <c r="AD332" s="453"/>
      <c r="AE332" s="453"/>
      <c r="AF332" s="453"/>
      <c r="AG332" s="453"/>
      <c r="AH332" s="463"/>
      <c r="AI332" s="452"/>
      <c r="AJ332" s="453"/>
      <c r="AK332" s="453"/>
      <c r="AL332" s="453"/>
      <c r="AM332" s="453"/>
      <c r="AN332" s="453"/>
      <c r="AO332" s="453"/>
      <c r="AP332" s="453"/>
      <c r="AQ332" s="453"/>
      <c r="AR332" s="453"/>
      <c r="AS332" s="453"/>
      <c r="AT332" s="453"/>
      <c r="AU332" s="453"/>
      <c r="AV332" s="453"/>
      <c r="AW332" s="453"/>
      <c r="AX332" s="463"/>
      <c r="AY332" s="452"/>
      <c r="AZ332" s="453"/>
      <c r="BA332" s="453"/>
      <c r="BB332" s="453"/>
      <c r="BC332" s="453"/>
      <c r="BD332" s="453"/>
      <c r="BE332" s="453"/>
      <c r="BF332" s="453"/>
      <c r="BG332" s="453"/>
      <c r="BH332" s="453"/>
      <c r="BI332" s="453"/>
      <c r="BJ332" s="453"/>
      <c r="BK332" s="453"/>
      <c r="BL332" s="453"/>
      <c r="BM332" s="453"/>
      <c r="BN332" s="463"/>
      <c r="BO332" s="252"/>
    </row>
    <row r="333" spans="2:67" hidden="1" outlineLevel="1">
      <c r="B333" s="52" t="s">
        <v>1115</v>
      </c>
      <c r="C333" s="253">
        <f t="shared" si="645"/>
        <v>0</v>
      </c>
      <c r="D333" s="253">
        <f t="shared" si="646"/>
        <v>0</v>
      </c>
      <c r="E333" s="253">
        <f t="shared" si="647"/>
        <v>0</v>
      </c>
      <c r="F333" s="253">
        <f t="shared" si="648"/>
        <v>0</v>
      </c>
      <c r="G333" s="253">
        <f t="shared" si="649"/>
        <v>0</v>
      </c>
      <c r="H333" s="253">
        <f t="shared" si="650"/>
        <v>0</v>
      </c>
      <c r="I333" s="253">
        <f t="shared" si="651"/>
        <v>0</v>
      </c>
      <c r="J333" s="253">
        <f t="shared" si="652"/>
        <v>0</v>
      </c>
      <c r="K333" s="253">
        <f t="shared" si="653"/>
        <v>0</v>
      </c>
      <c r="L333" s="253">
        <f t="shared" si="654"/>
        <v>0</v>
      </c>
      <c r="M333" s="253">
        <f t="shared" si="655"/>
        <v>0</v>
      </c>
      <c r="N333" s="253">
        <f t="shared" si="656"/>
        <v>0</v>
      </c>
      <c r="O333" s="253">
        <f t="shared" si="657"/>
        <v>0</v>
      </c>
      <c r="P333" s="253">
        <f t="shared" si="658"/>
        <v>0</v>
      </c>
      <c r="Q333" s="253">
        <f t="shared" si="659"/>
        <v>0</v>
      </c>
      <c r="R333" s="442">
        <f t="shared" si="660"/>
        <v>0</v>
      </c>
      <c r="S333" s="454"/>
      <c r="T333" s="254"/>
      <c r="U333" s="254"/>
      <c r="V333" s="254"/>
      <c r="W333" s="254"/>
      <c r="X333" s="254"/>
      <c r="Y333" s="254"/>
      <c r="Z333" s="254"/>
      <c r="AA333" s="254"/>
      <c r="AB333" s="254"/>
      <c r="AC333" s="254"/>
      <c r="AD333" s="254"/>
      <c r="AE333" s="254"/>
      <c r="AF333" s="254"/>
      <c r="AG333" s="254"/>
      <c r="AH333" s="464"/>
      <c r="AI333" s="454"/>
      <c r="AJ333" s="254"/>
      <c r="AK333" s="254"/>
      <c r="AL333" s="254"/>
      <c r="AM333" s="254"/>
      <c r="AN333" s="254"/>
      <c r="AO333" s="254"/>
      <c r="AP333" s="254"/>
      <c r="AQ333" s="254"/>
      <c r="AR333" s="254"/>
      <c r="AS333" s="254"/>
      <c r="AT333" s="254"/>
      <c r="AU333" s="254"/>
      <c r="AV333" s="254"/>
      <c r="AW333" s="254"/>
      <c r="AX333" s="464"/>
      <c r="AY333" s="454"/>
      <c r="AZ333" s="254"/>
      <c r="BA333" s="254"/>
      <c r="BB333" s="254"/>
      <c r="BC333" s="254"/>
      <c r="BD333" s="254"/>
      <c r="BE333" s="254"/>
      <c r="BF333" s="254"/>
      <c r="BG333" s="254"/>
      <c r="BH333" s="254"/>
      <c r="BI333" s="254"/>
      <c r="BJ333" s="254"/>
      <c r="BK333" s="254"/>
      <c r="BL333" s="254"/>
      <c r="BM333" s="254"/>
      <c r="BN333" s="464"/>
      <c r="BO333" s="252"/>
    </row>
    <row r="334" spans="2:67" hidden="1" outlineLevel="1">
      <c r="B334" s="50" t="str">
        <f t="shared" ref="B334" si="682">$B$205&amp;": Ewe Lambs"</f>
        <v>Late: Ewe Lambs</v>
      </c>
      <c r="C334" s="248">
        <f t="shared" si="645"/>
        <v>0</v>
      </c>
      <c r="D334" s="248">
        <f t="shared" si="646"/>
        <v>0</v>
      </c>
      <c r="E334" s="248">
        <f t="shared" si="647"/>
        <v>0</v>
      </c>
      <c r="F334" s="248">
        <f t="shared" si="648"/>
        <v>0</v>
      </c>
      <c r="G334" s="248">
        <f t="shared" si="649"/>
        <v>0</v>
      </c>
      <c r="H334" s="248">
        <f t="shared" si="650"/>
        <v>0</v>
      </c>
      <c r="I334" s="248">
        <f t="shared" si="651"/>
        <v>0</v>
      </c>
      <c r="J334" s="248">
        <f t="shared" si="652"/>
        <v>0</v>
      </c>
      <c r="K334" s="248">
        <f t="shared" si="653"/>
        <v>0</v>
      </c>
      <c r="L334" s="248">
        <f t="shared" si="654"/>
        <v>0</v>
      </c>
      <c r="M334" s="248">
        <f t="shared" si="655"/>
        <v>0</v>
      </c>
      <c r="N334" s="248">
        <f t="shared" si="656"/>
        <v>0</v>
      </c>
      <c r="O334" s="248">
        <f t="shared" si="657"/>
        <v>0</v>
      </c>
      <c r="P334" s="248">
        <f t="shared" si="658"/>
        <v>0</v>
      </c>
      <c r="Q334" s="248">
        <f t="shared" si="659"/>
        <v>0</v>
      </c>
      <c r="R334" s="440">
        <f t="shared" si="660"/>
        <v>0</v>
      </c>
      <c r="S334" s="451"/>
      <c r="T334" s="249"/>
      <c r="U334" s="249"/>
      <c r="V334" s="249"/>
      <c r="W334" s="249"/>
      <c r="X334" s="249"/>
      <c r="Y334" s="249"/>
      <c r="Z334" s="249"/>
      <c r="AA334" s="249"/>
      <c r="AB334" s="249"/>
      <c r="AC334" s="249"/>
      <c r="AD334" s="249"/>
      <c r="AE334" s="249"/>
      <c r="AF334" s="249"/>
      <c r="AG334" s="249"/>
      <c r="AH334" s="462"/>
      <c r="AI334" s="451"/>
      <c r="AJ334" s="249"/>
      <c r="AK334" s="249"/>
      <c r="AL334" s="249"/>
      <c r="AM334" s="249"/>
      <c r="AN334" s="249"/>
      <c r="AO334" s="249"/>
      <c r="AP334" s="249"/>
      <c r="AQ334" s="249"/>
      <c r="AR334" s="249"/>
      <c r="AS334" s="249"/>
      <c r="AT334" s="249"/>
      <c r="AU334" s="249"/>
      <c r="AV334" s="249"/>
      <c r="AW334" s="249"/>
      <c r="AX334" s="462"/>
      <c r="AY334" s="451"/>
      <c r="AZ334" s="249"/>
      <c r="BA334" s="249"/>
      <c r="BB334" s="249"/>
      <c r="BC334" s="249"/>
      <c r="BD334" s="249"/>
      <c r="BE334" s="249"/>
      <c r="BF334" s="249"/>
      <c r="BG334" s="249"/>
      <c r="BH334" s="249"/>
      <c r="BI334" s="249"/>
      <c r="BJ334" s="249"/>
      <c r="BK334" s="249"/>
      <c r="BL334" s="249"/>
      <c r="BM334" s="249"/>
      <c r="BN334" s="462"/>
      <c r="BO334" s="250" t="s">
        <v>1078</v>
      </c>
    </row>
    <row r="335" spans="2:67" hidden="1" outlineLevel="1">
      <c r="B335" s="51" t="s">
        <v>1114</v>
      </c>
      <c r="C335" s="251">
        <f t="shared" si="645"/>
        <v>0</v>
      </c>
      <c r="D335" s="251">
        <f t="shared" si="646"/>
        <v>0</v>
      </c>
      <c r="E335" s="251">
        <f t="shared" si="647"/>
        <v>0</v>
      </c>
      <c r="F335" s="251">
        <f t="shared" si="648"/>
        <v>0</v>
      </c>
      <c r="G335" s="251">
        <f t="shared" si="649"/>
        <v>0</v>
      </c>
      <c r="H335" s="251">
        <f t="shared" si="650"/>
        <v>0</v>
      </c>
      <c r="I335" s="251">
        <f t="shared" si="651"/>
        <v>0</v>
      </c>
      <c r="J335" s="251">
        <f t="shared" si="652"/>
        <v>0</v>
      </c>
      <c r="K335" s="251">
        <f t="shared" si="653"/>
        <v>0</v>
      </c>
      <c r="L335" s="251">
        <f t="shared" si="654"/>
        <v>0</v>
      </c>
      <c r="M335" s="251">
        <f t="shared" si="655"/>
        <v>0</v>
      </c>
      <c r="N335" s="251">
        <f t="shared" si="656"/>
        <v>0</v>
      </c>
      <c r="O335" s="251">
        <f t="shared" si="657"/>
        <v>0</v>
      </c>
      <c r="P335" s="251">
        <f t="shared" si="658"/>
        <v>0</v>
      </c>
      <c r="Q335" s="251">
        <f t="shared" si="659"/>
        <v>0</v>
      </c>
      <c r="R335" s="441">
        <f t="shared" si="660"/>
        <v>0</v>
      </c>
      <c r="S335" s="452"/>
      <c r="T335" s="453"/>
      <c r="U335" s="453"/>
      <c r="V335" s="453"/>
      <c r="W335" s="453"/>
      <c r="X335" s="453"/>
      <c r="Y335" s="453"/>
      <c r="Z335" s="453"/>
      <c r="AA335" s="453"/>
      <c r="AB335" s="453"/>
      <c r="AC335" s="453"/>
      <c r="AD335" s="453"/>
      <c r="AE335" s="453"/>
      <c r="AF335" s="453"/>
      <c r="AG335" s="453"/>
      <c r="AH335" s="463"/>
      <c r="AI335" s="452"/>
      <c r="AJ335" s="453"/>
      <c r="AK335" s="453"/>
      <c r="AL335" s="453"/>
      <c r="AM335" s="453"/>
      <c r="AN335" s="453"/>
      <c r="AO335" s="453"/>
      <c r="AP335" s="453"/>
      <c r="AQ335" s="453"/>
      <c r="AR335" s="453"/>
      <c r="AS335" s="453"/>
      <c r="AT335" s="453"/>
      <c r="AU335" s="453"/>
      <c r="AV335" s="453"/>
      <c r="AW335" s="453"/>
      <c r="AX335" s="463"/>
      <c r="AY335" s="452"/>
      <c r="AZ335" s="453"/>
      <c r="BA335" s="453"/>
      <c r="BB335" s="453"/>
      <c r="BC335" s="453"/>
      <c r="BD335" s="453"/>
      <c r="BE335" s="453"/>
      <c r="BF335" s="453"/>
      <c r="BG335" s="453"/>
      <c r="BH335" s="453"/>
      <c r="BI335" s="453"/>
      <c r="BJ335" s="453"/>
      <c r="BK335" s="453"/>
      <c r="BL335" s="453"/>
      <c r="BM335" s="453"/>
      <c r="BN335" s="463"/>
      <c r="BO335" s="252"/>
    </row>
    <row r="336" spans="2:67" hidden="1" outlineLevel="1">
      <c r="B336" s="52" t="s">
        <v>1115</v>
      </c>
      <c r="C336" s="253">
        <f t="shared" si="645"/>
        <v>0</v>
      </c>
      <c r="D336" s="253">
        <f t="shared" si="646"/>
        <v>0</v>
      </c>
      <c r="E336" s="253">
        <f t="shared" si="647"/>
        <v>0</v>
      </c>
      <c r="F336" s="253">
        <f t="shared" si="648"/>
        <v>0</v>
      </c>
      <c r="G336" s="253">
        <f t="shared" si="649"/>
        <v>0</v>
      </c>
      <c r="H336" s="253">
        <f t="shared" si="650"/>
        <v>0</v>
      </c>
      <c r="I336" s="253">
        <f t="shared" si="651"/>
        <v>0</v>
      </c>
      <c r="J336" s="253">
        <f t="shared" si="652"/>
        <v>0</v>
      </c>
      <c r="K336" s="253">
        <f t="shared" si="653"/>
        <v>0</v>
      </c>
      <c r="L336" s="253">
        <f t="shared" si="654"/>
        <v>0</v>
      </c>
      <c r="M336" s="253">
        <f t="shared" si="655"/>
        <v>0</v>
      </c>
      <c r="N336" s="253">
        <f t="shared" si="656"/>
        <v>0</v>
      </c>
      <c r="O336" s="253">
        <f t="shared" si="657"/>
        <v>0</v>
      </c>
      <c r="P336" s="253">
        <f t="shared" si="658"/>
        <v>0</v>
      </c>
      <c r="Q336" s="253">
        <f t="shared" si="659"/>
        <v>0</v>
      </c>
      <c r="R336" s="442">
        <f t="shared" si="660"/>
        <v>0</v>
      </c>
      <c r="S336" s="454"/>
      <c r="T336" s="254"/>
      <c r="U336" s="254"/>
      <c r="V336" s="254"/>
      <c r="W336" s="254"/>
      <c r="X336" s="254"/>
      <c r="Y336" s="254"/>
      <c r="Z336" s="254"/>
      <c r="AA336" s="254"/>
      <c r="AB336" s="254"/>
      <c r="AC336" s="254"/>
      <c r="AD336" s="254"/>
      <c r="AE336" s="254"/>
      <c r="AF336" s="254"/>
      <c r="AG336" s="254"/>
      <c r="AH336" s="464"/>
      <c r="AI336" s="454"/>
      <c r="AJ336" s="254"/>
      <c r="AK336" s="254"/>
      <c r="AL336" s="254"/>
      <c r="AM336" s="254"/>
      <c r="AN336" s="254"/>
      <c r="AO336" s="254"/>
      <c r="AP336" s="254"/>
      <c r="AQ336" s="254"/>
      <c r="AR336" s="254"/>
      <c r="AS336" s="254"/>
      <c r="AT336" s="254"/>
      <c r="AU336" s="254"/>
      <c r="AV336" s="254"/>
      <c r="AW336" s="254"/>
      <c r="AX336" s="464"/>
      <c r="AY336" s="454"/>
      <c r="AZ336" s="254"/>
      <c r="BA336" s="254"/>
      <c r="BB336" s="254"/>
      <c r="BC336" s="254"/>
      <c r="BD336" s="254"/>
      <c r="BE336" s="254"/>
      <c r="BF336" s="254"/>
      <c r="BG336" s="254"/>
      <c r="BH336" s="254"/>
      <c r="BI336" s="254"/>
      <c r="BJ336" s="254"/>
      <c r="BK336" s="254"/>
      <c r="BL336" s="254"/>
      <c r="BM336" s="254"/>
      <c r="BN336" s="464"/>
      <c r="BO336" s="252"/>
    </row>
    <row r="337" spans="2:67" hidden="1" outlineLevel="1">
      <c r="B337" s="50" t="str">
        <f>$B$206&amp;": Ewe Lambs"</f>
        <v>V. Late: Ewe Lambs</v>
      </c>
      <c r="C337" s="248">
        <f t="shared" ref="C337:C339" si="683">CHOOSE(d.Region,S337,AI337,AY337)</f>
        <v>0</v>
      </c>
      <c r="D337" s="248">
        <f t="shared" ref="D337:D339" si="684">CHOOSE(d.Region,T337,AJ337,AZ337)</f>
        <v>0</v>
      </c>
      <c r="E337" s="248">
        <f t="shared" ref="E337:E339" si="685">CHOOSE(d.Region,U337,AK337,BA337)</f>
        <v>0</v>
      </c>
      <c r="F337" s="248">
        <f t="shared" ref="F337:F339" si="686">CHOOSE(d.Region,V337,AL337,BB337)</f>
        <v>0</v>
      </c>
      <c r="G337" s="248">
        <f t="shared" ref="G337:G339" si="687">CHOOSE(d.Region,W337,AM337,BC337)</f>
        <v>0</v>
      </c>
      <c r="H337" s="248">
        <f t="shared" ref="H337:H339" si="688">CHOOSE(d.Region,X337,AN337,BD337)</f>
        <v>0</v>
      </c>
      <c r="I337" s="248">
        <f t="shared" ref="I337:I339" si="689">CHOOSE(d.Region,Y337,AO337,BE337)</f>
        <v>0</v>
      </c>
      <c r="J337" s="248">
        <f t="shared" ref="J337:J339" si="690">CHOOSE(d.Region,Z337,AP337,BF337)</f>
        <v>0</v>
      </c>
      <c r="K337" s="248">
        <f t="shared" ref="K337:K339" si="691">CHOOSE(d.Region,AA337,AQ337,BG337)</f>
        <v>0</v>
      </c>
      <c r="L337" s="248">
        <f t="shared" ref="L337:L339" si="692">CHOOSE(d.Region,AB337,AR337,BH337)</f>
        <v>0</v>
      </c>
      <c r="M337" s="248">
        <f t="shared" ref="M337:M339" si="693">CHOOSE(d.Region,AC337,AS337,BI337)</f>
        <v>0</v>
      </c>
      <c r="N337" s="248">
        <f t="shared" ref="N337:N339" si="694">CHOOSE(d.Region,AD337,AT337,BJ337)</f>
        <v>0</v>
      </c>
      <c r="O337" s="248">
        <f t="shared" ref="O337:O339" si="695">CHOOSE(d.Region,AE337,AU337,BK337)</f>
        <v>0</v>
      </c>
      <c r="P337" s="248">
        <f t="shared" ref="P337:P339" si="696">CHOOSE(d.Region,AF337,AV337,BL337)</f>
        <v>0</v>
      </c>
      <c r="Q337" s="248">
        <f t="shared" ref="Q337:Q339" si="697">CHOOSE(d.Region,AG337,AW337,BM337)</f>
        <v>0</v>
      </c>
      <c r="R337" s="440">
        <f t="shared" ref="R337:R339" si="698">CHOOSE(d.Region,AH337,AX337,BN337)</f>
        <v>0</v>
      </c>
      <c r="S337" s="451"/>
      <c r="T337" s="249"/>
      <c r="U337" s="249"/>
      <c r="V337" s="249"/>
      <c r="W337" s="249"/>
      <c r="X337" s="249"/>
      <c r="Y337" s="249"/>
      <c r="Z337" s="249"/>
      <c r="AA337" s="249"/>
      <c r="AB337" s="249"/>
      <c r="AC337" s="249"/>
      <c r="AD337" s="249"/>
      <c r="AE337" s="249"/>
      <c r="AF337" s="249"/>
      <c r="AG337" s="249"/>
      <c r="AH337" s="462"/>
      <c r="AI337" s="451"/>
      <c r="AJ337" s="249"/>
      <c r="AK337" s="249"/>
      <c r="AL337" s="249"/>
      <c r="AM337" s="249"/>
      <c r="AN337" s="249"/>
      <c r="AO337" s="249"/>
      <c r="AP337" s="249"/>
      <c r="AQ337" s="249"/>
      <c r="AR337" s="249"/>
      <c r="AS337" s="249"/>
      <c r="AT337" s="249"/>
      <c r="AU337" s="249"/>
      <c r="AV337" s="249"/>
      <c r="AW337" s="249"/>
      <c r="AX337" s="462"/>
      <c r="AY337" s="451"/>
      <c r="AZ337" s="249"/>
      <c r="BA337" s="249"/>
      <c r="BB337" s="249"/>
      <c r="BC337" s="249"/>
      <c r="BD337" s="249"/>
      <c r="BE337" s="249"/>
      <c r="BF337" s="249"/>
      <c r="BG337" s="249"/>
      <c r="BH337" s="249"/>
      <c r="BI337" s="249"/>
      <c r="BJ337" s="249"/>
      <c r="BK337" s="249"/>
      <c r="BL337" s="249"/>
      <c r="BM337" s="249"/>
      <c r="BN337" s="462"/>
      <c r="BO337" s="250" t="s">
        <v>1078</v>
      </c>
    </row>
    <row r="338" spans="2:67" hidden="1" outlineLevel="1">
      <c r="B338" s="51" t="s">
        <v>1114</v>
      </c>
      <c r="C338" s="251">
        <f t="shared" si="683"/>
        <v>0</v>
      </c>
      <c r="D338" s="251">
        <f t="shared" si="684"/>
        <v>0</v>
      </c>
      <c r="E338" s="251">
        <f t="shared" si="685"/>
        <v>0</v>
      </c>
      <c r="F338" s="251">
        <f t="shared" si="686"/>
        <v>0</v>
      </c>
      <c r="G338" s="251">
        <f t="shared" si="687"/>
        <v>0</v>
      </c>
      <c r="H338" s="251">
        <f t="shared" si="688"/>
        <v>0</v>
      </c>
      <c r="I338" s="251">
        <f t="shared" si="689"/>
        <v>0</v>
      </c>
      <c r="J338" s="251">
        <f t="shared" si="690"/>
        <v>0</v>
      </c>
      <c r="K338" s="251">
        <f t="shared" si="691"/>
        <v>0</v>
      </c>
      <c r="L338" s="251">
        <f t="shared" si="692"/>
        <v>0</v>
      </c>
      <c r="M338" s="251">
        <f t="shared" si="693"/>
        <v>0</v>
      </c>
      <c r="N338" s="251">
        <f t="shared" si="694"/>
        <v>0</v>
      </c>
      <c r="O338" s="251">
        <f t="shared" si="695"/>
        <v>0</v>
      </c>
      <c r="P338" s="251">
        <f t="shared" si="696"/>
        <v>0</v>
      </c>
      <c r="Q338" s="251">
        <f t="shared" si="697"/>
        <v>0</v>
      </c>
      <c r="R338" s="441">
        <f t="shared" si="698"/>
        <v>0</v>
      </c>
      <c r="S338" s="452"/>
      <c r="T338" s="453"/>
      <c r="U338" s="453"/>
      <c r="V338" s="453"/>
      <c r="W338" s="453"/>
      <c r="X338" s="453"/>
      <c r="Y338" s="453"/>
      <c r="Z338" s="453"/>
      <c r="AA338" s="453"/>
      <c r="AB338" s="453"/>
      <c r="AC338" s="453"/>
      <c r="AD338" s="453"/>
      <c r="AE338" s="453"/>
      <c r="AF338" s="453"/>
      <c r="AG338" s="453"/>
      <c r="AH338" s="463"/>
      <c r="AI338" s="452"/>
      <c r="AJ338" s="453"/>
      <c r="AK338" s="453"/>
      <c r="AL338" s="453"/>
      <c r="AM338" s="453"/>
      <c r="AN338" s="453"/>
      <c r="AO338" s="453"/>
      <c r="AP338" s="453"/>
      <c r="AQ338" s="453"/>
      <c r="AR338" s="453"/>
      <c r="AS338" s="453"/>
      <c r="AT338" s="453"/>
      <c r="AU338" s="453"/>
      <c r="AV338" s="453"/>
      <c r="AW338" s="453"/>
      <c r="AX338" s="463"/>
      <c r="AY338" s="452"/>
      <c r="AZ338" s="453"/>
      <c r="BA338" s="453"/>
      <c r="BB338" s="453"/>
      <c r="BC338" s="453"/>
      <c r="BD338" s="453"/>
      <c r="BE338" s="453"/>
      <c r="BF338" s="453"/>
      <c r="BG338" s="453"/>
      <c r="BH338" s="453"/>
      <c r="BI338" s="453"/>
      <c r="BJ338" s="453"/>
      <c r="BK338" s="453"/>
      <c r="BL338" s="453"/>
      <c r="BM338" s="453"/>
      <c r="BN338" s="463"/>
      <c r="BO338" s="252"/>
    </row>
    <row r="339" spans="2:67" hidden="1" outlineLevel="1">
      <c r="B339" s="52" t="s">
        <v>1115</v>
      </c>
      <c r="C339" s="253">
        <f t="shared" si="683"/>
        <v>0</v>
      </c>
      <c r="D339" s="253">
        <f t="shared" si="684"/>
        <v>0</v>
      </c>
      <c r="E339" s="253">
        <f t="shared" si="685"/>
        <v>0</v>
      </c>
      <c r="F339" s="253">
        <f t="shared" si="686"/>
        <v>0</v>
      </c>
      <c r="G339" s="253">
        <f t="shared" si="687"/>
        <v>0</v>
      </c>
      <c r="H339" s="253">
        <f t="shared" si="688"/>
        <v>0</v>
      </c>
      <c r="I339" s="253">
        <f t="shared" si="689"/>
        <v>0</v>
      </c>
      <c r="J339" s="253">
        <f t="shared" si="690"/>
        <v>0</v>
      </c>
      <c r="K339" s="253">
        <f t="shared" si="691"/>
        <v>0</v>
      </c>
      <c r="L339" s="253">
        <f t="shared" si="692"/>
        <v>0</v>
      </c>
      <c r="M339" s="253">
        <f t="shared" si="693"/>
        <v>0</v>
      </c>
      <c r="N339" s="253">
        <f t="shared" si="694"/>
        <v>0</v>
      </c>
      <c r="O339" s="253">
        <f t="shared" si="695"/>
        <v>0</v>
      </c>
      <c r="P339" s="253">
        <f t="shared" si="696"/>
        <v>0</v>
      </c>
      <c r="Q339" s="253">
        <f t="shared" si="697"/>
        <v>0</v>
      </c>
      <c r="R339" s="442">
        <f t="shared" si="698"/>
        <v>0</v>
      </c>
      <c r="S339" s="454"/>
      <c r="T339" s="254"/>
      <c r="U339" s="254"/>
      <c r="V339" s="254"/>
      <c r="W339" s="254"/>
      <c r="X339" s="254"/>
      <c r="Y339" s="254"/>
      <c r="Z339" s="254"/>
      <c r="AA339" s="254"/>
      <c r="AB339" s="254"/>
      <c r="AC339" s="254"/>
      <c r="AD339" s="254"/>
      <c r="AE339" s="254"/>
      <c r="AF339" s="254"/>
      <c r="AG339" s="254"/>
      <c r="AH339" s="464"/>
      <c r="AI339" s="454"/>
      <c r="AJ339" s="254"/>
      <c r="AK339" s="254"/>
      <c r="AL339" s="254"/>
      <c r="AM339" s="254"/>
      <c r="AN339" s="254"/>
      <c r="AO339" s="254"/>
      <c r="AP339" s="254"/>
      <c r="AQ339" s="254"/>
      <c r="AR339" s="254"/>
      <c r="AS339" s="254"/>
      <c r="AT339" s="254"/>
      <c r="AU339" s="254"/>
      <c r="AV339" s="254"/>
      <c r="AW339" s="254"/>
      <c r="AX339" s="464"/>
      <c r="AY339" s="454"/>
      <c r="AZ339" s="254"/>
      <c r="BA339" s="254"/>
      <c r="BB339" s="254"/>
      <c r="BC339" s="254"/>
      <c r="BD339" s="254"/>
      <c r="BE339" s="254"/>
      <c r="BF339" s="254"/>
      <c r="BG339" s="254"/>
      <c r="BH339" s="254"/>
      <c r="BI339" s="254"/>
      <c r="BJ339" s="254"/>
      <c r="BK339" s="254"/>
      <c r="BL339" s="254"/>
      <c r="BM339" s="254"/>
      <c r="BN339" s="464"/>
      <c r="BO339" s="252"/>
    </row>
    <row r="340" spans="2:67" hidden="1" outlineLevel="1">
      <c r="B340" s="50" t="str">
        <f t="shared" ref="B340" si="699">$B$207&amp;": Ewe Lambs"</f>
        <v>7mo with 0% mated: Ewe Lambs</v>
      </c>
      <c r="C340" s="248">
        <f t="shared" si="645"/>
        <v>0</v>
      </c>
      <c r="D340" s="248">
        <f t="shared" si="646"/>
        <v>0</v>
      </c>
      <c r="E340" s="248">
        <f t="shared" si="647"/>
        <v>0</v>
      </c>
      <c r="F340" s="248">
        <f t="shared" si="648"/>
        <v>0</v>
      </c>
      <c r="G340" s="248">
        <f t="shared" si="649"/>
        <v>0</v>
      </c>
      <c r="H340" s="248">
        <f t="shared" si="650"/>
        <v>0</v>
      </c>
      <c r="I340" s="248">
        <f t="shared" si="651"/>
        <v>0</v>
      </c>
      <c r="J340" s="248">
        <f t="shared" si="652"/>
        <v>0</v>
      </c>
      <c r="K340" s="248">
        <f t="shared" si="653"/>
        <v>0</v>
      </c>
      <c r="L340" s="248">
        <f t="shared" si="654"/>
        <v>0</v>
      </c>
      <c r="M340" s="248">
        <f t="shared" si="655"/>
        <v>0</v>
      </c>
      <c r="N340" s="248">
        <f t="shared" si="656"/>
        <v>0</v>
      </c>
      <c r="O340" s="248">
        <f t="shared" si="657"/>
        <v>0</v>
      </c>
      <c r="P340" s="248">
        <f t="shared" si="658"/>
        <v>0</v>
      </c>
      <c r="Q340" s="248">
        <f t="shared" si="659"/>
        <v>0</v>
      </c>
      <c r="R340" s="440">
        <f t="shared" si="660"/>
        <v>0</v>
      </c>
      <c r="S340" s="353">
        <f>S325</f>
        <v>0</v>
      </c>
      <c r="T340" s="353">
        <f t="shared" ref="T340:BN340" si="700">T325</f>
        <v>0</v>
      </c>
      <c r="U340" s="353">
        <f t="shared" si="700"/>
        <v>0</v>
      </c>
      <c r="V340" s="353">
        <f t="shared" si="700"/>
        <v>0</v>
      </c>
      <c r="W340" s="353">
        <f t="shared" si="700"/>
        <v>0</v>
      </c>
      <c r="X340" s="353">
        <f t="shared" si="700"/>
        <v>0</v>
      </c>
      <c r="Y340" s="353">
        <f t="shared" si="700"/>
        <v>0</v>
      </c>
      <c r="Z340" s="353">
        <f t="shared" si="700"/>
        <v>0</v>
      </c>
      <c r="AA340" s="353">
        <f t="shared" si="700"/>
        <v>0</v>
      </c>
      <c r="AB340" s="353">
        <f t="shared" si="700"/>
        <v>0</v>
      </c>
      <c r="AC340" s="353">
        <f t="shared" si="700"/>
        <v>0</v>
      </c>
      <c r="AD340" s="353">
        <f t="shared" si="700"/>
        <v>0</v>
      </c>
      <c r="AE340" s="353">
        <f t="shared" si="700"/>
        <v>0</v>
      </c>
      <c r="AF340" s="353">
        <f t="shared" si="700"/>
        <v>0</v>
      </c>
      <c r="AG340" s="353">
        <f>AG325</f>
        <v>0</v>
      </c>
      <c r="AH340" s="353">
        <f t="shared" si="700"/>
        <v>0</v>
      </c>
      <c r="AI340" s="353">
        <f t="shared" si="700"/>
        <v>0</v>
      </c>
      <c r="AJ340" s="353">
        <f t="shared" si="700"/>
        <v>0</v>
      </c>
      <c r="AK340" s="353">
        <f t="shared" si="700"/>
        <v>0</v>
      </c>
      <c r="AL340" s="353">
        <f t="shared" si="700"/>
        <v>0</v>
      </c>
      <c r="AM340" s="353">
        <f t="shared" si="700"/>
        <v>0</v>
      </c>
      <c r="AN340" s="353">
        <f t="shared" si="700"/>
        <v>0</v>
      </c>
      <c r="AO340" s="353">
        <f t="shared" si="700"/>
        <v>0</v>
      </c>
      <c r="AP340" s="353">
        <f t="shared" si="700"/>
        <v>0</v>
      </c>
      <c r="AQ340" s="353">
        <f t="shared" si="700"/>
        <v>0</v>
      </c>
      <c r="AR340" s="353">
        <f t="shared" si="700"/>
        <v>0</v>
      </c>
      <c r="AS340" s="353">
        <f t="shared" si="700"/>
        <v>0</v>
      </c>
      <c r="AT340" s="353">
        <f t="shared" si="700"/>
        <v>0</v>
      </c>
      <c r="AU340" s="353">
        <f t="shared" si="700"/>
        <v>0</v>
      </c>
      <c r="AV340" s="353">
        <f t="shared" si="700"/>
        <v>0</v>
      </c>
      <c r="AW340" s="353">
        <f t="shared" si="700"/>
        <v>0</v>
      </c>
      <c r="AX340" s="353">
        <f t="shared" si="700"/>
        <v>0</v>
      </c>
      <c r="AY340" s="353">
        <f t="shared" si="700"/>
        <v>0</v>
      </c>
      <c r="AZ340" s="353">
        <f t="shared" si="700"/>
        <v>0</v>
      </c>
      <c r="BA340" s="353">
        <f t="shared" si="700"/>
        <v>0</v>
      </c>
      <c r="BB340" s="353">
        <f t="shared" si="700"/>
        <v>0</v>
      </c>
      <c r="BC340" s="353">
        <f t="shared" si="700"/>
        <v>0</v>
      </c>
      <c r="BD340" s="353">
        <f t="shared" si="700"/>
        <v>0</v>
      </c>
      <c r="BE340" s="353">
        <f t="shared" si="700"/>
        <v>0</v>
      </c>
      <c r="BF340" s="353">
        <f t="shared" si="700"/>
        <v>0</v>
      </c>
      <c r="BG340" s="353">
        <f t="shared" si="700"/>
        <v>0</v>
      </c>
      <c r="BH340" s="353">
        <f t="shared" si="700"/>
        <v>0</v>
      </c>
      <c r="BI340" s="353">
        <f t="shared" si="700"/>
        <v>0</v>
      </c>
      <c r="BJ340" s="353">
        <f t="shared" si="700"/>
        <v>0</v>
      </c>
      <c r="BK340" s="353">
        <f t="shared" si="700"/>
        <v>0</v>
      </c>
      <c r="BL340" s="353">
        <f t="shared" si="700"/>
        <v>0</v>
      </c>
      <c r="BM340" s="353">
        <f t="shared" si="700"/>
        <v>0</v>
      </c>
      <c r="BN340" s="353">
        <f t="shared" si="700"/>
        <v>0</v>
      </c>
      <c r="BO340" s="250" t="s">
        <v>1078</v>
      </c>
    </row>
    <row r="341" spans="2:67" hidden="1" outlineLevel="1">
      <c r="B341" s="51" t="s">
        <v>1114</v>
      </c>
      <c r="C341" s="251">
        <f t="shared" si="645"/>
        <v>0</v>
      </c>
      <c r="D341" s="251">
        <f t="shared" si="646"/>
        <v>0</v>
      </c>
      <c r="E341" s="251">
        <f t="shared" si="647"/>
        <v>0</v>
      </c>
      <c r="F341" s="251">
        <f t="shared" si="648"/>
        <v>0</v>
      </c>
      <c r="G341" s="251">
        <f t="shared" si="649"/>
        <v>0</v>
      </c>
      <c r="H341" s="251">
        <f t="shared" si="650"/>
        <v>0</v>
      </c>
      <c r="I341" s="251">
        <f t="shared" si="651"/>
        <v>0</v>
      </c>
      <c r="J341" s="251">
        <f t="shared" si="652"/>
        <v>0</v>
      </c>
      <c r="K341" s="251">
        <f t="shared" si="653"/>
        <v>0</v>
      </c>
      <c r="L341" s="251">
        <f t="shared" si="654"/>
        <v>0</v>
      </c>
      <c r="M341" s="251">
        <f t="shared" si="655"/>
        <v>0</v>
      </c>
      <c r="N341" s="251">
        <f t="shared" si="656"/>
        <v>0</v>
      </c>
      <c r="O341" s="251">
        <f t="shared" si="657"/>
        <v>0</v>
      </c>
      <c r="P341" s="251">
        <f t="shared" si="658"/>
        <v>0</v>
      </c>
      <c r="Q341" s="251">
        <f t="shared" si="659"/>
        <v>0</v>
      </c>
      <c r="R341" s="441">
        <f t="shared" si="660"/>
        <v>0</v>
      </c>
      <c r="S341" s="353">
        <f t="shared" ref="S341:BN341" si="701">S326</f>
        <v>0</v>
      </c>
      <c r="T341" s="353">
        <f t="shared" si="701"/>
        <v>0</v>
      </c>
      <c r="U341" s="353">
        <f t="shared" si="701"/>
        <v>0</v>
      </c>
      <c r="V341" s="353">
        <f t="shared" si="701"/>
        <v>0</v>
      </c>
      <c r="W341" s="353">
        <f t="shared" si="701"/>
        <v>0</v>
      </c>
      <c r="X341" s="353">
        <f t="shared" si="701"/>
        <v>0</v>
      </c>
      <c r="Y341" s="353">
        <f t="shared" si="701"/>
        <v>0</v>
      </c>
      <c r="Z341" s="353">
        <f t="shared" si="701"/>
        <v>0</v>
      </c>
      <c r="AA341" s="353">
        <f t="shared" si="701"/>
        <v>0</v>
      </c>
      <c r="AB341" s="353">
        <f t="shared" si="701"/>
        <v>0</v>
      </c>
      <c r="AC341" s="353">
        <f t="shared" si="701"/>
        <v>0</v>
      </c>
      <c r="AD341" s="353">
        <f t="shared" si="701"/>
        <v>0</v>
      </c>
      <c r="AE341" s="353">
        <f t="shared" si="701"/>
        <v>0</v>
      </c>
      <c r="AF341" s="353">
        <f t="shared" si="701"/>
        <v>0</v>
      </c>
      <c r="AG341" s="353">
        <f t="shared" si="701"/>
        <v>0</v>
      </c>
      <c r="AH341" s="353">
        <f t="shared" si="701"/>
        <v>0</v>
      </c>
      <c r="AI341" s="353">
        <f t="shared" si="701"/>
        <v>0</v>
      </c>
      <c r="AJ341" s="353">
        <f t="shared" si="701"/>
        <v>0</v>
      </c>
      <c r="AK341" s="353">
        <f t="shared" si="701"/>
        <v>0</v>
      </c>
      <c r="AL341" s="353">
        <f t="shared" si="701"/>
        <v>0</v>
      </c>
      <c r="AM341" s="353">
        <f t="shared" si="701"/>
        <v>0</v>
      </c>
      <c r="AN341" s="353">
        <f t="shared" si="701"/>
        <v>0</v>
      </c>
      <c r="AO341" s="353">
        <f t="shared" si="701"/>
        <v>0</v>
      </c>
      <c r="AP341" s="353">
        <f t="shared" si="701"/>
        <v>0</v>
      </c>
      <c r="AQ341" s="353">
        <f t="shared" si="701"/>
        <v>0</v>
      </c>
      <c r="AR341" s="353">
        <f t="shared" si="701"/>
        <v>0</v>
      </c>
      <c r="AS341" s="353">
        <f t="shared" si="701"/>
        <v>0</v>
      </c>
      <c r="AT341" s="353">
        <f t="shared" si="701"/>
        <v>0</v>
      </c>
      <c r="AU341" s="353">
        <f t="shared" si="701"/>
        <v>0</v>
      </c>
      <c r="AV341" s="353">
        <f t="shared" si="701"/>
        <v>0</v>
      </c>
      <c r="AW341" s="353">
        <f t="shared" si="701"/>
        <v>0</v>
      </c>
      <c r="AX341" s="353">
        <f t="shared" si="701"/>
        <v>0</v>
      </c>
      <c r="AY341" s="353">
        <f t="shared" si="701"/>
        <v>0</v>
      </c>
      <c r="AZ341" s="353">
        <f t="shared" si="701"/>
        <v>0</v>
      </c>
      <c r="BA341" s="353">
        <f t="shared" si="701"/>
        <v>0</v>
      </c>
      <c r="BB341" s="353">
        <f t="shared" si="701"/>
        <v>0</v>
      </c>
      <c r="BC341" s="353">
        <f t="shared" si="701"/>
        <v>0</v>
      </c>
      <c r="BD341" s="353">
        <f t="shared" si="701"/>
        <v>0</v>
      </c>
      <c r="BE341" s="353">
        <f t="shared" si="701"/>
        <v>0</v>
      </c>
      <c r="BF341" s="353">
        <f t="shared" si="701"/>
        <v>0</v>
      </c>
      <c r="BG341" s="353">
        <f t="shared" si="701"/>
        <v>0</v>
      </c>
      <c r="BH341" s="353">
        <f t="shared" si="701"/>
        <v>0</v>
      </c>
      <c r="BI341" s="353">
        <f t="shared" si="701"/>
        <v>0</v>
      </c>
      <c r="BJ341" s="353">
        <f t="shared" si="701"/>
        <v>0</v>
      </c>
      <c r="BK341" s="353">
        <f t="shared" si="701"/>
        <v>0</v>
      </c>
      <c r="BL341" s="353">
        <f t="shared" si="701"/>
        <v>0</v>
      </c>
      <c r="BM341" s="353">
        <f t="shared" si="701"/>
        <v>0</v>
      </c>
      <c r="BN341" s="353">
        <f t="shared" si="701"/>
        <v>0</v>
      </c>
      <c r="BO341" s="252"/>
    </row>
    <row r="342" spans="2:67" hidden="1" outlineLevel="1">
      <c r="B342" s="52" t="s">
        <v>1115</v>
      </c>
      <c r="C342" s="253">
        <f t="shared" si="645"/>
        <v>0</v>
      </c>
      <c r="D342" s="253">
        <f t="shared" si="646"/>
        <v>0</v>
      </c>
      <c r="E342" s="253">
        <f t="shared" si="647"/>
        <v>0</v>
      </c>
      <c r="F342" s="253">
        <f t="shared" si="648"/>
        <v>0</v>
      </c>
      <c r="G342" s="253">
        <f t="shared" si="649"/>
        <v>0</v>
      </c>
      <c r="H342" s="253">
        <f t="shared" si="650"/>
        <v>0</v>
      </c>
      <c r="I342" s="253">
        <f t="shared" si="651"/>
        <v>0</v>
      </c>
      <c r="J342" s="253">
        <f t="shared" si="652"/>
        <v>0</v>
      </c>
      <c r="K342" s="253">
        <f t="shared" si="653"/>
        <v>0</v>
      </c>
      <c r="L342" s="253">
        <f t="shared" si="654"/>
        <v>0</v>
      </c>
      <c r="M342" s="253">
        <f t="shared" si="655"/>
        <v>0</v>
      </c>
      <c r="N342" s="253">
        <f t="shared" si="656"/>
        <v>0</v>
      </c>
      <c r="O342" s="253">
        <f t="shared" si="657"/>
        <v>0</v>
      </c>
      <c r="P342" s="253">
        <f t="shared" si="658"/>
        <v>0</v>
      </c>
      <c r="Q342" s="253">
        <f t="shared" si="659"/>
        <v>0</v>
      </c>
      <c r="R342" s="442">
        <f t="shared" si="660"/>
        <v>0</v>
      </c>
      <c r="S342" s="353">
        <f t="shared" ref="S342:BN342" si="702">S327</f>
        <v>0</v>
      </c>
      <c r="T342" s="353">
        <f t="shared" si="702"/>
        <v>0</v>
      </c>
      <c r="U342" s="353">
        <f t="shared" si="702"/>
        <v>0</v>
      </c>
      <c r="V342" s="353">
        <f t="shared" si="702"/>
        <v>0</v>
      </c>
      <c r="W342" s="353">
        <f t="shared" si="702"/>
        <v>0</v>
      </c>
      <c r="X342" s="353">
        <f t="shared" si="702"/>
        <v>0</v>
      </c>
      <c r="Y342" s="353">
        <f t="shared" si="702"/>
        <v>0</v>
      </c>
      <c r="Z342" s="353">
        <f t="shared" si="702"/>
        <v>0</v>
      </c>
      <c r="AA342" s="353">
        <f t="shared" si="702"/>
        <v>0</v>
      </c>
      <c r="AB342" s="353">
        <f t="shared" si="702"/>
        <v>0</v>
      </c>
      <c r="AC342" s="353">
        <f t="shared" si="702"/>
        <v>0</v>
      </c>
      <c r="AD342" s="353">
        <f t="shared" si="702"/>
        <v>0</v>
      </c>
      <c r="AE342" s="353">
        <f t="shared" si="702"/>
        <v>0</v>
      </c>
      <c r="AF342" s="353">
        <f t="shared" si="702"/>
        <v>0</v>
      </c>
      <c r="AG342" s="353">
        <f t="shared" si="702"/>
        <v>0</v>
      </c>
      <c r="AH342" s="353">
        <f t="shared" si="702"/>
        <v>0</v>
      </c>
      <c r="AI342" s="353">
        <f t="shared" si="702"/>
        <v>0</v>
      </c>
      <c r="AJ342" s="353">
        <f t="shared" si="702"/>
        <v>0</v>
      </c>
      <c r="AK342" s="353">
        <f t="shared" si="702"/>
        <v>0</v>
      </c>
      <c r="AL342" s="353">
        <f t="shared" si="702"/>
        <v>0</v>
      </c>
      <c r="AM342" s="353">
        <f t="shared" si="702"/>
        <v>0</v>
      </c>
      <c r="AN342" s="353">
        <f t="shared" si="702"/>
        <v>0</v>
      </c>
      <c r="AO342" s="353">
        <f t="shared" si="702"/>
        <v>0</v>
      </c>
      <c r="AP342" s="353">
        <f t="shared" si="702"/>
        <v>0</v>
      </c>
      <c r="AQ342" s="353">
        <f t="shared" si="702"/>
        <v>0</v>
      </c>
      <c r="AR342" s="353">
        <f t="shared" si="702"/>
        <v>0</v>
      </c>
      <c r="AS342" s="353">
        <f t="shared" si="702"/>
        <v>0</v>
      </c>
      <c r="AT342" s="353">
        <f t="shared" si="702"/>
        <v>0</v>
      </c>
      <c r="AU342" s="353">
        <f t="shared" si="702"/>
        <v>0</v>
      </c>
      <c r="AV342" s="353">
        <f t="shared" si="702"/>
        <v>0</v>
      </c>
      <c r="AW342" s="353">
        <f t="shared" si="702"/>
        <v>0</v>
      </c>
      <c r="AX342" s="353">
        <f t="shared" si="702"/>
        <v>0</v>
      </c>
      <c r="AY342" s="353">
        <f t="shared" si="702"/>
        <v>0</v>
      </c>
      <c r="AZ342" s="353">
        <f t="shared" si="702"/>
        <v>0</v>
      </c>
      <c r="BA342" s="353">
        <f t="shared" si="702"/>
        <v>0</v>
      </c>
      <c r="BB342" s="353">
        <f t="shared" si="702"/>
        <v>0</v>
      </c>
      <c r="BC342" s="353">
        <f t="shared" si="702"/>
        <v>0</v>
      </c>
      <c r="BD342" s="353">
        <f t="shared" si="702"/>
        <v>0</v>
      </c>
      <c r="BE342" s="353">
        <f t="shared" si="702"/>
        <v>0</v>
      </c>
      <c r="BF342" s="353">
        <f t="shared" si="702"/>
        <v>0</v>
      </c>
      <c r="BG342" s="353">
        <f t="shared" si="702"/>
        <v>0</v>
      </c>
      <c r="BH342" s="353">
        <f t="shared" si="702"/>
        <v>0</v>
      </c>
      <c r="BI342" s="353">
        <f t="shared" si="702"/>
        <v>0</v>
      </c>
      <c r="BJ342" s="353">
        <f t="shared" si="702"/>
        <v>0</v>
      </c>
      <c r="BK342" s="353">
        <f t="shared" si="702"/>
        <v>0</v>
      </c>
      <c r="BL342" s="353">
        <f t="shared" si="702"/>
        <v>0</v>
      </c>
      <c r="BM342" s="353">
        <f t="shared" si="702"/>
        <v>0</v>
      </c>
      <c r="BN342" s="353">
        <f t="shared" si="702"/>
        <v>0</v>
      </c>
      <c r="BO342" s="252"/>
    </row>
    <row r="343" spans="2:67" ht="24.75" hidden="1" outlineLevel="2">
      <c r="B343" s="50" t="str">
        <f>"Grazing Intensity 3
"&amp;$B$202&amp;": Ewe Lambs"</f>
        <v>Grazing Intensity 3
Standard (7mo): Ewe Lambs</v>
      </c>
      <c r="C343" s="248">
        <f t="shared" si="645"/>
        <v>0</v>
      </c>
      <c r="D343" s="248">
        <f t="shared" si="646"/>
        <v>0</v>
      </c>
      <c r="E343" s="248">
        <f t="shared" si="647"/>
        <v>0</v>
      </c>
      <c r="F343" s="248">
        <f t="shared" si="648"/>
        <v>0</v>
      </c>
      <c r="G343" s="248">
        <f t="shared" si="649"/>
        <v>0</v>
      </c>
      <c r="H343" s="248">
        <f t="shared" si="650"/>
        <v>0</v>
      </c>
      <c r="I343" s="248">
        <f t="shared" si="651"/>
        <v>0</v>
      </c>
      <c r="J343" s="248">
        <f t="shared" si="652"/>
        <v>0</v>
      </c>
      <c r="K343" s="248">
        <f t="shared" si="653"/>
        <v>0</v>
      </c>
      <c r="L343" s="248">
        <f t="shared" si="654"/>
        <v>0</v>
      </c>
      <c r="M343" s="248">
        <f t="shared" si="655"/>
        <v>0</v>
      </c>
      <c r="N343" s="248">
        <f t="shared" si="656"/>
        <v>0</v>
      </c>
      <c r="O343" s="248">
        <f t="shared" si="657"/>
        <v>0</v>
      </c>
      <c r="P343" s="248">
        <f t="shared" si="658"/>
        <v>0</v>
      </c>
      <c r="Q343" s="248">
        <f t="shared" si="659"/>
        <v>0</v>
      </c>
      <c r="R343" s="440">
        <f t="shared" si="660"/>
        <v>0</v>
      </c>
      <c r="S343" s="451"/>
      <c r="T343" s="249"/>
      <c r="U343" s="249"/>
      <c r="V343" s="249"/>
      <c r="W343" s="249"/>
      <c r="X343" s="249"/>
      <c r="Y343" s="249"/>
      <c r="Z343" s="249"/>
      <c r="AA343" s="249"/>
      <c r="AB343" s="249"/>
      <c r="AC343" s="249"/>
      <c r="AD343" s="249"/>
      <c r="AE343" s="249"/>
      <c r="AF343" s="249"/>
      <c r="AG343" s="249"/>
      <c r="AH343" s="462"/>
      <c r="AI343" s="451"/>
      <c r="AJ343" s="249"/>
      <c r="AK343" s="249"/>
      <c r="AL343" s="249"/>
      <c r="AM343" s="249"/>
      <c r="AN343" s="249"/>
      <c r="AO343" s="249"/>
      <c r="AP343" s="249"/>
      <c r="AQ343" s="249"/>
      <c r="AR343" s="249"/>
      <c r="AS343" s="249"/>
      <c r="AT343" s="249"/>
      <c r="AU343" s="249"/>
      <c r="AV343" s="249"/>
      <c r="AW343" s="249"/>
      <c r="AX343" s="462"/>
      <c r="AY343" s="451"/>
      <c r="AZ343" s="249"/>
      <c r="BA343" s="249"/>
      <c r="BB343" s="249"/>
      <c r="BC343" s="249"/>
      <c r="BD343" s="249"/>
      <c r="BE343" s="249"/>
      <c r="BF343" s="249"/>
      <c r="BG343" s="249"/>
      <c r="BH343" s="249"/>
      <c r="BI343" s="249"/>
      <c r="BJ343" s="249"/>
      <c r="BK343" s="249"/>
      <c r="BL343" s="249"/>
      <c r="BM343" s="249"/>
      <c r="BN343" s="462"/>
      <c r="BO343" s="250" t="s">
        <v>1078</v>
      </c>
    </row>
    <row r="344" spans="2:67" hidden="1" outlineLevel="2">
      <c r="B344" s="51" t="s">
        <v>1114</v>
      </c>
      <c r="C344" s="251">
        <f t="shared" si="645"/>
        <v>0</v>
      </c>
      <c r="D344" s="251">
        <f t="shared" si="646"/>
        <v>0</v>
      </c>
      <c r="E344" s="251">
        <f t="shared" si="647"/>
        <v>0</v>
      </c>
      <c r="F344" s="251">
        <f t="shared" si="648"/>
        <v>0</v>
      </c>
      <c r="G344" s="251">
        <f t="shared" si="649"/>
        <v>0</v>
      </c>
      <c r="H344" s="251">
        <f t="shared" si="650"/>
        <v>0</v>
      </c>
      <c r="I344" s="251">
        <f t="shared" si="651"/>
        <v>0</v>
      </c>
      <c r="J344" s="251">
        <f t="shared" si="652"/>
        <v>0</v>
      </c>
      <c r="K344" s="251">
        <f t="shared" si="653"/>
        <v>0</v>
      </c>
      <c r="L344" s="251">
        <f t="shared" si="654"/>
        <v>0</v>
      </c>
      <c r="M344" s="251">
        <f t="shared" si="655"/>
        <v>0</v>
      </c>
      <c r="N344" s="251">
        <f t="shared" si="656"/>
        <v>0</v>
      </c>
      <c r="O344" s="251">
        <f t="shared" si="657"/>
        <v>0</v>
      </c>
      <c r="P344" s="251">
        <f t="shared" si="658"/>
        <v>0</v>
      </c>
      <c r="Q344" s="251">
        <f t="shared" si="659"/>
        <v>0</v>
      </c>
      <c r="R344" s="441">
        <f t="shared" si="660"/>
        <v>0</v>
      </c>
      <c r="S344" s="452"/>
      <c r="T344" s="453"/>
      <c r="U344" s="453"/>
      <c r="V344" s="453"/>
      <c r="W344" s="453"/>
      <c r="X344" s="453"/>
      <c r="Y344" s="453"/>
      <c r="Z344" s="453"/>
      <c r="AA344" s="453"/>
      <c r="AB344" s="453"/>
      <c r="AC344" s="453"/>
      <c r="AD344" s="453"/>
      <c r="AE344" s="453"/>
      <c r="AF344" s="453"/>
      <c r="AG344" s="453"/>
      <c r="AH344" s="463"/>
      <c r="AI344" s="452"/>
      <c r="AJ344" s="453"/>
      <c r="AK344" s="453"/>
      <c r="AL344" s="453"/>
      <c r="AM344" s="453"/>
      <c r="AN344" s="453"/>
      <c r="AO344" s="453"/>
      <c r="AP344" s="453"/>
      <c r="AQ344" s="453"/>
      <c r="AR344" s="453"/>
      <c r="AS344" s="453"/>
      <c r="AT344" s="453"/>
      <c r="AU344" s="453"/>
      <c r="AV344" s="453"/>
      <c r="AW344" s="453"/>
      <c r="AX344" s="463"/>
      <c r="AY344" s="452"/>
      <c r="AZ344" s="453"/>
      <c r="BA344" s="453"/>
      <c r="BB344" s="453"/>
      <c r="BC344" s="453"/>
      <c r="BD344" s="453"/>
      <c r="BE344" s="453"/>
      <c r="BF344" s="453"/>
      <c r="BG344" s="453"/>
      <c r="BH344" s="453"/>
      <c r="BI344" s="453"/>
      <c r="BJ344" s="453"/>
      <c r="BK344" s="453"/>
      <c r="BL344" s="453"/>
      <c r="BM344" s="453"/>
      <c r="BN344" s="463"/>
      <c r="BO344" s="252"/>
    </row>
    <row r="345" spans="2:67" hidden="1" outlineLevel="2">
      <c r="B345" s="52" t="s">
        <v>1115</v>
      </c>
      <c r="C345" s="253">
        <f t="shared" si="645"/>
        <v>0</v>
      </c>
      <c r="D345" s="253">
        <f t="shared" si="646"/>
        <v>0</v>
      </c>
      <c r="E345" s="253">
        <f t="shared" si="647"/>
        <v>0</v>
      </c>
      <c r="F345" s="253">
        <f t="shared" si="648"/>
        <v>0</v>
      </c>
      <c r="G345" s="253">
        <f t="shared" si="649"/>
        <v>0</v>
      </c>
      <c r="H345" s="253">
        <f t="shared" si="650"/>
        <v>0</v>
      </c>
      <c r="I345" s="253">
        <f t="shared" si="651"/>
        <v>0</v>
      </c>
      <c r="J345" s="253">
        <f t="shared" si="652"/>
        <v>0</v>
      </c>
      <c r="K345" s="253">
        <f t="shared" si="653"/>
        <v>0</v>
      </c>
      <c r="L345" s="253">
        <f t="shared" si="654"/>
        <v>0</v>
      </c>
      <c r="M345" s="253">
        <f t="shared" si="655"/>
        <v>0</v>
      </c>
      <c r="N345" s="253">
        <f t="shared" si="656"/>
        <v>0</v>
      </c>
      <c r="O345" s="253">
        <f t="shared" si="657"/>
        <v>0</v>
      </c>
      <c r="P345" s="253">
        <f t="shared" si="658"/>
        <v>0</v>
      </c>
      <c r="Q345" s="253">
        <f t="shared" si="659"/>
        <v>0</v>
      </c>
      <c r="R345" s="442">
        <f t="shared" si="660"/>
        <v>0</v>
      </c>
      <c r="S345" s="454"/>
      <c r="T345" s="254"/>
      <c r="U345" s="254"/>
      <c r="V345" s="254"/>
      <c r="W345" s="254"/>
      <c r="X345" s="254"/>
      <c r="Y345" s="254"/>
      <c r="Z345" s="254"/>
      <c r="AA345" s="254"/>
      <c r="AB345" s="254"/>
      <c r="AC345" s="254"/>
      <c r="AD345" s="254"/>
      <c r="AE345" s="254"/>
      <c r="AF345" s="254"/>
      <c r="AG345" s="254"/>
      <c r="AH345" s="464"/>
      <c r="AI345" s="454"/>
      <c r="AJ345" s="254"/>
      <c r="AK345" s="254"/>
      <c r="AL345" s="254"/>
      <c r="AM345" s="254"/>
      <c r="AN345" s="254"/>
      <c r="AO345" s="254"/>
      <c r="AP345" s="254"/>
      <c r="AQ345" s="254"/>
      <c r="AR345" s="254"/>
      <c r="AS345" s="254"/>
      <c r="AT345" s="254"/>
      <c r="AU345" s="254"/>
      <c r="AV345" s="254"/>
      <c r="AW345" s="254"/>
      <c r="AX345" s="464"/>
      <c r="AY345" s="454"/>
      <c r="AZ345" s="254"/>
      <c r="BA345" s="254"/>
      <c r="BB345" s="254"/>
      <c r="BC345" s="254"/>
      <c r="BD345" s="254"/>
      <c r="BE345" s="254"/>
      <c r="BF345" s="254"/>
      <c r="BG345" s="254"/>
      <c r="BH345" s="254"/>
      <c r="BI345" s="254"/>
      <c r="BJ345" s="254"/>
      <c r="BK345" s="254"/>
      <c r="BL345" s="254"/>
      <c r="BM345" s="254"/>
      <c r="BN345" s="464"/>
      <c r="BO345" s="252"/>
    </row>
    <row r="346" spans="2:67" hidden="1" outlineLevel="2">
      <c r="B346" s="50" t="str">
        <f t="shared" ref="B346" si="703">$B$203&amp;": Ewe Lambs"</f>
        <v>Early: Ewe Lambs</v>
      </c>
      <c r="C346" s="248">
        <f t="shared" si="645"/>
        <v>0</v>
      </c>
      <c r="D346" s="248">
        <f t="shared" si="646"/>
        <v>0</v>
      </c>
      <c r="E346" s="248">
        <f t="shared" si="647"/>
        <v>0</v>
      </c>
      <c r="F346" s="248">
        <f t="shared" si="648"/>
        <v>0</v>
      </c>
      <c r="G346" s="248">
        <f t="shared" si="649"/>
        <v>0</v>
      </c>
      <c r="H346" s="248">
        <f t="shared" si="650"/>
        <v>0</v>
      </c>
      <c r="I346" s="248">
        <f t="shared" si="651"/>
        <v>0</v>
      </c>
      <c r="J346" s="248">
        <f t="shared" si="652"/>
        <v>0</v>
      </c>
      <c r="K346" s="248">
        <f t="shared" si="653"/>
        <v>0</v>
      </c>
      <c r="L346" s="248">
        <f t="shared" si="654"/>
        <v>0</v>
      </c>
      <c r="M346" s="248">
        <f t="shared" si="655"/>
        <v>0</v>
      </c>
      <c r="N346" s="248">
        <f t="shared" si="656"/>
        <v>0</v>
      </c>
      <c r="O346" s="248">
        <f t="shared" si="657"/>
        <v>0</v>
      </c>
      <c r="P346" s="248">
        <f t="shared" si="658"/>
        <v>0</v>
      </c>
      <c r="Q346" s="248">
        <f t="shared" si="659"/>
        <v>0</v>
      </c>
      <c r="R346" s="440">
        <f t="shared" si="660"/>
        <v>0</v>
      </c>
      <c r="S346" s="451"/>
      <c r="T346" s="249"/>
      <c r="U346" s="249"/>
      <c r="V346" s="249"/>
      <c r="W346" s="249"/>
      <c r="X346" s="249"/>
      <c r="Y346" s="249"/>
      <c r="Z346" s="249"/>
      <c r="AA346" s="249"/>
      <c r="AB346" s="249"/>
      <c r="AC346" s="249"/>
      <c r="AD346" s="249"/>
      <c r="AE346" s="249"/>
      <c r="AF346" s="249"/>
      <c r="AG346" s="249"/>
      <c r="AH346" s="462"/>
      <c r="AI346" s="451"/>
      <c r="AJ346" s="249"/>
      <c r="AK346" s="249"/>
      <c r="AL346" s="249"/>
      <c r="AM346" s="249"/>
      <c r="AN346" s="249"/>
      <c r="AO346" s="249"/>
      <c r="AP346" s="249"/>
      <c r="AQ346" s="249"/>
      <c r="AR346" s="249"/>
      <c r="AS346" s="249"/>
      <c r="AT346" s="249"/>
      <c r="AU346" s="249"/>
      <c r="AV346" s="249"/>
      <c r="AW346" s="249"/>
      <c r="AX346" s="462"/>
      <c r="AY346" s="451"/>
      <c r="AZ346" s="249"/>
      <c r="BA346" s="249"/>
      <c r="BB346" s="249"/>
      <c r="BC346" s="249"/>
      <c r="BD346" s="249"/>
      <c r="BE346" s="249"/>
      <c r="BF346" s="249"/>
      <c r="BG346" s="249"/>
      <c r="BH346" s="249"/>
      <c r="BI346" s="249"/>
      <c r="BJ346" s="249"/>
      <c r="BK346" s="249"/>
      <c r="BL346" s="249"/>
      <c r="BM346" s="249"/>
      <c r="BN346" s="462"/>
      <c r="BO346" s="250" t="s">
        <v>1078</v>
      </c>
    </row>
    <row r="347" spans="2:67" hidden="1" outlineLevel="2">
      <c r="B347" s="51" t="s">
        <v>1114</v>
      </c>
      <c r="C347" s="251">
        <f t="shared" si="645"/>
        <v>0</v>
      </c>
      <c r="D347" s="251">
        <f t="shared" si="646"/>
        <v>0</v>
      </c>
      <c r="E347" s="251">
        <f t="shared" si="647"/>
        <v>0</v>
      </c>
      <c r="F347" s="251">
        <f t="shared" si="648"/>
        <v>0</v>
      </c>
      <c r="G347" s="251">
        <f t="shared" si="649"/>
        <v>0</v>
      </c>
      <c r="H347" s="251">
        <f t="shared" si="650"/>
        <v>0</v>
      </c>
      <c r="I347" s="251">
        <f t="shared" si="651"/>
        <v>0</v>
      </c>
      <c r="J347" s="251">
        <f t="shared" si="652"/>
        <v>0</v>
      </c>
      <c r="K347" s="251">
        <f t="shared" si="653"/>
        <v>0</v>
      </c>
      <c r="L347" s="251">
        <f t="shared" si="654"/>
        <v>0</v>
      </c>
      <c r="M347" s="251">
        <f t="shared" si="655"/>
        <v>0</v>
      </c>
      <c r="N347" s="251">
        <f t="shared" si="656"/>
        <v>0</v>
      </c>
      <c r="O347" s="251">
        <f t="shared" si="657"/>
        <v>0</v>
      </c>
      <c r="P347" s="251">
        <f t="shared" si="658"/>
        <v>0</v>
      </c>
      <c r="Q347" s="251">
        <f t="shared" si="659"/>
        <v>0</v>
      </c>
      <c r="R347" s="441">
        <f t="shared" si="660"/>
        <v>0</v>
      </c>
      <c r="S347" s="452"/>
      <c r="T347" s="453"/>
      <c r="U347" s="453"/>
      <c r="V347" s="453"/>
      <c r="W347" s="453"/>
      <c r="X347" s="453"/>
      <c r="Y347" s="453"/>
      <c r="Z347" s="453"/>
      <c r="AA347" s="453"/>
      <c r="AB347" s="453"/>
      <c r="AC347" s="453"/>
      <c r="AD347" s="453"/>
      <c r="AE347" s="453"/>
      <c r="AF347" s="453"/>
      <c r="AG347" s="453"/>
      <c r="AH347" s="463"/>
      <c r="AI347" s="452"/>
      <c r="AJ347" s="453"/>
      <c r="AK347" s="453"/>
      <c r="AL347" s="453"/>
      <c r="AM347" s="453"/>
      <c r="AN347" s="453"/>
      <c r="AO347" s="453"/>
      <c r="AP347" s="453"/>
      <c r="AQ347" s="453"/>
      <c r="AR347" s="453"/>
      <c r="AS347" s="453"/>
      <c r="AT347" s="453"/>
      <c r="AU347" s="453"/>
      <c r="AV347" s="453"/>
      <c r="AW347" s="453"/>
      <c r="AX347" s="463"/>
      <c r="AY347" s="452"/>
      <c r="AZ347" s="453"/>
      <c r="BA347" s="453"/>
      <c r="BB347" s="453"/>
      <c r="BC347" s="453"/>
      <c r="BD347" s="453"/>
      <c r="BE347" s="453"/>
      <c r="BF347" s="453"/>
      <c r="BG347" s="453"/>
      <c r="BH347" s="453"/>
      <c r="BI347" s="453"/>
      <c r="BJ347" s="453"/>
      <c r="BK347" s="453"/>
      <c r="BL347" s="453"/>
      <c r="BM347" s="453"/>
      <c r="BN347" s="463"/>
      <c r="BO347" s="252"/>
    </row>
    <row r="348" spans="2:67" hidden="1" outlineLevel="2">
      <c r="B348" s="52" t="s">
        <v>1115</v>
      </c>
      <c r="C348" s="253">
        <f t="shared" si="645"/>
        <v>0</v>
      </c>
      <c r="D348" s="253">
        <f t="shared" si="646"/>
        <v>0</v>
      </c>
      <c r="E348" s="253">
        <f t="shared" si="647"/>
        <v>0</v>
      </c>
      <c r="F348" s="253">
        <f t="shared" si="648"/>
        <v>0</v>
      </c>
      <c r="G348" s="253">
        <f t="shared" si="649"/>
        <v>0</v>
      </c>
      <c r="H348" s="253">
        <f t="shared" si="650"/>
        <v>0</v>
      </c>
      <c r="I348" s="253">
        <f t="shared" si="651"/>
        <v>0</v>
      </c>
      <c r="J348" s="253">
        <f t="shared" si="652"/>
        <v>0</v>
      </c>
      <c r="K348" s="253">
        <f t="shared" si="653"/>
        <v>0</v>
      </c>
      <c r="L348" s="253">
        <f t="shared" si="654"/>
        <v>0</v>
      </c>
      <c r="M348" s="253">
        <f t="shared" si="655"/>
        <v>0</v>
      </c>
      <c r="N348" s="253">
        <f t="shared" si="656"/>
        <v>0</v>
      </c>
      <c r="O348" s="253">
        <f t="shared" si="657"/>
        <v>0</v>
      </c>
      <c r="P348" s="253">
        <f t="shared" si="658"/>
        <v>0</v>
      </c>
      <c r="Q348" s="253">
        <f t="shared" si="659"/>
        <v>0</v>
      </c>
      <c r="R348" s="442">
        <f t="shared" si="660"/>
        <v>0</v>
      </c>
      <c r="S348" s="454"/>
      <c r="T348" s="254"/>
      <c r="U348" s="254"/>
      <c r="V348" s="254"/>
      <c r="W348" s="254"/>
      <c r="X348" s="254"/>
      <c r="Y348" s="254"/>
      <c r="Z348" s="254"/>
      <c r="AA348" s="254"/>
      <c r="AB348" s="254"/>
      <c r="AC348" s="254"/>
      <c r="AD348" s="254"/>
      <c r="AE348" s="254"/>
      <c r="AF348" s="254"/>
      <c r="AG348" s="254"/>
      <c r="AH348" s="464"/>
      <c r="AI348" s="454"/>
      <c r="AJ348" s="254"/>
      <c r="AK348" s="254"/>
      <c r="AL348" s="254"/>
      <c r="AM348" s="254"/>
      <c r="AN348" s="254"/>
      <c r="AO348" s="254"/>
      <c r="AP348" s="254"/>
      <c r="AQ348" s="254"/>
      <c r="AR348" s="254"/>
      <c r="AS348" s="254"/>
      <c r="AT348" s="254"/>
      <c r="AU348" s="254"/>
      <c r="AV348" s="254"/>
      <c r="AW348" s="254"/>
      <c r="AX348" s="464"/>
      <c r="AY348" s="454"/>
      <c r="AZ348" s="254"/>
      <c r="BA348" s="254"/>
      <c r="BB348" s="254"/>
      <c r="BC348" s="254"/>
      <c r="BD348" s="254"/>
      <c r="BE348" s="254"/>
      <c r="BF348" s="254"/>
      <c r="BG348" s="254"/>
      <c r="BH348" s="254"/>
      <c r="BI348" s="254"/>
      <c r="BJ348" s="254"/>
      <c r="BK348" s="254"/>
      <c r="BL348" s="254"/>
      <c r="BM348" s="254"/>
      <c r="BN348" s="464"/>
      <c r="BO348" s="252"/>
    </row>
    <row r="349" spans="2:67" hidden="1" outlineLevel="2">
      <c r="B349" s="50" t="str">
        <f t="shared" ref="B349" si="704">$B$204&amp;": Ewe Lambs"</f>
        <v>Middle: Ewe Lambs</v>
      </c>
      <c r="C349" s="248">
        <f t="shared" si="645"/>
        <v>0</v>
      </c>
      <c r="D349" s="248">
        <f t="shared" si="646"/>
        <v>0</v>
      </c>
      <c r="E349" s="248">
        <f t="shared" si="647"/>
        <v>0</v>
      </c>
      <c r="F349" s="248">
        <f t="shared" si="648"/>
        <v>0</v>
      </c>
      <c r="G349" s="248">
        <f t="shared" si="649"/>
        <v>0</v>
      </c>
      <c r="H349" s="248">
        <f t="shared" si="650"/>
        <v>0</v>
      </c>
      <c r="I349" s="248">
        <f t="shared" si="651"/>
        <v>0</v>
      </c>
      <c r="J349" s="248">
        <f t="shared" si="652"/>
        <v>0</v>
      </c>
      <c r="K349" s="248">
        <f t="shared" si="653"/>
        <v>0</v>
      </c>
      <c r="L349" s="248">
        <f t="shared" si="654"/>
        <v>0</v>
      </c>
      <c r="M349" s="248">
        <f t="shared" si="655"/>
        <v>0</v>
      </c>
      <c r="N349" s="248">
        <f t="shared" si="656"/>
        <v>0</v>
      </c>
      <c r="O349" s="248">
        <f t="shared" si="657"/>
        <v>0</v>
      </c>
      <c r="P349" s="248">
        <f t="shared" si="658"/>
        <v>0</v>
      </c>
      <c r="Q349" s="248">
        <f t="shared" si="659"/>
        <v>0</v>
      </c>
      <c r="R349" s="440">
        <f t="shared" si="660"/>
        <v>0</v>
      </c>
      <c r="S349" s="451"/>
      <c r="T349" s="249"/>
      <c r="U349" s="249"/>
      <c r="V349" s="249"/>
      <c r="W349" s="249"/>
      <c r="X349" s="249"/>
      <c r="Y349" s="249"/>
      <c r="Z349" s="249"/>
      <c r="AA349" s="249"/>
      <c r="AB349" s="249"/>
      <c r="AC349" s="249"/>
      <c r="AD349" s="249"/>
      <c r="AE349" s="249"/>
      <c r="AF349" s="249"/>
      <c r="AG349" s="249"/>
      <c r="AH349" s="462"/>
      <c r="AI349" s="451"/>
      <c r="AJ349" s="249"/>
      <c r="AK349" s="249"/>
      <c r="AL349" s="249"/>
      <c r="AM349" s="249"/>
      <c r="AN349" s="249"/>
      <c r="AO349" s="249"/>
      <c r="AP349" s="249"/>
      <c r="AQ349" s="249"/>
      <c r="AR349" s="249"/>
      <c r="AS349" s="249"/>
      <c r="AT349" s="249"/>
      <c r="AU349" s="249"/>
      <c r="AV349" s="249"/>
      <c r="AW349" s="249"/>
      <c r="AX349" s="462"/>
      <c r="AY349" s="451"/>
      <c r="AZ349" s="249"/>
      <c r="BA349" s="249"/>
      <c r="BB349" s="249"/>
      <c r="BC349" s="249"/>
      <c r="BD349" s="249"/>
      <c r="BE349" s="249"/>
      <c r="BF349" s="249"/>
      <c r="BG349" s="249"/>
      <c r="BH349" s="249"/>
      <c r="BI349" s="249"/>
      <c r="BJ349" s="249"/>
      <c r="BK349" s="249"/>
      <c r="BL349" s="249"/>
      <c r="BM349" s="249"/>
      <c r="BN349" s="462"/>
      <c r="BO349" s="250" t="s">
        <v>1078</v>
      </c>
    </row>
    <row r="350" spans="2:67" hidden="1" outlineLevel="2">
      <c r="B350" s="51" t="s">
        <v>1114</v>
      </c>
      <c r="C350" s="251">
        <f t="shared" si="645"/>
        <v>0</v>
      </c>
      <c r="D350" s="251">
        <f t="shared" si="646"/>
        <v>0</v>
      </c>
      <c r="E350" s="251">
        <f t="shared" si="647"/>
        <v>0</v>
      </c>
      <c r="F350" s="251">
        <f t="shared" si="648"/>
        <v>0</v>
      </c>
      <c r="G350" s="251">
        <f t="shared" si="649"/>
        <v>0</v>
      </c>
      <c r="H350" s="251">
        <f t="shared" si="650"/>
        <v>0</v>
      </c>
      <c r="I350" s="251">
        <f t="shared" si="651"/>
        <v>0</v>
      </c>
      <c r="J350" s="251">
        <f t="shared" si="652"/>
        <v>0</v>
      </c>
      <c r="K350" s="251">
        <f t="shared" si="653"/>
        <v>0</v>
      </c>
      <c r="L350" s="251">
        <f t="shared" si="654"/>
        <v>0</v>
      </c>
      <c r="M350" s="251">
        <f t="shared" si="655"/>
        <v>0</v>
      </c>
      <c r="N350" s="251">
        <f t="shared" si="656"/>
        <v>0</v>
      </c>
      <c r="O350" s="251">
        <f t="shared" si="657"/>
        <v>0</v>
      </c>
      <c r="P350" s="251">
        <f t="shared" si="658"/>
        <v>0</v>
      </c>
      <c r="Q350" s="251">
        <f t="shared" si="659"/>
        <v>0</v>
      </c>
      <c r="R350" s="441">
        <f t="shared" si="660"/>
        <v>0</v>
      </c>
      <c r="S350" s="452"/>
      <c r="T350" s="453"/>
      <c r="U350" s="453"/>
      <c r="V350" s="453"/>
      <c r="W350" s="453"/>
      <c r="X350" s="453"/>
      <c r="Y350" s="453"/>
      <c r="Z350" s="453"/>
      <c r="AA350" s="453"/>
      <c r="AB350" s="453"/>
      <c r="AC350" s="453"/>
      <c r="AD350" s="453"/>
      <c r="AE350" s="453"/>
      <c r="AF350" s="453"/>
      <c r="AG350" s="453"/>
      <c r="AH350" s="463"/>
      <c r="AI350" s="452"/>
      <c r="AJ350" s="453"/>
      <c r="AK350" s="453"/>
      <c r="AL350" s="453"/>
      <c r="AM350" s="453"/>
      <c r="AN350" s="453"/>
      <c r="AO350" s="453"/>
      <c r="AP350" s="453"/>
      <c r="AQ350" s="453"/>
      <c r="AR350" s="453"/>
      <c r="AS350" s="453"/>
      <c r="AT350" s="453"/>
      <c r="AU350" s="453"/>
      <c r="AV350" s="453"/>
      <c r="AW350" s="453"/>
      <c r="AX350" s="463"/>
      <c r="AY350" s="452"/>
      <c r="AZ350" s="453"/>
      <c r="BA350" s="453"/>
      <c r="BB350" s="453"/>
      <c r="BC350" s="453"/>
      <c r="BD350" s="453"/>
      <c r="BE350" s="453"/>
      <c r="BF350" s="453"/>
      <c r="BG350" s="453"/>
      <c r="BH350" s="453"/>
      <c r="BI350" s="453"/>
      <c r="BJ350" s="453"/>
      <c r="BK350" s="453"/>
      <c r="BL350" s="453"/>
      <c r="BM350" s="453"/>
      <c r="BN350" s="463"/>
      <c r="BO350" s="252"/>
    </row>
    <row r="351" spans="2:67" hidden="1" outlineLevel="2">
      <c r="B351" s="52" t="s">
        <v>1115</v>
      </c>
      <c r="C351" s="253">
        <f t="shared" si="645"/>
        <v>0</v>
      </c>
      <c r="D351" s="253">
        <f t="shared" si="646"/>
        <v>0</v>
      </c>
      <c r="E351" s="253">
        <f t="shared" si="647"/>
        <v>0</v>
      </c>
      <c r="F351" s="253">
        <f t="shared" si="648"/>
        <v>0</v>
      </c>
      <c r="G351" s="253">
        <f t="shared" si="649"/>
        <v>0</v>
      </c>
      <c r="H351" s="253">
        <f t="shared" si="650"/>
        <v>0</v>
      </c>
      <c r="I351" s="253">
        <f t="shared" si="651"/>
        <v>0</v>
      </c>
      <c r="J351" s="253">
        <f t="shared" si="652"/>
        <v>0</v>
      </c>
      <c r="K351" s="253">
        <f t="shared" si="653"/>
        <v>0</v>
      </c>
      <c r="L351" s="253">
        <f t="shared" si="654"/>
        <v>0</v>
      </c>
      <c r="M351" s="253">
        <f t="shared" si="655"/>
        <v>0</v>
      </c>
      <c r="N351" s="253">
        <f t="shared" si="656"/>
        <v>0</v>
      </c>
      <c r="O351" s="253">
        <f t="shared" si="657"/>
        <v>0</v>
      </c>
      <c r="P351" s="253">
        <f t="shared" si="658"/>
        <v>0</v>
      </c>
      <c r="Q351" s="253">
        <f t="shared" si="659"/>
        <v>0</v>
      </c>
      <c r="R351" s="442">
        <f t="shared" si="660"/>
        <v>0</v>
      </c>
      <c r="S351" s="454"/>
      <c r="T351" s="254"/>
      <c r="U351" s="254"/>
      <c r="V351" s="254"/>
      <c r="W351" s="254"/>
      <c r="X351" s="254"/>
      <c r="Y351" s="254"/>
      <c r="Z351" s="254"/>
      <c r="AA351" s="254"/>
      <c r="AB351" s="254"/>
      <c r="AC351" s="254"/>
      <c r="AD351" s="254"/>
      <c r="AE351" s="254"/>
      <c r="AF351" s="254"/>
      <c r="AG351" s="254"/>
      <c r="AH351" s="464"/>
      <c r="AI351" s="454"/>
      <c r="AJ351" s="254"/>
      <c r="AK351" s="254"/>
      <c r="AL351" s="254"/>
      <c r="AM351" s="254"/>
      <c r="AN351" s="254"/>
      <c r="AO351" s="254"/>
      <c r="AP351" s="254"/>
      <c r="AQ351" s="254"/>
      <c r="AR351" s="254"/>
      <c r="AS351" s="254"/>
      <c r="AT351" s="254"/>
      <c r="AU351" s="254"/>
      <c r="AV351" s="254"/>
      <c r="AW351" s="254"/>
      <c r="AX351" s="464"/>
      <c r="AY351" s="454"/>
      <c r="AZ351" s="254"/>
      <c r="BA351" s="254"/>
      <c r="BB351" s="254"/>
      <c r="BC351" s="254"/>
      <c r="BD351" s="254"/>
      <c r="BE351" s="254"/>
      <c r="BF351" s="254"/>
      <c r="BG351" s="254"/>
      <c r="BH351" s="254"/>
      <c r="BI351" s="254"/>
      <c r="BJ351" s="254"/>
      <c r="BK351" s="254"/>
      <c r="BL351" s="254"/>
      <c r="BM351" s="254"/>
      <c r="BN351" s="464"/>
      <c r="BO351" s="252"/>
    </row>
    <row r="352" spans="2:67" hidden="1" outlineLevel="2">
      <c r="B352" s="50" t="str">
        <f t="shared" ref="B352" si="705">$B$205&amp;": Ewe Lambs"</f>
        <v>Late: Ewe Lambs</v>
      </c>
      <c r="C352" s="248">
        <f t="shared" si="645"/>
        <v>0</v>
      </c>
      <c r="D352" s="248">
        <f t="shared" si="646"/>
        <v>0</v>
      </c>
      <c r="E352" s="248">
        <f t="shared" si="647"/>
        <v>0</v>
      </c>
      <c r="F352" s="248">
        <f t="shared" si="648"/>
        <v>0</v>
      </c>
      <c r="G352" s="248">
        <f t="shared" si="649"/>
        <v>0</v>
      </c>
      <c r="H352" s="248">
        <f t="shared" si="650"/>
        <v>0</v>
      </c>
      <c r="I352" s="248">
        <f t="shared" si="651"/>
        <v>0</v>
      </c>
      <c r="J352" s="248">
        <f t="shared" si="652"/>
        <v>0</v>
      </c>
      <c r="K352" s="248">
        <f t="shared" si="653"/>
        <v>0</v>
      </c>
      <c r="L352" s="248">
        <f t="shared" si="654"/>
        <v>0</v>
      </c>
      <c r="M352" s="248">
        <f t="shared" si="655"/>
        <v>0</v>
      </c>
      <c r="N352" s="248">
        <f t="shared" si="656"/>
        <v>0</v>
      </c>
      <c r="O352" s="248">
        <f t="shared" si="657"/>
        <v>0</v>
      </c>
      <c r="P352" s="248">
        <f t="shared" si="658"/>
        <v>0</v>
      </c>
      <c r="Q352" s="248">
        <f t="shared" si="659"/>
        <v>0</v>
      </c>
      <c r="R352" s="440">
        <f t="shared" si="660"/>
        <v>0</v>
      </c>
      <c r="S352" s="451"/>
      <c r="T352" s="249"/>
      <c r="U352" s="249"/>
      <c r="V352" s="249"/>
      <c r="W352" s="249"/>
      <c r="X352" s="249"/>
      <c r="Y352" s="249"/>
      <c r="Z352" s="249"/>
      <c r="AA352" s="249"/>
      <c r="AB352" s="249"/>
      <c r="AC352" s="249"/>
      <c r="AD352" s="249"/>
      <c r="AE352" s="249"/>
      <c r="AF352" s="249"/>
      <c r="AG352" s="249"/>
      <c r="AH352" s="462"/>
      <c r="AI352" s="451"/>
      <c r="AJ352" s="249"/>
      <c r="AK352" s="249"/>
      <c r="AL352" s="249"/>
      <c r="AM352" s="249"/>
      <c r="AN352" s="249"/>
      <c r="AO352" s="249"/>
      <c r="AP352" s="249"/>
      <c r="AQ352" s="249"/>
      <c r="AR352" s="249"/>
      <c r="AS352" s="249"/>
      <c r="AT352" s="249"/>
      <c r="AU352" s="249"/>
      <c r="AV352" s="249"/>
      <c r="AW352" s="249"/>
      <c r="AX352" s="462"/>
      <c r="AY352" s="451"/>
      <c r="AZ352" s="249"/>
      <c r="BA352" s="249"/>
      <c r="BB352" s="249"/>
      <c r="BC352" s="249"/>
      <c r="BD352" s="249"/>
      <c r="BE352" s="249"/>
      <c r="BF352" s="249"/>
      <c r="BG352" s="249"/>
      <c r="BH352" s="249"/>
      <c r="BI352" s="249"/>
      <c r="BJ352" s="249"/>
      <c r="BK352" s="249"/>
      <c r="BL352" s="249"/>
      <c r="BM352" s="249"/>
      <c r="BN352" s="462"/>
      <c r="BO352" s="250" t="s">
        <v>1078</v>
      </c>
    </row>
    <row r="353" spans="1:122" hidden="1" outlineLevel="2">
      <c r="B353" s="51" t="s">
        <v>1114</v>
      </c>
      <c r="C353" s="251">
        <f t="shared" si="645"/>
        <v>0</v>
      </c>
      <c r="D353" s="251">
        <f t="shared" si="646"/>
        <v>0</v>
      </c>
      <c r="E353" s="251">
        <f t="shared" si="647"/>
        <v>0</v>
      </c>
      <c r="F353" s="251">
        <f t="shared" si="648"/>
        <v>0</v>
      </c>
      <c r="G353" s="251">
        <f t="shared" si="649"/>
        <v>0</v>
      </c>
      <c r="H353" s="251">
        <f t="shared" si="650"/>
        <v>0</v>
      </c>
      <c r="I353" s="251">
        <f t="shared" si="651"/>
        <v>0</v>
      </c>
      <c r="J353" s="251">
        <f t="shared" si="652"/>
        <v>0</v>
      </c>
      <c r="K353" s="251">
        <f t="shared" si="653"/>
        <v>0</v>
      </c>
      <c r="L353" s="251">
        <f t="shared" si="654"/>
        <v>0</v>
      </c>
      <c r="M353" s="251">
        <f t="shared" si="655"/>
        <v>0</v>
      </c>
      <c r="N353" s="251">
        <f t="shared" si="656"/>
        <v>0</v>
      </c>
      <c r="O353" s="251">
        <f t="shared" si="657"/>
        <v>0</v>
      </c>
      <c r="P353" s="251">
        <f t="shared" si="658"/>
        <v>0</v>
      </c>
      <c r="Q353" s="251">
        <f t="shared" si="659"/>
        <v>0</v>
      </c>
      <c r="R353" s="441">
        <f t="shared" si="660"/>
        <v>0</v>
      </c>
      <c r="S353" s="452"/>
      <c r="T353" s="453"/>
      <c r="U353" s="453"/>
      <c r="V353" s="453"/>
      <c r="W353" s="453"/>
      <c r="X353" s="453"/>
      <c r="Y353" s="453"/>
      <c r="Z353" s="453"/>
      <c r="AA353" s="453"/>
      <c r="AB353" s="453"/>
      <c r="AC353" s="453"/>
      <c r="AD353" s="453"/>
      <c r="AE353" s="453"/>
      <c r="AF353" s="453"/>
      <c r="AG353" s="453"/>
      <c r="AH353" s="463"/>
      <c r="AI353" s="452"/>
      <c r="AJ353" s="453"/>
      <c r="AK353" s="453"/>
      <c r="AL353" s="453"/>
      <c r="AM353" s="453"/>
      <c r="AN353" s="453"/>
      <c r="AO353" s="453"/>
      <c r="AP353" s="453"/>
      <c r="AQ353" s="453"/>
      <c r="AR353" s="453"/>
      <c r="AS353" s="453"/>
      <c r="AT353" s="453"/>
      <c r="AU353" s="453"/>
      <c r="AV353" s="453"/>
      <c r="AW353" s="453"/>
      <c r="AX353" s="463"/>
      <c r="AY353" s="452"/>
      <c r="AZ353" s="453"/>
      <c r="BA353" s="453"/>
      <c r="BB353" s="453"/>
      <c r="BC353" s="453"/>
      <c r="BD353" s="453"/>
      <c r="BE353" s="453"/>
      <c r="BF353" s="453"/>
      <c r="BG353" s="453"/>
      <c r="BH353" s="453"/>
      <c r="BI353" s="453"/>
      <c r="BJ353" s="453"/>
      <c r="BK353" s="453"/>
      <c r="BL353" s="453"/>
      <c r="BM353" s="453"/>
      <c r="BN353" s="463"/>
      <c r="BO353" s="252"/>
    </row>
    <row r="354" spans="1:122" hidden="1" outlineLevel="2">
      <c r="B354" s="52" t="s">
        <v>1115</v>
      </c>
      <c r="C354" s="253">
        <f t="shared" si="645"/>
        <v>0</v>
      </c>
      <c r="D354" s="253">
        <f t="shared" si="646"/>
        <v>0</v>
      </c>
      <c r="E354" s="253">
        <f t="shared" si="647"/>
        <v>0</v>
      </c>
      <c r="F354" s="253">
        <f t="shared" si="648"/>
        <v>0</v>
      </c>
      <c r="G354" s="253">
        <f t="shared" si="649"/>
        <v>0</v>
      </c>
      <c r="H354" s="253">
        <f t="shared" si="650"/>
        <v>0</v>
      </c>
      <c r="I354" s="253">
        <f t="shared" si="651"/>
        <v>0</v>
      </c>
      <c r="J354" s="253">
        <f t="shared" si="652"/>
        <v>0</v>
      </c>
      <c r="K354" s="253">
        <f t="shared" si="653"/>
        <v>0</v>
      </c>
      <c r="L354" s="253">
        <f t="shared" si="654"/>
        <v>0</v>
      </c>
      <c r="M354" s="253">
        <f t="shared" si="655"/>
        <v>0</v>
      </c>
      <c r="N354" s="253">
        <f t="shared" si="656"/>
        <v>0</v>
      </c>
      <c r="O354" s="253">
        <f t="shared" si="657"/>
        <v>0</v>
      </c>
      <c r="P354" s="253">
        <f t="shared" si="658"/>
        <v>0</v>
      </c>
      <c r="Q354" s="253">
        <f t="shared" si="659"/>
        <v>0</v>
      </c>
      <c r="R354" s="442">
        <f t="shared" si="660"/>
        <v>0</v>
      </c>
      <c r="S354" s="454"/>
      <c r="T354" s="254"/>
      <c r="U354" s="254"/>
      <c r="V354" s="254"/>
      <c r="W354" s="254"/>
      <c r="X354" s="254"/>
      <c r="Y354" s="254"/>
      <c r="Z354" s="254"/>
      <c r="AA354" s="254"/>
      <c r="AB354" s="254"/>
      <c r="AC354" s="254"/>
      <c r="AD354" s="254"/>
      <c r="AE354" s="254"/>
      <c r="AF354" s="254"/>
      <c r="AG354" s="254"/>
      <c r="AH354" s="464"/>
      <c r="AI354" s="454"/>
      <c r="AJ354" s="254"/>
      <c r="AK354" s="254"/>
      <c r="AL354" s="254"/>
      <c r="AM354" s="254"/>
      <c r="AN354" s="254"/>
      <c r="AO354" s="254"/>
      <c r="AP354" s="254"/>
      <c r="AQ354" s="254"/>
      <c r="AR354" s="254"/>
      <c r="AS354" s="254"/>
      <c r="AT354" s="254"/>
      <c r="AU354" s="254"/>
      <c r="AV354" s="254"/>
      <c r="AW354" s="254"/>
      <c r="AX354" s="464"/>
      <c r="AY354" s="454"/>
      <c r="AZ354" s="254"/>
      <c r="BA354" s="254"/>
      <c r="BB354" s="254"/>
      <c r="BC354" s="254"/>
      <c r="BD354" s="254"/>
      <c r="BE354" s="254"/>
      <c r="BF354" s="254"/>
      <c r="BG354" s="254"/>
      <c r="BH354" s="254"/>
      <c r="BI354" s="254"/>
      <c r="BJ354" s="254"/>
      <c r="BK354" s="254"/>
      <c r="BL354" s="254"/>
      <c r="BM354" s="254"/>
      <c r="BN354" s="464"/>
      <c r="BO354" s="252"/>
    </row>
    <row r="355" spans="1:122" hidden="1" outlineLevel="2">
      <c r="B355" s="50" t="str">
        <f>$B$206&amp;": Ewe Lambs"</f>
        <v>V. Late: Ewe Lambs</v>
      </c>
      <c r="C355" s="248">
        <f t="shared" ref="C355:C357" si="706">CHOOSE(d.Region,S355,AI355,AY355)</f>
        <v>0</v>
      </c>
      <c r="D355" s="248">
        <f t="shared" ref="D355:D357" si="707">CHOOSE(d.Region,T355,AJ355,AZ355)</f>
        <v>0</v>
      </c>
      <c r="E355" s="248">
        <f t="shared" ref="E355:E357" si="708">CHOOSE(d.Region,U355,AK355,BA355)</f>
        <v>0</v>
      </c>
      <c r="F355" s="248">
        <f t="shared" ref="F355:F357" si="709">CHOOSE(d.Region,V355,AL355,BB355)</f>
        <v>0</v>
      </c>
      <c r="G355" s="248">
        <f t="shared" ref="G355:G357" si="710">CHOOSE(d.Region,W355,AM355,BC355)</f>
        <v>0</v>
      </c>
      <c r="H355" s="248">
        <f t="shared" ref="H355:H357" si="711">CHOOSE(d.Region,X355,AN355,BD355)</f>
        <v>0</v>
      </c>
      <c r="I355" s="248">
        <f t="shared" ref="I355:I357" si="712">CHOOSE(d.Region,Y355,AO355,BE355)</f>
        <v>0</v>
      </c>
      <c r="J355" s="248">
        <f t="shared" ref="J355:J357" si="713">CHOOSE(d.Region,Z355,AP355,BF355)</f>
        <v>0</v>
      </c>
      <c r="K355" s="248">
        <f t="shared" ref="K355:K357" si="714">CHOOSE(d.Region,AA355,AQ355,BG355)</f>
        <v>0</v>
      </c>
      <c r="L355" s="248">
        <f t="shared" ref="L355:L357" si="715">CHOOSE(d.Region,AB355,AR355,BH355)</f>
        <v>0</v>
      </c>
      <c r="M355" s="248">
        <f t="shared" ref="M355:M357" si="716">CHOOSE(d.Region,AC355,AS355,BI355)</f>
        <v>0</v>
      </c>
      <c r="N355" s="248">
        <f t="shared" ref="N355:N357" si="717">CHOOSE(d.Region,AD355,AT355,BJ355)</f>
        <v>0</v>
      </c>
      <c r="O355" s="248">
        <f t="shared" ref="O355:O357" si="718">CHOOSE(d.Region,AE355,AU355,BK355)</f>
        <v>0</v>
      </c>
      <c r="P355" s="248">
        <f t="shared" ref="P355:P357" si="719">CHOOSE(d.Region,AF355,AV355,BL355)</f>
        <v>0</v>
      </c>
      <c r="Q355" s="248">
        <f t="shared" ref="Q355:Q357" si="720">CHOOSE(d.Region,AG355,AW355,BM355)</f>
        <v>0</v>
      </c>
      <c r="R355" s="440">
        <f t="shared" ref="R355:R357" si="721">CHOOSE(d.Region,AH355,AX355,BN355)</f>
        <v>0</v>
      </c>
      <c r="S355" s="451"/>
      <c r="T355" s="249"/>
      <c r="U355" s="249"/>
      <c r="V355" s="249"/>
      <c r="W355" s="249"/>
      <c r="X355" s="249"/>
      <c r="Y355" s="249"/>
      <c r="Z355" s="249"/>
      <c r="AA355" s="249"/>
      <c r="AB355" s="249"/>
      <c r="AC355" s="249"/>
      <c r="AD355" s="249"/>
      <c r="AE355" s="249"/>
      <c r="AF355" s="249"/>
      <c r="AG355" s="249"/>
      <c r="AH355" s="462"/>
      <c r="AI355" s="451"/>
      <c r="AJ355" s="249"/>
      <c r="AK355" s="249"/>
      <c r="AL355" s="249"/>
      <c r="AM355" s="249"/>
      <c r="AN355" s="249"/>
      <c r="AO355" s="249"/>
      <c r="AP355" s="249"/>
      <c r="AQ355" s="249"/>
      <c r="AR355" s="249"/>
      <c r="AS355" s="249"/>
      <c r="AT355" s="249"/>
      <c r="AU355" s="249"/>
      <c r="AV355" s="249"/>
      <c r="AW355" s="249"/>
      <c r="AX355" s="462"/>
      <c r="AY355" s="451"/>
      <c r="AZ355" s="249"/>
      <c r="BA355" s="249"/>
      <c r="BB355" s="249"/>
      <c r="BC355" s="249"/>
      <c r="BD355" s="249"/>
      <c r="BE355" s="249"/>
      <c r="BF355" s="249"/>
      <c r="BG355" s="249"/>
      <c r="BH355" s="249"/>
      <c r="BI355" s="249"/>
      <c r="BJ355" s="249"/>
      <c r="BK355" s="249"/>
      <c r="BL355" s="249"/>
      <c r="BM355" s="249"/>
      <c r="BN355" s="462"/>
      <c r="BO355" s="250" t="s">
        <v>1078</v>
      </c>
    </row>
    <row r="356" spans="1:122" hidden="1" outlineLevel="2">
      <c r="B356" s="51" t="s">
        <v>1114</v>
      </c>
      <c r="C356" s="251">
        <f t="shared" si="706"/>
        <v>0</v>
      </c>
      <c r="D356" s="251">
        <f t="shared" si="707"/>
        <v>0</v>
      </c>
      <c r="E356" s="251">
        <f t="shared" si="708"/>
        <v>0</v>
      </c>
      <c r="F356" s="251">
        <f t="shared" si="709"/>
        <v>0</v>
      </c>
      <c r="G356" s="251">
        <f t="shared" si="710"/>
        <v>0</v>
      </c>
      <c r="H356" s="251">
        <f t="shared" si="711"/>
        <v>0</v>
      </c>
      <c r="I356" s="251">
        <f t="shared" si="712"/>
        <v>0</v>
      </c>
      <c r="J356" s="251">
        <f t="shared" si="713"/>
        <v>0</v>
      </c>
      <c r="K356" s="251">
        <f t="shared" si="714"/>
        <v>0</v>
      </c>
      <c r="L356" s="251">
        <f t="shared" si="715"/>
        <v>0</v>
      </c>
      <c r="M356" s="251">
        <f t="shared" si="716"/>
        <v>0</v>
      </c>
      <c r="N356" s="251">
        <f t="shared" si="717"/>
        <v>0</v>
      </c>
      <c r="O356" s="251">
        <f t="shared" si="718"/>
        <v>0</v>
      </c>
      <c r="P356" s="251">
        <f t="shared" si="719"/>
        <v>0</v>
      </c>
      <c r="Q356" s="251">
        <f t="shared" si="720"/>
        <v>0</v>
      </c>
      <c r="R356" s="441">
        <f t="shared" si="721"/>
        <v>0</v>
      </c>
      <c r="S356" s="452"/>
      <c r="T356" s="453"/>
      <c r="U356" s="453"/>
      <c r="V356" s="453"/>
      <c r="W356" s="453"/>
      <c r="X356" s="453"/>
      <c r="Y356" s="453"/>
      <c r="Z356" s="453"/>
      <c r="AA356" s="453"/>
      <c r="AB356" s="453"/>
      <c r="AC356" s="453"/>
      <c r="AD356" s="453"/>
      <c r="AE356" s="453"/>
      <c r="AF356" s="453"/>
      <c r="AG356" s="453"/>
      <c r="AH356" s="463"/>
      <c r="AI356" s="452"/>
      <c r="AJ356" s="453"/>
      <c r="AK356" s="453"/>
      <c r="AL356" s="453"/>
      <c r="AM356" s="453"/>
      <c r="AN356" s="453"/>
      <c r="AO356" s="453"/>
      <c r="AP356" s="453"/>
      <c r="AQ356" s="453"/>
      <c r="AR356" s="453"/>
      <c r="AS356" s="453"/>
      <c r="AT356" s="453"/>
      <c r="AU356" s="453"/>
      <c r="AV356" s="453"/>
      <c r="AW356" s="453"/>
      <c r="AX356" s="463"/>
      <c r="AY356" s="452"/>
      <c r="AZ356" s="453"/>
      <c r="BA356" s="453"/>
      <c r="BB356" s="453"/>
      <c r="BC356" s="453"/>
      <c r="BD356" s="453"/>
      <c r="BE356" s="453"/>
      <c r="BF356" s="453"/>
      <c r="BG356" s="453"/>
      <c r="BH356" s="453"/>
      <c r="BI356" s="453"/>
      <c r="BJ356" s="453"/>
      <c r="BK356" s="453"/>
      <c r="BL356" s="453"/>
      <c r="BM356" s="453"/>
      <c r="BN356" s="463"/>
      <c r="BO356" s="252"/>
    </row>
    <row r="357" spans="1:122" hidden="1" outlineLevel="2">
      <c r="B357" s="52" t="s">
        <v>1115</v>
      </c>
      <c r="C357" s="253">
        <f t="shared" si="706"/>
        <v>0</v>
      </c>
      <c r="D357" s="253">
        <f t="shared" si="707"/>
        <v>0</v>
      </c>
      <c r="E357" s="253">
        <f t="shared" si="708"/>
        <v>0</v>
      </c>
      <c r="F357" s="253">
        <f t="shared" si="709"/>
        <v>0</v>
      </c>
      <c r="G357" s="253">
        <f t="shared" si="710"/>
        <v>0</v>
      </c>
      <c r="H357" s="253">
        <f t="shared" si="711"/>
        <v>0</v>
      </c>
      <c r="I357" s="253">
        <f t="shared" si="712"/>
        <v>0</v>
      </c>
      <c r="J357" s="253">
        <f t="shared" si="713"/>
        <v>0</v>
      </c>
      <c r="K357" s="253">
        <f t="shared" si="714"/>
        <v>0</v>
      </c>
      <c r="L357" s="253">
        <f t="shared" si="715"/>
        <v>0</v>
      </c>
      <c r="M357" s="253">
        <f t="shared" si="716"/>
        <v>0</v>
      </c>
      <c r="N357" s="253">
        <f t="shared" si="717"/>
        <v>0</v>
      </c>
      <c r="O357" s="253">
        <f t="shared" si="718"/>
        <v>0</v>
      </c>
      <c r="P357" s="253">
        <f t="shared" si="719"/>
        <v>0</v>
      </c>
      <c r="Q357" s="253">
        <f t="shared" si="720"/>
        <v>0</v>
      </c>
      <c r="R357" s="442">
        <f t="shared" si="721"/>
        <v>0</v>
      </c>
      <c r="S357" s="454"/>
      <c r="T357" s="254"/>
      <c r="U357" s="254"/>
      <c r="V357" s="254"/>
      <c r="W357" s="254"/>
      <c r="X357" s="254"/>
      <c r="Y357" s="254"/>
      <c r="Z357" s="254"/>
      <c r="AA357" s="254"/>
      <c r="AB357" s="254"/>
      <c r="AC357" s="254"/>
      <c r="AD357" s="254"/>
      <c r="AE357" s="254"/>
      <c r="AF357" s="254"/>
      <c r="AG357" s="254"/>
      <c r="AH357" s="464"/>
      <c r="AI357" s="454"/>
      <c r="AJ357" s="254"/>
      <c r="AK357" s="254"/>
      <c r="AL357" s="254"/>
      <c r="AM357" s="254"/>
      <c r="AN357" s="254"/>
      <c r="AO357" s="254"/>
      <c r="AP357" s="254"/>
      <c r="AQ357" s="254"/>
      <c r="AR357" s="254"/>
      <c r="AS357" s="254"/>
      <c r="AT357" s="254"/>
      <c r="AU357" s="254"/>
      <c r="AV357" s="254"/>
      <c r="AW357" s="254"/>
      <c r="AX357" s="464"/>
      <c r="AY357" s="454"/>
      <c r="AZ357" s="254"/>
      <c r="BA357" s="254"/>
      <c r="BB357" s="254"/>
      <c r="BC357" s="254"/>
      <c r="BD357" s="254"/>
      <c r="BE357" s="254"/>
      <c r="BF357" s="254"/>
      <c r="BG357" s="254"/>
      <c r="BH357" s="254"/>
      <c r="BI357" s="254"/>
      <c r="BJ357" s="254"/>
      <c r="BK357" s="254"/>
      <c r="BL357" s="254"/>
      <c r="BM357" s="254"/>
      <c r="BN357" s="464"/>
      <c r="BO357" s="252"/>
    </row>
    <row r="358" spans="1:122" hidden="1" outlineLevel="2">
      <c r="B358" s="50" t="str">
        <f t="shared" ref="B358" si="722">$B$207&amp;": Ewe Lambs"</f>
        <v>7mo with 0% mated: Ewe Lambs</v>
      </c>
      <c r="C358" s="248">
        <f t="shared" si="645"/>
        <v>0</v>
      </c>
      <c r="D358" s="248">
        <f t="shared" si="646"/>
        <v>0</v>
      </c>
      <c r="E358" s="248">
        <f t="shared" si="647"/>
        <v>0</v>
      </c>
      <c r="F358" s="248">
        <f t="shared" si="648"/>
        <v>0</v>
      </c>
      <c r="G358" s="248">
        <f t="shared" si="649"/>
        <v>0</v>
      </c>
      <c r="H358" s="248">
        <f t="shared" si="650"/>
        <v>0</v>
      </c>
      <c r="I358" s="248">
        <f t="shared" si="651"/>
        <v>0</v>
      </c>
      <c r="J358" s="248">
        <f t="shared" si="652"/>
        <v>0</v>
      </c>
      <c r="K358" s="248">
        <f t="shared" si="653"/>
        <v>0</v>
      </c>
      <c r="L358" s="248">
        <f t="shared" si="654"/>
        <v>0</v>
      </c>
      <c r="M358" s="248">
        <f t="shared" si="655"/>
        <v>0</v>
      </c>
      <c r="N358" s="248">
        <f t="shared" si="656"/>
        <v>0</v>
      </c>
      <c r="O358" s="248">
        <f t="shared" si="657"/>
        <v>0</v>
      </c>
      <c r="P358" s="248">
        <f t="shared" si="658"/>
        <v>0</v>
      </c>
      <c r="Q358" s="248">
        <f t="shared" si="659"/>
        <v>0</v>
      </c>
      <c r="R358" s="440">
        <f t="shared" si="660"/>
        <v>0</v>
      </c>
      <c r="S358" s="353">
        <f>S343</f>
        <v>0</v>
      </c>
      <c r="T358" s="353">
        <f t="shared" ref="T358:BN358" si="723">T343</f>
        <v>0</v>
      </c>
      <c r="U358" s="353">
        <f t="shared" si="723"/>
        <v>0</v>
      </c>
      <c r="V358" s="353">
        <f t="shared" si="723"/>
        <v>0</v>
      </c>
      <c r="W358" s="353">
        <f t="shared" si="723"/>
        <v>0</v>
      </c>
      <c r="X358" s="353">
        <f t="shared" si="723"/>
        <v>0</v>
      </c>
      <c r="Y358" s="353">
        <f t="shared" si="723"/>
        <v>0</v>
      </c>
      <c r="Z358" s="353">
        <f t="shared" si="723"/>
        <v>0</v>
      </c>
      <c r="AA358" s="353">
        <f t="shared" si="723"/>
        <v>0</v>
      </c>
      <c r="AB358" s="353">
        <f t="shared" si="723"/>
        <v>0</v>
      </c>
      <c r="AC358" s="353">
        <f t="shared" si="723"/>
        <v>0</v>
      </c>
      <c r="AD358" s="353">
        <f t="shared" si="723"/>
        <v>0</v>
      </c>
      <c r="AE358" s="353">
        <f t="shared" si="723"/>
        <v>0</v>
      </c>
      <c r="AF358" s="353">
        <f t="shared" si="723"/>
        <v>0</v>
      </c>
      <c r="AG358" s="353">
        <f t="shared" si="723"/>
        <v>0</v>
      </c>
      <c r="AH358" s="353">
        <f t="shared" si="723"/>
        <v>0</v>
      </c>
      <c r="AI358" s="353">
        <f t="shared" si="723"/>
        <v>0</v>
      </c>
      <c r="AJ358" s="353">
        <f t="shared" si="723"/>
        <v>0</v>
      </c>
      <c r="AK358" s="353">
        <f t="shared" si="723"/>
        <v>0</v>
      </c>
      <c r="AL358" s="353">
        <f t="shared" si="723"/>
        <v>0</v>
      </c>
      <c r="AM358" s="353">
        <f t="shared" si="723"/>
        <v>0</v>
      </c>
      <c r="AN358" s="353">
        <f t="shared" si="723"/>
        <v>0</v>
      </c>
      <c r="AO358" s="353">
        <f t="shared" si="723"/>
        <v>0</v>
      </c>
      <c r="AP358" s="353">
        <f t="shared" si="723"/>
        <v>0</v>
      </c>
      <c r="AQ358" s="353">
        <f t="shared" si="723"/>
        <v>0</v>
      </c>
      <c r="AR358" s="353">
        <f t="shared" si="723"/>
        <v>0</v>
      </c>
      <c r="AS358" s="353">
        <f t="shared" si="723"/>
        <v>0</v>
      </c>
      <c r="AT358" s="353">
        <f t="shared" si="723"/>
        <v>0</v>
      </c>
      <c r="AU358" s="353">
        <f t="shared" si="723"/>
        <v>0</v>
      </c>
      <c r="AV358" s="353">
        <f t="shared" si="723"/>
        <v>0</v>
      </c>
      <c r="AW358" s="353">
        <f t="shared" si="723"/>
        <v>0</v>
      </c>
      <c r="AX358" s="353">
        <f t="shared" si="723"/>
        <v>0</v>
      </c>
      <c r="AY358" s="353">
        <f t="shared" si="723"/>
        <v>0</v>
      </c>
      <c r="AZ358" s="353">
        <f t="shared" si="723"/>
        <v>0</v>
      </c>
      <c r="BA358" s="353">
        <f t="shared" si="723"/>
        <v>0</v>
      </c>
      <c r="BB358" s="353">
        <f t="shared" si="723"/>
        <v>0</v>
      </c>
      <c r="BC358" s="353">
        <f t="shared" si="723"/>
        <v>0</v>
      </c>
      <c r="BD358" s="353">
        <f t="shared" si="723"/>
        <v>0</v>
      </c>
      <c r="BE358" s="353">
        <f t="shared" si="723"/>
        <v>0</v>
      </c>
      <c r="BF358" s="353">
        <f t="shared" si="723"/>
        <v>0</v>
      </c>
      <c r="BG358" s="353">
        <f t="shared" si="723"/>
        <v>0</v>
      </c>
      <c r="BH358" s="353">
        <f t="shared" si="723"/>
        <v>0</v>
      </c>
      <c r="BI358" s="353">
        <f t="shared" si="723"/>
        <v>0</v>
      </c>
      <c r="BJ358" s="353">
        <f t="shared" si="723"/>
        <v>0</v>
      </c>
      <c r="BK358" s="353">
        <f t="shared" si="723"/>
        <v>0</v>
      </c>
      <c r="BL358" s="353">
        <f t="shared" si="723"/>
        <v>0</v>
      </c>
      <c r="BM358" s="353">
        <f t="shared" si="723"/>
        <v>0</v>
      </c>
      <c r="BN358" s="353">
        <f t="shared" si="723"/>
        <v>0</v>
      </c>
      <c r="BO358" s="250" t="s">
        <v>1078</v>
      </c>
    </row>
    <row r="359" spans="1:122" hidden="1" outlineLevel="2">
      <c r="B359" s="51" t="s">
        <v>1114</v>
      </c>
      <c r="C359" s="251">
        <f t="shared" si="645"/>
        <v>0</v>
      </c>
      <c r="D359" s="251">
        <f t="shared" si="646"/>
        <v>0</v>
      </c>
      <c r="E359" s="251">
        <f t="shared" si="647"/>
        <v>0</v>
      </c>
      <c r="F359" s="251">
        <f t="shared" si="648"/>
        <v>0</v>
      </c>
      <c r="G359" s="251">
        <f t="shared" si="649"/>
        <v>0</v>
      </c>
      <c r="H359" s="251">
        <f t="shared" si="650"/>
        <v>0</v>
      </c>
      <c r="I359" s="251">
        <f t="shared" si="651"/>
        <v>0</v>
      </c>
      <c r="J359" s="251">
        <f t="shared" si="652"/>
        <v>0</v>
      </c>
      <c r="K359" s="251">
        <f t="shared" si="653"/>
        <v>0</v>
      </c>
      <c r="L359" s="251">
        <f t="shared" si="654"/>
        <v>0</v>
      </c>
      <c r="M359" s="251">
        <f t="shared" si="655"/>
        <v>0</v>
      </c>
      <c r="N359" s="251">
        <f t="shared" si="656"/>
        <v>0</v>
      </c>
      <c r="O359" s="251">
        <f t="shared" si="657"/>
        <v>0</v>
      </c>
      <c r="P359" s="251">
        <f t="shared" si="658"/>
        <v>0</v>
      </c>
      <c r="Q359" s="251">
        <f t="shared" si="659"/>
        <v>0</v>
      </c>
      <c r="R359" s="441">
        <f t="shared" si="660"/>
        <v>0</v>
      </c>
      <c r="S359" s="353">
        <f t="shared" ref="S359:BN359" si="724">S344</f>
        <v>0</v>
      </c>
      <c r="T359" s="353">
        <f t="shared" si="724"/>
        <v>0</v>
      </c>
      <c r="U359" s="353">
        <f t="shared" si="724"/>
        <v>0</v>
      </c>
      <c r="V359" s="353">
        <f t="shared" si="724"/>
        <v>0</v>
      </c>
      <c r="W359" s="353">
        <f t="shared" si="724"/>
        <v>0</v>
      </c>
      <c r="X359" s="353">
        <f t="shared" si="724"/>
        <v>0</v>
      </c>
      <c r="Y359" s="353">
        <f t="shared" si="724"/>
        <v>0</v>
      </c>
      <c r="Z359" s="353">
        <f t="shared" si="724"/>
        <v>0</v>
      </c>
      <c r="AA359" s="353">
        <f t="shared" si="724"/>
        <v>0</v>
      </c>
      <c r="AB359" s="353">
        <f t="shared" si="724"/>
        <v>0</v>
      </c>
      <c r="AC359" s="353">
        <f t="shared" si="724"/>
        <v>0</v>
      </c>
      <c r="AD359" s="353">
        <f t="shared" si="724"/>
        <v>0</v>
      </c>
      <c r="AE359" s="353">
        <f t="shared" si="724"/>
        <v>0</v>
      </c>
      <c r="AF359" s="353">
        <f t="shared" si="724"/>
        <v>0</v>
      </c>
      <c r="AG359" s="353">
        <f t="shared" si="724"/>
        <v>0</v>
      </c>
      <c r="AH359" s="353">
        <f t="shared" si="724"/>
        <v>0</v>
      </c>
      <c r="AI359" s="353">
        <f t="shared" si="724"/>
        <v>0</v>
      </c>
      <c r="AJ359" s="353">
        <f t="shared" si="724"/>
        <v>0</v>
      </c>
      <c r="AK359" s="353">
        <f t="shared" si="724"/>
        <v>0</v>
      </c>
      <c r="AL359" s="353">
        <f t="shared" si="724"/>
        <v>0</v>
      </c>
      <c r="AM359" s="353">
        <f t="shared" si="724"/>
        <v>0</v>
      </c>
      <c r="AN359" s="353">
        <f t="shared" si="724"/>
        <v>0</v>
      </c>
      <c r="AO359" s="353">
        <f t="shared" si="724"/>
        <v>0</v>
      </c>
      <c r="AP359" s="353">
        <f t="shared" si="724"/>
        <v>0</v>
      </c>
      <c r="AQ359" s="353">
        <f t="shared" si="724"/>
        <v>0</v>
      </c>
      <c r="AR359" s="353">
        <f t="shared" si="724"/>
        <v>0</v>
      </c>
      <c r="AS359" s="353">
        <f t="shared" si="724"/>
        <v>0</v>
      </c>
      <c r="AT359" s="353">
        <f t="shared" si="724"/>
        <v>0</v>
      </c>
      <c r="AU359" s="353">
        <f t="shared" si="724"/>
        <v>0</v>
      </c>
      <c r="AV359" s="353">
        <f t="shared" si="724"/>
        <v>0</v>
      </c>
      <c r="AW359" s="353">
        <f t="shared" si="724"/>
        <v>0</v>
      </c>
      <c r="AX359" s="353">
        <f t="shared" si="724"/>
        <v>0</v>
      </c>
      <c r="AY359" s="353">
        <f t="shared" si="724"/>
        <v>0</v>
      </c>
      <c r="AZ359" s="353">
        <f t="shared" si="724"/>
        <v>0</v>
      </c>
      <c r="BA359" s="353">
        <f t="shared" si="724"/>
        <v>0</v>
      </c>
      <c r="BB359" s="353">
        <f t="shared" si="724"/>
        <v>0</v>
      </c>
      <c r="BC359" s="353">
        <f t="shared" si="724"/>
        <v>0</v>
      </c>
      <c r="BD359" s="353">
        <f t="shared" si="724"/>
        <v>0</v>
      </c>
      <c r="BE359" s="353">
        <f t="shared" si="724"/>
        <v>0</v>
      </c>
      <c r="BF359" s="353">
        <f t="shared" si="724"/>
        <v>0</v>
      </c>
      <c r="BG359" s="353">
        <f t="shared" si="724"/>
        <v>0</v>
      </c>
      <c r="BH359" s="353">
        <f t="shared" si="724"/>
        <v>0</v>
      </c>
      <c r="BI359" s="353">
        <f t="shared" si="724"/>
        <v>0</v>
      </c>
      <c r="BJ359" s="353">
        <f t="shared" si="724"/>
        <v>0</v>
      </c>
      <c r="BK359" s="353">
        <f t="shared" si="724"/>
        <v>0</v>
      </c>
      <c r="BL359" s="353">
        <f t="shared" si="724"/>
        <v>0</v>
      </c>
      <c r="BM359" s="353">
        <f t="shared" si="724"/>
        <v>0</v>
      </c>
      <c r="BN359" s="353">
        <f t="shared" si="724"/>
        <v>0</v>
      </c>
      <c r="BO359" s="252"/>
    </row>
    <row r="360" spans="1:122" hidden="1" outlineLevel="2">
      <c r="B360" s="52" t="s">
        <v>1115</v>
      </c>
      <c r="C360" s="253">
        <f t="shared" si="645"/>
        <v>0</v>
      </c>
      <c r="D360" s="253">
        <f t="shared" si="646"/>
        <v>0</v>
      </c>
      <c r="E360" s="253">
        <f t="shared" si="647"/>
        <v>0</v>
      </c>
      <c r="F360" s="253">
        <f t="shared" si="648"/>
        <v>0</v>
      </c>
      <c r="G360" s="253">
        <f t="shared" si="649"/>
        <v>0</v>
      </c>
      <c r="H360" s="253">
        <f t="shared" si="650"/>
        <v>0</v>
      </c>
      <c r="I360" s="253">
        <f t="shared" si="651"/>
        <v>0</v>
      </c>
      <c r="J360" s="253">
        <f t="shared" si="652"/>
        <v>0</v>
      </c>
      <c r="K360" s="253">
        <f t="shared" si="653"/>
        <v>0</v>
      </c>
      <c r="L360" s="253">
        <f t="shared" si="654"/>
        <v>0</v>
      </c>
      <c r="M360" s="253">
        <f t="shared" si="655"/>
        <v>0</v>
      </c>
      <c r="N360" s="253">
        <f t="shared" si="656"/>
        <v>0</v>
      </c>
      <c r="O360" s="253">
        <f t="shared" si="657"/>
        <v>0</v>
      </c>
      <c r="P360" s="253">
        <f t="shared" si="658"/>
        <v>0</v>
      </c>
      <c r="Q360" s="253">
        <f t="shared" si="659"/>
        <v>0</v>
      </c>
      <c r="R360" s="442">
        <f t="shared" si="660"/>
        <v>0</v>
      </c>
      <c r="S360" s="353">
        <f t="shared" ref="S360:BN360" si="725">S345</f>
        <v>0</v>
      </c>
      <c r="T360" s="353">
        <f t="shared" si="725"/>
        <v>0</v>
      </c>
      <c r="U360" s="353">
        <f t="shared" si="725"/>
        <v>0</v>
      </c>
      <c r="V360" s="353">
        <f t="shared" si="725"/>
        <v>0</v>
      </c>
      <c r="W360" s="353">
        <f t="shared" si="725"/>
        <v>0</v>
      </c>
      <c r="X360" s="353">
        <f t="shared" si="725"/>
        <v>0</v>
      </c>
      <c r="Y360" s="353">
        <f t="shared" si="725"/>
        <v>0</v>
      </c>
      <c r="Z360" s="353">
        <f t="shared" si="725"/>
        <v>0</v>
      </c>
      <c r="AA360" s="353">
        <f t="shared" si="725"/>
        <v>0</v>
      </c>
      <c r="AB360" s="353">
        <f t="shared" si="725"/>
        <v>0</v>
      </c>
      <c r="AC360" s="353">
        <f t="shared" si="725"/>
        <v>0</v>
      </c>
      <c r="AD360" s="353">
        <f t="shared" si="725"/>
        <v>0</v>
      </c>
      <c r="AE360" s="353">
        <f t="shared" si="725"/>
        <v>0</v>
      </c>
      <c r="AF360" s="353">
        <f t="shared" si="725"/>
        <v>0</v>
      </c>
      <c r="AG360" s="353">
        <f t="shared" si="725"/>
        <v>0</v>
      </c>
      <c r="AH360" s="353">
        <f t="shared" si="725"/>
        <v>0</v>
      </c>
      <c r="AI360" s="353">
        <f t="shared" si="725"/>
        <v>0</v>
      </c>
      <c r="AJ360" s="353">
        <f t="shared" si="725"/>
        <v>0</v>
      </c>
      <c r="AK360" s="353">
        <f t="shared" si="725"/>
        <v>0</v>
      </c>
      <c r="AL360" s="353">
        <f t="shared" si="725"/>
        <v>0</v>
      </c>
      <c r="AM360" s="353">
        <f t="shared" si="725"/>
        <v>0</v>
      </c>
      <c r="AN360" s="353">
        <f t="shared" si="725"/>
        <v>0</v>
      </c>
      <c r="AO360" s="353">
        <f t="shared" si="725"/>
        <v>0</v>
      </c>
      <c r="AP360" s="353">
        <f t="shared" si="725"/>
        <v>0</v>
      </c>
      <c r="AQ360" s="353">
        <f t="shared" si="725"/>
        <v>0</v>
      </c>
      <c r="AR360" s="353">
        <f t="shared" si="725"/>
        <v>0</v>
      </c>
      <c r="AS360" s="353">
        <f t="shared" si="725"/>
        <v>0</v>
      </c>
      <c r="AT360" s="353">
        <f t="shared" si="725"/>
        <v>0</v>
      </c>
      <c r="AU360" s="353">
        <f t="shared" si="725"/>
        <v>0</v>
      </c>
      <c r="AV360" s="353">
        <f t="shared" si="725"/>
        <v>0</v>
      </c>
      <c r="AW360" s="353">
        <f t="shared" si="725"/>
        <v>0</v>
      </c>
      <c r="AX360" s="353">
        <f t="shared" si="725"/>
        <v>0</v>
      </c>
      <c r="AY360" s="353">
        <f t="shared" si="725"/>
        <v>0</v>
      </c>
      <c r="AZ360" s="353">
        <f t="shared" si="725"/>
        <v>0</v>
      </c>
      <c r="BA360" s="353">
        <f t="shared" si="725"/>
        <v>0</v>
      </c>
      <c r="BB360" s="353">
        <f t="shared" si="725"/>
        <v>0</v>
      </c>
      <c r="BC360" s="353">
        <f t="shared" si="725"/>
        <v>0</v>
      </c>
      <c r="BD360" s="353">
        <f t="shared" si="725"/>
        <v>0</v>
      </c>
      <c r="BE360" s="353">
        <f t="shared" si="725"/>
        <v>0</v>
      </c>
      <c r="BF360" s="353">
        <f t="shared" si="725"/>
        <v>0</v>
      </c>
      <c r="BG360" s="353">
        <f t="shared" si="725"/>
        <v>0</v>
      </c>
      <c r="BH360" s="353">
        <f t="shared" si="725"/>
        <v>0</v>
      </c>
      <c r="BI360" s="353">
        <f t="shared" si="725"/>
        <v>0</v>
      </c>
      <c r="BJ360" s="353">
        <f t="shared" si="725"/>
        <v>0</v>
      </c>
      <c r="BK360" s="353">
        <f t="shared" si="725"/>
        <v>0</v>
      </c>
      <c r="BL360" s="353">
        <f t="shared" si="725"/>
        <v>0</v>
      </c>
      <c r="BM360" s="353">
        <f t="shared" si="725"/>
        <v>0</v>
      </c>
      <c r="BN360" s="353">
        <f t="shared" si="725"/>
        <v>0</v>
      </c>
      <c r="BO360" s="252"/>
    </row>
    <row r="361" spans="1:122" hidden="1" outlineLevel="1"/>
    <row r="363" spans="1:122" collapsed="1">
      <c r="A363" s="16" t="s">
        <v>1148</v>
      </c>
    </row>
    <row r="364" spans="1:122" ht="86.25" hidden="1" outlineLevel="1">
      <c r="B364" s="305" t="s">
        <v>1153</v>
      </c>
      <c r="C364" s="126" t="s">
        <v>1070</v>
      </c>
      <c r="D364" s="126" t="s">
        <v>1069</v>
      </c>
      <c r="E364" s="126" t="s">
        <v>1068</v>
      </c>
      <c r="F364" s="126" t="s">
        <v>1067</v>
      </c>
      <c r="G364" s="126" t="s">
        <v>1068</v>
      </c>
      <c r="H364" s="126" t="s">
        <v>1067</v>
      </c>
      <c r="I364" s="126" t="s">
        <v>1066</v>
      </c>
      <c r="J364" s="126"/>
      <c r="K364" s="126"/>
      <c r="L364" s="126"/>
      <c r="M364" s="126"/>
      <c r="N364" s="252"/>
      <c r="O364" s="252"/>
      <c r="P364" s="289" t="s">
        <v>539</v>
      </c>
      <c r="Q364" s="289" t="s">
        <v>539</v>
      </c>
      <c r="R364" s="289" t="s">
        <v>539</v>
      </c>
      <c r="S364" s="289" t="s">
        <v>539</v>
      </c>
      <c r="T364" s="289" t="s">
        <v>539</v>
      </c>
      <c r="U364" s="289" t="s">
        <v>539</v>
      </c>
      <c r="V364" s="289" t="s">
        <v>539</v>
      </c>
      <c r="W364" s="289" t="s">
        <v>539</v>
      </c>
      <c r="X364" s="289" t="s">
        <v>539</v>
      </c>
      <c r="Y364" s="289" t="s">
        <v>539</v>
      </c>
      <c r="Z364" s="289" t="s">
        <v>539</v>
      </c>
      <c r="AA364" s="289" t="s">
        <v>539</v>
      </c>
      <c r="AB364" s="289" t="s">
        <v>539</v>
      </c>
      <c r="AC364" s="289" t="s">
        <v>539</v>
      </c>
      <c r="AD364" s="289" t="s">
        <v>539</v>
      </c>
      <c r="AE364" s="289" t="s">
        <v>539</v>
      </c>
      <c r="AF364" s="289" t="s">
        <v>539</v>
      </c>
      <c r="AG364" s="289" t="s">
        <v>539</v>
      </c>
      <c r="AH364" s="289" t="s">
        <v>539</v>
      </c>
      <c r="AI364" s="289" t="s">
        <v>539</v>
      </c>
      <c r="AJ364" s="289" t="s">
        <v>539</v>
      </c>
      <c r="AK364" s="289" t="s">
        <v>539</v>
      </c>
      <c r="AL364" s="289" t="s">
        <v>539</v>
      </c>
      <c r="AM364" s="289" t="s">
        <v>539</v>
      </c>
      <c r="AN364" s="289" t="s">
        <v>539</v>
      </c>
      <c r="AO364" s="289" t="s">
        <v>539</v>
      </c>
      <c r="AP364" s="289" t="s">
        <v>539</v>
      </c>
      <c r="AQ364" s="289" t="s">
        <v>539</v>
      </c>
      <c r="AR364" s="289" t="s">
        <v>539</v>
      </c>
      <c r="AS364" s="289" t="s">
        <v>539</v>
      </c>
      <c r="AT364" s="289" t="s">
        <v>539</v>
      </c>
      <c r="AU364" s="289" t="s">
        <v>539</v>
      </c>
      <c r="AV364" s="289" t="s">
        <v>539</v>
      </c>
      <c r="AW364" s="289" t="s">
        <v>539</v>
      </c>
      <c r="AX364" s="289" t="s">
        <v>539</v>
      </c>
      <c r="AY364" s="289" t="s">
        <v>539</v>
      </c>
      <c r="AZ364" s="289" t="s">
        <v>539</v>
      </c>
      <c r="BA364" s="289" t="s">
        <v>539</v>
      </c>
      <c r="BB364" s="289" t="s">
        <v>539</v>
      </c>
      <c r="BC364" s="289" t="s">
        <v>539</v>
      </c>
      <c r="BD364" s="289" t="s">
        <v>539</v>
      </c>
      <c r="BE364" s="289" t="s">
        <v>539</v>
      </c>
      <c r="BF364" s="289" t="s">
        <v>539</v>
      </c>
      <c r="BG364" s="289" t="s">
        <v>539</v>
      </c>
      <c r="BH364" s="289" t="s">
        <v>539</v>
      </c>
      <c r="BI364" s="289" t="s">
        <v>539</v>
      </c>
      <c r="BJ364" s="289" t="s">
        <v>539</v>
      </c>
      <c r="BK364" s="289" t="s">
        <v>539</v>
      </c>
      <c r="BL364" s="289" t="s">
        <v>539</v>
      </c>
      <c r="BM364" s="289" t="s">
        <v>539</v>
      </c>
      <c r="BN364" s="289" t="s">
        <v>539</v>
      </c>
      <c r="BO364" s="289" t="s">
        <v>539</v>
      </c>
      <c r="BP364" s="289" t="s">
        <v>539</v>
      </c>
      <c r="BQ364" s="289" t="s">
        <v>539</v>
      </c>
      <c r="BR364" s="289" t="s">
        <v>539</v>
      </c>
      <c r="BS364" s="289" t="s">
        <v>539</v>
      </c>
      <c r="BT364" s="289" t="s">
        <v>539</v>
      </c>
      <c r="BU364" s="289" t="s">
        <v>539</v>
      </c>
      <c r="BV364" s="289" t="s">
        <v>539</v>
      </c>
      <c r="BW364" s="289" t="s">
        <v>539</v>
      </c>
      <c r="BX364" s="289" t="s">
        <v>539</v>
      </c>
      <c r="BY364" s="289" t="s">
        <v>539</v>
      </c>
      <c r="BZ364" s="289" t="s">
        <v>539</v>
      </c>
      <c r="CA364" s="289" t="s">
        <v>539</v>
      </c>
      <c r="CB364" s="289" t="s">
        <v>539</v>
      </c>
      <c r="CC364" s="289" t="s">
        <v>539</v>
      </c>
      <c r="CD364" s="289" t="s">
        <v>539</v>
      </c>
      <c r="CE364" s="289" t="s">
        <v>539</v>
      </c>
      <c r="CF364" s="289" t="s">
        <v>539</v>
      </c>
      <c r="CG364" s="289" t="s">
        <v>539</v>
      </c>
      <c r="CH364" s="289" t="s">
        <v>539</v>
      </c>
      <c r="CI364" s="289" t="s">
        <v>539</v>
      </c>
      <c r="CJ364" s="289" t="s">
        <v>539</v>
      </c>
      <c r="CK364" s="289" t="s">
        <v>539</v>
      </c>
      <c r="CL364" s="289" t="s">
        <v>539</v>
      </c>
      <c r="CM364" s="289" t="s">
        <v>539</v>
      </c>
      <c r="CN364" s="289"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2"/>
      <c r="O365" s="252"/>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2" t="s">
        <v>1121</v>
      </c>
      <c r="BG365" s="252"/>
      <c r="BH365" s="252"/>
      <c r="BI365" s="252"/>
      <c r="BJ365" s="252"/>
      <c r="BK365" s="252"/>
      <c r="BL365" s="252"/>
      <c r="BM365" s="252" t="s">
        <v>1122</v>
      </c>
      <c r="BN365" s="252"/>
      <c r="BO365" s="252"/>
      <c r="BP365" s="252"/>
      <c r="BQ365" s="252"/>
      <c r="BR365" s="252"/>
      <c r="BS365" s="252"/>
      <c r="BT365" s="252" t="s">
        <v>1123</v>
      </c>
      <c r="BU365" s="252"/>
      <c r="BV365" s="252"/>
      <c r="BW365" s="252"/>
      <c r="BX365" s="252"/>
      <c r="BY365" s="252"/>
      <c r="BZ365" s="252"/>
      <c r="CA365" s="252" t="s">
        <v>1124</v>
      </c>
      <c r="CB365" s="252"/>
      <c r="CC365" s="252"/>
      <c r="CD365" s="252"/>
      <c r="CE365" s="252"/>
      <c r="CF365" s="252"/>
      <c r="CG365" s="252"/>
      <c r="CH365" s="252" t="s">
        <v>1125</v>
      </c>
      <c r="CI365" s="252"/>
      <c r="CJ365" s="252"/>
      <c r="CK365" s="252"/>
      <c r="CL365" s="252"/>
      <c r="CM365" s="252"/>
      <c r="CN365" s="252"/>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2"/>
      <c r="O366" s="272" t="s">
        <v>1142</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2"/>
      <c r="O367" s="272" t="s">
        <v>1143</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row>
    <row r="368" spans="1:122" hidden="1" outlineLevel="1">
      <c r="B368">
        <v>4</v>
      </c>
      <c r="C368" s="12">
        <v>0</v>
      </c>
      <c r="D368" s="12">
        <v>0</v>
      </c>
      <c r="E368" s="12">
        <v>0</v>
      </c>
      <c r="F368" s="12">
        <v>0</v>
      </c>
      <c r="G368">
        <f t="shared" si="727"/>
        <v>0</v>
      </c>
      <c r="H368">
        <f t="shared" si="726"/>
        <v>0</v>
      </c>
      <c r="I368" s="12">
        <v>0</v>
      </c>
      <c r="J368" s="12"/>
      <c r="K368" s="12"/>
      <c r="L368" s="12"/>
      <c r="M368" s="12"/>
      <c r="N368" s="252"/>
      <c r="O368" s="252"/>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2"/>
      <c r="C369" s="293" t="s">
        <v>1075</v>
      </c>
      <c r="D369" s="293" t="s">
        <v>1074</v>
      </c>
      <c r="E369" s="293" t="s">
        <v>1073</v>
      </c>
      <c r="F369" s="293" t="s">
        <v>1072</v>
      </c>
      <c r="G369" s="293" t="s">
        <v>1073</v>
      </c>
      <c r="H369" s="293" t="s">
        <v>1072</v>
      </c>
      <c r="I369" s="293" t="s">
        <v>1071</v>
      </c>
      <c r="J369" s="293"/>
      <c r="K369" s="293"/>
      <c r="L369" s="293"/>
      <c r="M369" s="293"/>
      <c r="N369" s="252"/>
      <c r="O369" s="252"/>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2" t="s">
        <v>1144</v>
      </c>
      <c r="C370" s="295" t="s">
        <v>6</v>
      </c>
      <c r="D370" s="295" t="str">
        <f>C370</f>
        <v>0:1</v>
      </c>
      <c r="E370" s="296" t="s">
        <v>8</v>
      </c>
      <c r="F370" s="296" t="s">
        <v>168</v>
      </c>
      <c r="G370" s="296" t="s">
        <v>183</v>
      </c>
      <c r="H370" s="296" t="s">
        <v>246</v>
      </c>
      <c r="I370" s="296" t="s">
        <v>248</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66.75" hidden="1" outlineLevel="1">
      <c r="A371" s="21"/>
      <c r="B371" s="252"/>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1152</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78" hidden="1" outlineLevel="1">
      <c r="B373" s="307" t="s">
        <v>1077</v>
      </c>
      <c r="C373" s="308" t="s">
        <v>941</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1076</v>
      </c>
      <c r="C374" s="126" t="s">
        <v>1070</v>
      </c>
      <c r="D374" s="126" t="s">
        <v>1641</v>
      </c>
      <c r="E374" s="126" t="s">
        <v>1642</v>
      </c>
      <c r="F374" s="126" t="s">
        <v>1067</v>
      </c>
      <c r="G374" s="126" t="s">
        <v>1642</v>
      </c>
      <c r="H374" s="126" t="s">
        <v>1067</v>
      </c>
      <c r="I374" s="126" t="s">
        <v>1066</v>
      </c>
      <c r="J374" s="126" t="s">
        <v>1642</v>
      </c>
      <c r="K374" s="126" t="s">
        <v>1067</v>
      </c>
      <c r="L374" s="126" t="s">
        <v>1639</v>
      </c>
      <c r="M374" s="126" t="s">
        <v>1640</v>
      </c>
      <c r="P374" s="126" t="s">
        <v>1070</v>
      </c>
      <c r="Q374" s="126" t="s">
        <v>1641</v>
      </c>
      <c r="R374" s="126" t="s">
        <v>1642</v>
      </c>
      <c r="S374" s="126" t="s">
        <v>1067</v>
      </c>
      <c r="T374" s="126" t="s">
        <v>1642</v>
      </c>
      <c r="U374" s="126" t="s">
        <v>1067</v>
      </c>
      <c r="V374" s="126" t="s">
        <v>1066</v>
      </c>
      <c r="W374" s="126" t="s">
        <v>1642</v>
      </c>
      <c r="X374" s="126" t="s">
        <v>1067</v>
      </c>
      <c r="Y374" s="126" t="s">
        <v>1639</v>
      </c>
      <c r="Z374" s="126" t="s">
        <v>1640</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5">
        <f t="shared" ref="P711:T714" si="964">$N711*0</f>
        <v>0</v>
      </c>
      <c r="Q711" s="355">
        <f t="shared" si="964"/>
        <v>0</v>
      </c>
      <c r="R711" s="355">
        <f t="shared" si="964"/>
        <v>0</v>
      </c>
      <c r="S711" s="355">
        <f t="shared" si="964"/>
        <v>0</v>
      </c>
      <c r="T711" s="355">
        <f t="shared" si="964"/>
        <v>0</v>
      </c>
      <c r="U711" s="355">
        <f>$N711/2</f>
        <v>-0.125</v>
      </c>
      <c r="V711" s="355">
        <f>$N711*2</f>
        <v>-0.5</v>
      </c>
      <c r="W711" s="355"/>
      <c r="X711" s="355"/>
      <c r="Y711" s="355"/>
      <c r="Z711" s="355"/>
      <c r="AB711" t="s">
        <v>1339</v>
      </c>
    </row>
    <row r="712" spans="1:28" hidden="1" outlineLevel="1">
      <c r="N712" s="12">
        <v>-0.5</v>
      </c>
      <c r="O712">
        <f t="shared" ref="O712:O726" ca="1" si="965">OFFSET(O712,-1,0)+1</f>
        <v>338</v>
      </c>
      <c r="P712" s="355">
        <f t="shared" si="964"/>
        <v>0</v>
      </c>
      <c r="Q712" s="355">
        <f t="shared" si="964"/>
        <v>0</v>
      </c>
      <c r="R712" s="355">
        <f t="shared" si="964"/>
        <v>0</v>
      </c>
      <c r="S712" s="355">
        <f t="shared" si="964"/>
        <v>0</v>
      </c>
      <c r="T712" s="355">
        <f t="shared" si="964"/>
        <v>0</v>
      </c>
      <c r="U712" s="355">
        <f>$N712/2</f>
        <v>-0.25</v>
      </c>
      <c r="V712" s="355">
        <f>$N712*2</f>
        <v>-1</v>
      </c>
      <c r="W712" s="355"/>
      <c r="X712" s="355"/>
      <c r="Y712" s="355"/>
      <c r="Z712" s="355"/>
    </row>
    <row r="713" spans="1:28" hidden="1" outlineLevel="1">
      <c r="N713" s="12">
        <v>-0.75</v>
      </c>
      <c r="O713">
        <f t="shared" ca="1" si="965"/>
        <v>339</v>
      </c>
      <c r="P713" s="355">
        <f t="shared" si="964"/>
        <v>0</v>
      </c>
      <c r="Q713" s="355">
        <f t="shared" si="964"/>
        <v>0</v>
      </c>
      <c r="R713" s="355">
        <f t="shared" si="964"/>
        <v>0</v>
      </c>
      <c r="S713" s="355">
        <f t="shared" si="964"/>
        <v>0</v>
      </c>
      <c r="T713" s="355">
        <f t="shared" si="964"/>
        <v>0</v>
      </c>
      <c r="U713" s="355">
        <f>$N713/2</f>
        <v>-0.375</v>
      </c>
      <c r="V713" s="355">
        <f>$N713*2</f>
        <v>-1.5</v>
      </c>
      <c r="W713" s="355"/>
      <c r="X713" s="355"/>
      <c r="Y713" s="355"/>
      <c r="Z713" s="355"/>
    </row>
    <row r="714" spans="1:28" hidden="1" outlineLevel="1">
      <c r="N714" s="12">
        <v>-1</v>
      </c>
      <c r="O714">
        <f t="shared" ca="1" si="965"/>
        <v>340</v>
      </c>
      <c r="P714" s="355">
        <f t="shared" si="964"/>
        <v>0</v>
      </c>
      <c r="Q714" s="355">
        <f t="shared" si="964"/>
        <v>0</v>
      </c>
      <c r="R714" s="355">
        <f t="shared" si="964"/>
        <v>0</v>
      </c>
      <c r="S714" s="355">
        <f t="shared" si="964"/>
        <v>0</v>
      </c>
      <c r="T714" s="355">
        <f t="shared" si="964"/>
        <v>0</v>
      </c>
      <c r="U714" s="355">
        <f>$N714/2</f>
        <v>-0.5</v>
      </c>
      <c r="V714" s="355">
        <f>$N714*2</f>
        <v>-2</v>
      </c>
      <c r="W714" s="355"/>
      <c r="X714" s="355"/>
      <c r="Y714" s="355"/>
      <c r="Z714" s="355"/>
    </row>
    <row r="715" spans="1:28" hidden="1" outlineLevel="1">
      <c r="O715">
        <f t="shared" ca="1" si="965"/>
        <v>341</v>
      </c>
      <c r="P715" s="12">
        <v>-1</v>
      </c>
      <c r="Q715" s="355">
        <v>0</v>
      </c>
      <c r="R715" s="355">
        <v>0</v>
      </c>
      <c r="S715" s="355">
        <v>0</v>
      </c>
      <c r="T715" s="355">
        <v>0</v>
      </c>
      <c r="U715" s="355">
        <f t="shared" ref="U715:U726" si="966">$P715/2</f>
        <v>-0.5</v>
      </c>
      <c r="V715" s="355">
        <f t="shared" ref="V715:V726" si="967">$P715*2</f>
        <v>-2</v>
      </c>
      <c r="W715" s="355"/>
      <c r="X715" s="355"/>
      <c r="Y715" s="355"/>
      <c r="Z715" s="355"/>
      <c r="AB715" t="s">
        <v>1329</v>
      </c>
    </row>
    <row r="716" spans="1:28" hidden="1" outlineLevel="1">
      <c r="O716">
        <f t="shared" ca="1" si="965"/>
        <v>342</v>
      </c>
      <c r="P716" s="12">
        <v>-1</v>
      </c>
      <c r="Q716" s="355">
        <f t="shared" ref="Q716:Q726" si="968">$P716</f>
        <v>-1</v>
      </c>
      <c r="R716" s="355">
        <v>0</v>
      </c>
      <c r="S716" s="355">
        <f t="shared" ref="S716:S726" si="969">$P716</f>
        <v>-1</v>
      </c>
      <c r="T716" s="355">
        <v>0</v>
      </c>
      <c r="U716" s="355">
        <f t="shared" si="966"/>
        <v>-0.5</v>
      </c>
      <c r="V716" s="355">
        <f t="shared" si="967"/>
        <v>-2</v>
      </c>
      <c r="W716" s="355"/>
      <c r="X716" s="355"/>
      <c r="Y716" s="355"/>
      <c r="Z716" s="355"/>
    </row>
    <row r="717" spans="1:28" hidden="1" outlineLevel="1">
      <c r="O717">
        <f t="shared" ca="1" si="965"/>
        <v>343</v>
      </c>
      <c r="P717" s="12">
        <v>-1</v>
      </c>
      <c r="Q717" s="355">
        <f t="shared" si="968"/>
        <v>-1</v>
      </c>
      <c r="R717" s="355">
        <v>0</v>
      </c>
      <c r="S717" s="355">
        <f t="shared" si="969"/>
        <v>-1</v>
      </c>
      <c r="T717" s="355">
        <v>0</v>
      </c>
      <c r="U717" s="355">
        <f t="shared" si="966"/>
        <v>-0.5</v>
      </c>
      <c r="V717" s="355">
        <f t="shared" si="967"/>
        <v>-2</v>
      </c>
      <c r="W717" s="355"/>
      <c r="X717" s="355"/>
      <c r="Y717" s="355"/>
      <c r="Z717" s="355"/>
    </row>
    <row r="718" spans="1:28" hidden="1" outlineLevel="1">
      <c r="O718">
        <f t="shared" ca="1" si="965"/>
        <v>344</v>
      </c>
      <c r="P718" s="12">
        <v>-1</v>
      </c>
      <c r="Q718" s="355">
        <f t="shared" si="968"/>
        <v>-1</v>
      </c>
      <c r="R718" s="355">
        <v>0</v>
      </c>
      <c r="S718" s="355">
        <f t="shared" si="969"/>
        <v>-1</v>
      </c>
      <c r="T718" s="355">
        <v>0</v>
      </c>
      <c r="U718" s="355">
        <f t="shared" si="966"/>
        <v>-0.5</v>
      </c>
      <c r="V718" s="355">
        <f t="shared" si="967"/>
        <v>-2</v>
      </c>
      <c r="W718" s="355"/>
      <c r="X718" s="355"/>
      <c r="Y718" s="355"/>
      <c r="Z718" s="355"/>
    </row>
    <row r="719" spans="1:28" hidden="1" outlineLevel="1">
      <c r="O719">
        <f t="shared" ca="1" si="965"/>
        <v>345</v>
      </c>
      <c r="P719" s="12">
        <v>-1</v>
      </c>
      <c r="Q719" s="355">
        <f t="shared" si="968"/>
        <v>-1</v>
      </c>
      <c r="R719" s="355">
        <v>0</v>
      </c>
      <c r="S719" s="355">
        <f t="shared" si="969"/>
        <v>-1</v>
      </c>
      <c r="T719" s="355">
        <v>0</v>
      </c>
      <c r="U719" s="355">
        <f t="shared" si="966"/>
        <v>-0.5</v>
      </c>
      <c r="V719" s="355">
        <f t="shared" si="967"/>
        <v>-2</v>
      </c>
      <c r="W719" s="355"/>
      <c r="X719" s="355"/>
      <c r="Y719" s="355"/>
      <c r="Z719" s="355"/>
    </row>
    <row r="720" spans="1:28" hidden="1" outlineLevel="1">
      <c r="O720">
        <f t="shared" ca="1" si="965"/>
        <v>346</v>
      </c>
      <c r="P720" s="12">
        <v>-1</v>
      </c>
      <c r="Q720" s="355">
        <f t="shared" si="968"/>
        <v>-1</v>
      </c>
      <c r="R720" s="355">
        <v>0</v>
      </c>
      <c r="S720" s="355">
        <f t="shared" si="969"/>
        <v>-1</v>
      </c>
      <c r="T720" s="355">
        <v>0</v>
      </c>
      <c r="U720" s="355">
        <f t="shared" si="966"/>
        <v>-0.5</v>
      </c>
      <c r="V720" s="355">
        <f t="shared" si="967"/>
        <v>-2</v>
      </c>
      <c r="W720" s="355"/>
      <c r="X720" s="355"/>
      <c r="Y720" s="355"/>
      <c r="Z720" s="355"/>
    </row>
    <row r="721" spans="1:30" hidden="1" outlineLevel="1">
      <c r="O721">
        <f t="shared" ca="1" si="965"/>
        <v>347</v>
      </c>
      <c r="P721" s="12">
        <v>-1</v>
      </c>
      <c r="Q721" s="355">
        <f t="shared" si="968"/>
        <v>-1</v>
      </c>
      <c r="R721" s="355">
        <v>0</v>
      </c>
      <c r="S721" s="355">
        <f t="shared" si="969"/>
        <v>-1</v>
      </c>
      <c r="T721" s="355">
        <v>0</v>
      </c>
      <c r="U721" s="355">
        <f t="shared" si="966"/>
        <v>-0.5</v>
      </c>
      <c r="V721" s="355">
        <f t="shared" si="967"/>
        <v>-2</v>
      </c>
      <c r="W721" s="355"/>
      <c r="X721" s="355"/>
      <c r="Y721" s="355"/>
      <c r="Z721" s="355"/>
    </row>
    <row r="722" spans="1:30" hidden="1" outlineLevel="1">
      <c r="O722">
        <f t="shared" ca="1" si="965"/>
        <v>348</v>
      </c>
      <c r="P722" s="12">
        <v>-1</v>
      </c>
      <c r="Q722" s="355">
        <f t="shared" si="968"/>
        <v>-1</v>
      </c>
      <c r="R722" s="355">
        <v>0</v>
      </c>
      <c r="S722" s="355">
        <f t="shared" si="969"/>
        <v>-1</v>
      </c>
      <c r="T722" s="355">
        <v>0</v>
      </c>
      <c r="U722" s="355">
        <f t="shared" si="966"/>
        <v>-0.5</v>
      </c>
      <c r="V722" s="355">
        <f t="shared" si="967"/>
        <v>-2</v>
      </c>
      <c r="W722" s="355"/>
      <c r="X722" s="355"/>
      <c r="Y722" s="355"/>
      <c r="Z722" s="355"/>
    </row>
    <row r="723" spans="1:30" hidden="1" outlineLevel="1">
      <c r="O723">
        <f t="shared" ca="1" si="965"/>
        <v>349</v>
      </c>
      <c r="P723" s="12">
        <v>-1</v>
      </c>
      <c r="Q723" s="355">
        <f t="shared" si="968"/>
        <v>-1</v>
      </c>
      <c r="R723" s="355">
        <v>0</v>
      </c>
      <c r="S723" s="355">
        <f t="shared" si="969"/>
        <v>-1</v>
      </c>
      <c r="T723" s="355">
        <v>0</v>
      </c>
      <c r="U723" s="355">
        <f t="shared" si="966"/>
        <v>-0.5</v>
      </c>
      <c r="V723" s="355">
        <f t="shared" si="967"/>
        <v>-2</v>
      </c>
      <c r="W723" s="355"/>
      <c r="X723" s="355"/>
      <c r="Y723" s="355"/>
      <c r="Z723" s="355"/>
    </row>
    <row r="724" spans="1:30" hidden="1" outlineLevel="1">
      <c r="O724">
        <f t="shared" ca="1" si="965"/>
        <v>350</v>
      </c>
      <c r="P724" s="12">
        <v>-1</v>
      </c>
      <c r="Q724" s="355">
        <f t="shared" si="968"/>
        <v>-1</v>
      </c>
      <c r="R724" s="355">
        <v>0</v>
      </c>
      <c r="S724" s="355">
        <f t="shared" si="969"/>
        <v>-1</v>
      </c>
      <c r="T724" s="355">
        <v>0</v>
      </c>
      <c r="U724" s="355">
        <f t="shared" si="966"/>
        <v>-0.5</v>
      </c>
      <c r="V724" s="355">
        <f t="shared" si="967"/>
        <v>-2</v>
      </c>
      <c r="W724" s="355"/>
      <c r="X724" s="355"/>
      <c r="Y724" s="355"/>
      <c r="Z724" s="355"/>
    </row>
    <row r="725" spans="1:30" hidden="1" outlineLevel="1">
      <c r="O725">
        <f t="shared" ca="1" si="965"/>
        <v>351</v>
      </c>
      <c r="P725" s="12">
        <v>-1</v>
      </c>
      <c r="Q725" s="355">
        <f t="shared" si="968"/>
        <v>-1</v>
      </c>
      <c r="R725" s="355">
        <v>0</v>
      </c>
      <c r="S725" s="355">
        <f t="shared" si="969"/>
        <v>-1</v>
      </c>
      <c r="T725" s="355">
        <v>0</v>
      </c>
      <c r="U725" s="355">
        <f t="shared" si="966"/>
        <v>-0.5</v>
      </c>
      <c r="V725" s="355">
        <f t="shared" si="967"/>
        <v>-2</v>
      </c>
      <c r="W725" s="355"/>
      <c r="X725" s="355"/>
      <c r="Y725" s="355"/>
      <c r="Z725" s="355"/>
    </row>
    <row r="726" spans="1:30" hidden="1" outlineLevel="1">
      <c r="O726">
        <f t="shared" ca="1" si="965"/>
        <v>352</v>
      </c>
      <c r="P726" s="12">
        <v>-1</v>
      </c>
      <c r="Q726" s="355">
        <f t="shared" si="968"/>
        <v>-1</v>
      </c>
      <c r="R726" s="355">
        <v>0</v>
      </c>
      <c r="S726" s="355">
        <f t="shared" si="969"/>
        <v>-1</v>
      </c>
      <c r="T726" s="355">
        <v>0</v>
      </c>
      <c r="U726" s="355">
        <f t="shared" si="966"/>
        <v>-0.5</v>
      </c>
      <c r="V726" s="355">
        <f t="shared" si="967"/>
        <v>-2</v>
      </c>
      <c r="W726" s="355"/>
      <c r="X726" s="355"/>
      <c r="Y726" s="355"/>
      <c r="Z726" s="355"/>
    </row>
    <row r="727" spans="1:30" hidden="1" outlineLevel="1"/>
    <row r="729" spans="1:30" collapsed="1">
      <c r="A729" s="16" t="s">
        <v>1371</v>
      </c>
    </row>
    <row r="730" spans="1:30" ht="17.25"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970">T733</f>
        <v>0</v>
      </c>
      <c r="D733" s="391">
        <f t="shared" si="970"/>
        <v>0</v>
      </c>
      <c r="G733" s="29" t="s">
        <v>1392</v>
      </c>
      <c r="H733" s="392">
        <v>0.35</v>
      </c>
      <c r="I733" s="392">
        <v>0.5</v>
      </c>
      <c r="J733" s="393">
        <v>1.5</v>
      </c>
      <c r="K733" s="393">
        <v>1.8</v>
      </c>
      <c r="L733" s="394">
        <f t="shared" ref="L733:M740" si="971">CHOOSE(d.Region,Y733,AA733,AC733)</f>
        <v>0</v>
      </c>
      <c r="M733" s="395">
        <f t="shared" si="971"/>
        <v>0</v>
      </c>
      <c r="N733" s="241">
        <v>200</v>
      </c>
      <c r="O733" s="396"/>
      <c r="P733" s="396"/>
      <c r="Q733" s="396"/>
      <c r="R733" s="397">
        <f>$H733/(2-$H733)*$N733</f>
        <v>42.424242424242422</v>
      </c>
      <c r="S733" s="397">
        <f>-(1-$H733)/(2-$H733)*$N733</f>
        <v>-78.787878787878796</v>
      </c>
      <c r="T733" s="398">
        <f>L733*R733/100</f>
        <v>0</v>
      </c>
      <c r="U733" s="398">
        <f>M733*S733/100</f>
        <v>0</v>
      </c>
      <c r="V733" s="398">
        <f t="shared" ref="V733:V740" si="972">((1-$H733)*T733+2*$H733*U733)/(1+$H733)</f>
        <v>0</v>
      </c>
      <c r="Y733" s="399">
        <v>0</v>
      </c>
      <c r="Z733" s="399">
        <v>0</v>
      </c>
      <c r="AA733" s="400">
        <f>Y733</f>
        <v>0</v>
      </c>
      <c r="AB733" s="400">
        <f>Z733</f>
        <v>0</v>
      </c>
      <c r="AC733" s="400">
        <f>AA733</f>
        <v>0</v>
      </c>
      <c r="AD733" s="400">
        <f>AB733</f>
        <v>0</v>
      </c>
    </row>
    <row r="734" spans="1:30" hidden="1" outlineLevel="1">
      <c r="B734" t="s">
        <v>377</v>
      </c>
      <c r="C734" s="391">
        <f t="shared" si="970"/>
        <v>0</v>
      </c>
      <c r="D734" s="391">
        <f t="shared" si="970"/>
        <v>0</v>
      </c>
      <c r="G734" s="29" t="s">
        <v>1393</v>
      </c>
      <c r="H734" s="401">
        <f>H733</f>
        <v>0.35</v>
      </c>
      <c r="I734" s="401">
        <f>I733</f>
        <v>0.5</v>
      </c>
      <c r="J734" s="402">
        <f t="shared" ref="J734:K740" si="973">J733</f>
        <v>1.5</v>
      </c>
      <c r="K734" s="402">
        <f t="shared" si="973"/>
        <v>1.8</v>
      </c>
      <c r="L734" s="403">
        <f t="shared" si="971"/>
        <v>0</v>
      </c>
      <c r="M734" s="404">
        <f t="shared" si="971"/>
        <v>0</v>
      </c>
      <c r="N734" s="31"/>
      <c r="O734" s="396">
        <f>MIN($H734*$K734*(1-$I734),(1-$H734)*$I734*$J734)</f>
        <v>0.315</v>
      </c>
      <c r="P734" s="396">
        <f>$O734/$J734/(1-$H734)</f>
        <v>0.32307692307692304</v>
      </c>
      <c r="Q734" s="396">
        <f>$O734/$K734/$H734</f>
        <v>0.5</v>
      </c>
      <c r="R734" s="396"/>
      <c r="S734" s="396"/>
      <c r="T734" s="398">
        <f t="shared" ref="T734:U736" si="974">P734*L734</f>
        <v>0</v>
      </c>
      <c r="U734" s="398">
        <f t="shared" si="974"/>
        <v>0</v>
      </c>
      <c r="V734" s="398">
        <f t="shared" si="972"/>
        <v>0</v>
      </c>
      <c r="X734" s="405">
        <v>850</v>
      </c>
      <c r="Y734" s="406">
        <v>0</v>
      </c>
      <c r="Z734" s="407">
        <v>0</v>
      </c>
      <c r="AA734" s="406">
        <v>0</v>
      </c>
      <c r="AB734" s="407">
        <v>0</v>
      </c>
      <c r="AC734" s="406">
        <v>0</v>
      </c>
      <c r="AD734" s="407">
        <v>0</v>
      </c>
    </row>
    <row r="735" spans="1:30" hidden="1" outlineLevel="1">
      <c r="B735" t="s">
        <v>1060</v>
      </c>
      <c r="C735" s="391">
        <f t="shared" si="970"/>
        <v>0</v>
      </c>
      <c r="D735" s="391">
        <f t="shared" si="970"/>
        <v>0</v>
      </c>
      <c r="G735" s="29"/>
      <c r="H735" s="401">
        <f>H734</f>
        <v>0.35</v>
      </c>
      <c r="I735" s="401">
        <f t="shared" ref="I735:I740" si="975">I734</f>
        <v>0.5</v>
      </c>
      <c r="J735" s="402">
        <f t="shared" si="973"/>
        <v>1.5</v>
      </c>
      <c r="K735" s="402">
        <f t="shared" si="973"/>
        <v>1.8</v>
      </c>
      <c r="L735" s="403">
        <f t="shared" si="971"/>
        <v>0</v>
      </c>
      <c r="M735" s="404">
        <f t="shared" si="971"/>
        <v>0</v>
      </c>
      <c r="N735" s="31"/>
      <c r="O735" s="396">
        <f>MIN($H735*$K735*(1-$I735),(1-$H735)*$I735*$J735)</f>
        <v>0.315</v>
      </c>
      <c r="P735" s="396">
        <f>$O735/$J735/(1-$H735)</f>
        <v>0.32307692307692304</v>
      </c>
      <c r="Q735" s="396">
        <f>$O735/$K735/$H735</f>
        <v>0.5</v>
      </c>
      <c r="R735" s="396"/>
      <c r="S735" s="396"/>
      <c r="T735" s="398">
        <f t="shared" si="974"/>
        <v>0</v>
      </c>
      <c r="U735" s="398">
        <f t="shared" si="974"/>
        <v>0</v>
      </c>
      <c r="V735" s="398">
        <f t="shared" si="972"/>
        <v>0</v>
      </c>
      <c r="X735" s="405">
        <v>1000</v>
      </c>
      <c r="Y735" s="408">
        <v>0</v>
      </c>
      <c r="Z735" s="409">
        <v>0</v>
      </c>
      <c r="AA735" s="408">
        <v>0</v>
      </c>
      <c r="AB735" s="409">
        <v>0</v>
      </c>
      <c r="AC735" s="408">
        <v>0</v>
      </c>
      <c r="AD735" s="409">
        <v>0</v>
      </c>
    </row>
    <row r="736" spans="1:30" hidden="1" outlineLevel="1">
      <c r="B736" t="s">
        <v>1394</v>
      </c>
      <c r="C736" s="391">
        <f t="shared" si="970"/>
        <v>0</v>
      </c>
      <c r="D736" s="391">
        <f t="shared" si="970"/>
        <v>0</v>
      </c>
      <c r="G736" s="29"/>
      <c r="H736" s="401">
        <f>H735</f>
        <v>0.35</v>
      </c>
      <c r="I736" s="401">
        <f t="shared" si="975"/>
        <v>0.5</v>
      </c>
      <c r="J736" s="402">
        <f t="shared" si="973"/>
        <v>1.5</v>
      </c>
      <c r="K736" s="402">
        <f t="shared" si="973"/>
        <v>1.8</v>
      </c>
      <c r="L736" s="410">
        <f t="shared" si="971"/>
        <v>0</v>
      </c>
      <c r="M736" s="411">
        <f t="shared" si="971"/>
        <v>0</v>
      </c>
      <c r="N736" s="31"/>
      <c r="O736" s="396">
        <f>MIN($H736*$K736*(1-$I736),(1-$H736)*$I736*$J736)</f>
        <v>0.315</v>
      </c>
      <c r="P736" s="396">
        <f>$O736/$J736/(1-$H736)</f>
        <v>0.32307692307692304</v>
      </c>
      <c r="Q736" s="396">
        <f>$O736/$K736/$H736</f>
        <v>0.5</v>
      </c>
      <c r="R736" s="396"/>
      <c r="S736" s="396"/>
      <c r="T736" s="398">
        <f t="shared" si="974"/>
        <v>0</v>
      </c>
      <c r="U736" s="398">
        <f t="shared" si="974"/>
        <v>0</v>
      </c>
      <c r="V736" s="398">
        <f t="shared" si="972"/>
        <v>0</v>
      </c>
      <c r="X736" s="405">
        <v>1200</v>
      </c>
      <c r="Y736" s="412">
        <v>0</v>
      </c>
      <c r="Z736" s="413">
        <v>0</v>
      </c>
      <c r="AA736" s="412">
        <v>0</v>
      </c>
      <c r="AB736" s="413">
        <v>0</v>
      </c>
      <c r="AC736" s="412">
        <v>0</v>
      </c>
      <c r="AD736" s="413">
        <v>0</v>
      </c>
    </row>
    <row r="737" spans="1:30" hidden="1" outlineLevel="1">
      <c r="A737" t="s">
        <v>863</v>
      </c>
      <c r="B737" t="s">
        <v>852</v>
      </c>
      <c r="C737" s="391">
        <f t="shared" si="970"/>
        <v>0</v>
      </c>
      <c r="D737" s="391">
        <f t="shared" si="970"/>
        <v>0</v>
      </c>
      <c r="G737" s="29" t="s">
        <v>1392</v>
      </c>
      <c r="H737" s="392">
        <v>0.5</v>
      </c>
      <c r="I737" s="401">
        <f t="shared" si="975"/>
        <v>0.5</v>
      </c>
      <c r="J737" s="402">
        <f t="shared" si="973"/>
        <v>1.5</v>
      </c>
      <c r="K737" s="402">
        <f t="shared" si="973"/>
        <v>1.8</v>
      </c>
      <c r="L737" s="394">
        <f t="shared" si="971"/>
        <v>0</v>
      </c>
      <c r="M737" s="395">
        <f t="shared" si="971"/>
        <v>0</v>
      </c>
      <c r="N737" s="241">
        <v>200</v>
      </c>
      <c r="O737" s="396"/>
      <c r="P737" s="396"/>
      <c r="Q737" s="396"/>
      <c r="R737" s="397">
        <f>$H737/(2-$H737)*$N737</f>
        <v>66.666666666666657</v>
      </c>
      <c r="S737" s="397">
        <f>-(1-$H737)/(2-$H737)*$N737</f>
        <v>-66.666666666666657</v>
      </c>
      <c r="T737" s="398">
        <f>L737*R737/100</f>
        <v>0</v>
      </c>
      <c r="U737" s="398">
        <f>M737*S737/100</f>
        <v>0</v>
      </c>
      <c r="V737" s="398">
        <f t="shared" si="972"/>
        <v>0</v>
      </c>
      <c r="X737" s="405"/>
      <c r="Y737" s="399">
        <v>0</v>
      </c>
      <c r="Z737" s="399">
        <v>0</v>
      </c>
      <c r="AA737" s="400">
        <f>Y737</f>
        <v>0</v>
      </c>
      <c r="AB737" s="400">
        <f>Z737</f>
        <v>0</v>
      </c>
      <c r="AC737" s="400">
        <f>AA737</f>
        <v>0</v>
      </c>
      <c r="AD737" s="400">
        <f>AB737</f>
        <v>0</v>
      </c>
    </row>
    <row r="738" spans="1:30" hidden="1" outlineLevel="1">
      <c r="B738" t="s">
        <v>377</v>
      </c>
      <c r="C738" s="391">
        <f t="shared" si="970"/>
        <v>0</v>
      </c>
      <c r="D738" s="391">
        <f t="shared" si="970"/>
        <v>0</v>
      </c>
      <c r="G738" s="29" t="s">
        <v>1393</v>
      </c>
      <c r="H738" s="401">
        <f>H737</f>
        <v>0.5</v>
      </c>
      <c r="I738" s="401">
        <f t="shared" si="975"/>
        <v>0.5</v>
      </c>
      <c r="J738" s="402">
        <f t="shared" si="973"/>
        <v>1.5</v>
      </c>
      <c r="K738" s="402">
        <f t="shared" si="973"/>
        <v>1.8</v>
      </c>
      <c r="L738" s="403">
        <f t="shared" si="971"/>
        <v>0</v>
      </c>
      <c r="M738" s="404">
        <f t="shared" si="971"/>
        <v>0</v>
      </c>
      <c r="N738" s="31"/>
      <c r="O738" s="396">
        <f>MIN($H738*$K738*(1-$I738),(1-$H738)*$I738*$J738)</f>
        <v>0.375</v>
      </c>
      <c r="P738" s="396">
        <f>$O738/$J738/(1-$H738)</f>
        <v>0.5</v>
      </c>
      <c r="Q738" s="396">
        <f>$O738/$K738/$H738</f>
        <v>0.41666666666666663</v>
      </c>
      <c r="R738" s="396"/>
      <c r="S738" s="396"/>
      <c r="T738" s="398">
        <f t="shared" ref="T738:U740" si="976">P738*L738</f>
        <v>0</v>
      </c>
      <c r="U738" s="398">
        <f t="shared" si="976"/>
        <v>0</v>
      </c>
      <c r="V738" s="398">
        <f t="shared" si="972"/>
        <v>0</v>
      </c>
      <c r="X738" s="405">
        <v>850</v>
      </c>
      <c r="Y738" s="406">
        <v>0</v>
      </c>
      <c r="Z738" s="407">
        <v>0</v>
      </c>
      <c r="AA738" s="406">
        <v>0</v>
      </c>
      <c r="AB738" s="407">
        <v>0</v>
      </c>
      <c r="AC738" s="406">
        <v>0</v>
      </c>
      <c r="AD738" s="407">
        <v>0</v>
      </c>
    </row>
    <row r="739" spans="1:30" hidden="1" outlineLevel="1">
      <c r="B739" t="s">
        <v>1060</v>
      </c>
      <c r="C739" s="391">
        <f t="shared" si="970"/>
        <v>0</v>
      </c>
      <c r="D739" s="391">
        <f t="shared" si="970"/>
        <v>0</v>
      </c>
      <c r="G739" s="29"/>
      <c r="H739" s="401">
        <f>H738</f>
        <v>0.5</v>
      </c>
      <c r="I739" s="401">
        <f t="shared" si="975"/>
        <v>0.5</v>
      </c>
      <c r="J739" s="402">
        <f t="shared" si="973"/>
        <v>1.5</v>
      </c>
      <c r="K739" s="402">
        <f t="shared" si="973"/>
        <v>1.8</v>
      </c>
      <c r="L739" s="403">
        <f t="shared" si="971"/>
        <v>0</v>
      </c>
      <c r="M739" s="404">
        <f t="shared" si="971"/>
        <v>0</v>
      </c>
      <c r="N739" s="31"/>
      <c r="O739" s="396">
        <f>MIN($H739*$K739*(1-$I739),(1-$H739)*$I739*$J739)</f>
        <v>0.375</v>
      </c>
      <c r="P739" s="396">
        <f>$O739/$J739/(1-$H739)</f>
        <v>0.5</v>
      </c>
      <c r="Q739" s="396">
        <f>$O739/$K739/$H739</f>
        <v>0.41666666666666663</v>
      </c>
      <c r="R739" s="396"/>
      <c r="S739" s="396"/>
      <c r="T739" s="398">
        <f t="shared" si="976"/>
        <v>0</v>
      </c>
      <c r="U739" s="398">
        <f t="shared" si="976"/>
        <v>0</v>
      </c>
      <c r="V739" s="398">
        <f t="shared" si="972"/>
        <v>0</v>
      </c>
      <c r="X739" s="405">
        <v>1000</v>
      </c>
      <c r="Y739" s="408">
        <v>0</v>
      </c>
      <c r="Z739" s="409">
        <v>0</v>
      </c>
      <c r="AA739" s="408">
        <v>0</v>
      </c>
      <c r="AB739" s="409">
        <v>0</v>
      </c>
      <c r="AC739" s="408">
        <v>0</v>
      </c>
      <c r="AD739" s="409">
        <v>0</v>
      </c>
    </row>
    <row r="740" spans="1:30" hidden="1" outlineLevel="1">
      <c r="B740" t="s">
        <v>1394</v>
      </c>
      <c r="C740" s="391">
        <f t="shared" si="970"/>
        <v>0</v>
      </c>
      <c r="D740" s="391">
        <f t="shared" si="970"/>
        <v>0</v>
      </c>
      <c r="G740" s="29"/>
      <c r="H740" s="401">
        <f>H739</f>
        <v>0.5</v>
      </c>
      <c r="I740" s="401">
        <f t="shared" si="975"/>
        <v>0.5</v>
      </c>
      <c r="J740" s="402">
        <f t="shared" si="973"/>
        <v>1.5</v>
      </c>
      <c r="K740" s="402">
        <f t="shared" si="973"/>
        <v>1.8</v>
      </c>
      <c r="L740" s="410">
        <f t="shared" si="971"/>
        <v>0</v>
      </c>
      <c r="M740" s="411">
        <f t="shared" si="971"/>
        <v>0</v>
      </c>
      <c r="N740" s="31"/>
      <c r="O740" s="396">
        <f>MIN($H740*$K740*(1-$I740),(1-$H740)*$I740*$J740)</f>
        <v>0.375</v>
      </c>
      <c r="P740" s="396">
        <f>$O740/$J740/(1-$H740)</f>
        <v>0.5</v>
      </c>
      <c r="Q740" s="396">
        <f>$O740/$K740/$H740</f>
        <v>0.41666666666666663</v>
      </c>
      <c r="R740" s="396"/>
      <c r="S740" s="396"/>
      <c r="T740" s="398">
        <f t="shared" si="976"/>
        <v>0</v>
      </c>
      <c r="U740" s="398">
        <f t="shared" si="976"/>
        <v>0</v>
      </c>
      <c r="V740" s="398">
        <f t="shared" si="972"/>
        <v>0</v>
      </c>
      <c r="X740" s="405">
        <v>1200</v>
      </c>
      <c r="Y740" s="412">
        <v>0</v>
      </c>
      <c r="Z740" s="413">
        <v>0</v>
      </c>
      <c r="AA740" s="412">
        <v>0</v>
      </c>
      <c r="AB740" s="413">
        <v>0</v>
      </c>
      <c r="AC740" s="412">
        <v>0</v>
      </c>
      <c r="AD740" s="413">
        <v>0</v>
      </c>
    </row>
    <row r="741" spans="1:30" ht="36.75" hidden="1" outlineLevel="1">
      <c r="Y741" s="414" t="s">
        <v>1395</v>
      </c>
      <c r="Z741" s="415"/>
      <c r="AA741" s="415"/>
      <c r="AB741" s="415"/>
      <c r="AC741" s="415"/>
      <c r="AD741" s="415"/>
    </row>
    <row r="743" spans="1:30">
      <c r="A743" s="16" t="s">
        <v>1474</v>
      </c>
    </row>
    <row r="744" spans="1:30" ht="45.75"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1651</v>
      </c>
    </row>
    <row r="745" spans="1:30" outlineLevel="1">
      <c r="A745" s="102" t="s">
        <v>1103</v>
      </c>
      <c r="B745" s="102" t="str">
        <f t="shared" ref="B745:B753" si="977">INDEX(i.Region_Desc,$C745,1)&amp;" "&amp;INDEX(i.GenotypeDesc,$D745,1)&amp;" "&amp;INDEX(i.TOL_Desc,$E745,1)</f>
        <v>SWV  Aut</v>
      </c>
      <c r="C745" s="102">
        <v>1</v>
      </c>
      <c r="D745" s="102">
        <v>1</v>
      </c>
      <c r="E745" s="102">
        <v>1</v>
      </c>
      <c r="F745" s="102">
        <v>1</v>
      </c>
      <c r="G745" s="102">
        <v>1</v>
      </c>
      <c r="H745" s="500">
        <f>CHOOSE($D745,3,4,4,5)</f>
        <v>3</v>
      </c>
      <c r="I745" s="500">
        <v>5</v>
      </c>
      <c r="J745" s="500">
        <v>0</v>
      </c>
      <c r="K745" s="500">
        <v>0</v>
      </c>
      <c r="L745" s="500">
        <v>0</v>
      </c>
      <c r="M745" s="500">
        <v>0</v>
      </c>
      <c r="N745" s="500">
        <f>CHOOSE($D745,2,2,2,3)</f>
        <v>2</v>
      </c>
    </row>
    <row r="746" spans="1:30" outlineLevel="1">
      <c r="B746" t="str">
        <f t="shared" si="977"/>
        <v>SWV  Win</v>
      </c>
      <c r="C746">
        <v>1</v>
      </c>
      <c r="D746">
        <v>1</v>
      </c>
      <c r="E746">
        <v>2</v>
      </c>
      <c r="F746">
        <v>1</v>
      </c>
      <c r="G746">
        <v>1</v>
      </c>
      <c r="H746" s="466">
        <f t="shared" ref="H746:H780" si="978">CHOOSE($D746,3,4,4,5)</f>
        <v>3</v>
      </c>
      <c r="I746" s="466">
        <v>2</v>
      </c>
      <c r="J746" s="466">
        <v>0</v>
      </c>
      <c r="K746" s="466">
        <v>0</v>
      </c>
      <c r="L746" s="466">
        <v>0</v>
      </c>
      <c r="M746" s="466">
        <v>0</v>
      </c>
      <c r="N746" s="466">
        <f t="shared" ref="N746:N780" si="979">CHOOSE($D746,2,2,2,3)</f>
        <v>2</v>
      </c>
    </row>
    <row r="747" spans="1:30" outlineLevel="1">
      <c r="B747" t="str">
        <f t="shared" si="977"/>
        <v>SWV  Spr</v>
      </c>
      <c r="C747">
        <v>1</v>
      </c>
      <c r="D747">
        <v>1</v>
      </c>
      <c r="E747">
        <v>3</v>
      </c>
      <c r="F747">
        <v>1</v>
      </c>
      <c r="G747">
        <v>1</v>
      </c>
      <c r="H747" s="466">
        <f t="shared" si="978"/>
        <v>3</v>
      </c>
      <c r="I747" s="466">
        <v>1</v>
      </c>
      <c r="J747" s="466">
        <v>0</v>
      </c>
      <c r="K747" s="466">
        <v>0</v>
      </c>
      <c r="L747" s="466">
        <v>0</v>
      </c>
      <c r="M747" s="466">
        <v>0</v>
      </c>
      <c r="N747" s="466">
        <f t="shared" si="979"/>
        <v>2</v>
      </c>
    </row>
    <row r="748" spans="1:30" outlineLevel="1">
      <c r="A748" t="s">
        <v>1104</v>
      </c>
      <c r="B748" t="str">
        <f t="shared" si="977"/>
        <v>SWV  Aut</v>
      </c>
      <c r="C748">
        <v>1</v>
      </c>
      <c r="D748">
        <v>2</v>
      </c>
      <c r="E748">
        <v>1</v>
      </c>
      <c r="F748">
        <v>1</v>
      </c>
      <c r="G748">
        <v>1</v>
      </c>
      <c r="H748" s="466">
        <f t="shared" si="978"/>
        <v>4</v>
      </c>
      <c r="I748" s="466">
        <v>5</v>
      </c>
      <c r="J748" s="466">
        <v>0</v>
      </c>
      <c r="K748" s="466">
        <v>0</v>
      </c>
      <c r="L748" s="466">
        <v>0</v>
      </c>
      <c r="M748" s="466">
        <v>0</v>
      </c>
      <c r="N748" s="466">
        <f t="shared" si="979"/>
        <v>2</v>
      </c>
    </row>
    <row r="749" spans="1:30" outlineLevel="1">
      <c r="B749" t="str">
        <f t="shared" si="977"/>
        <v>SWV  Win</v>
      </c>
      <c r="C749">
        <v>1</v>
      </c>
      <c r="D749">
        <v>2</v>
      </c>
      <c r="E749">
        <v>2</v>
      </c>
      <c r="F749">
        <v>1</v>
      </c>
      <c r="G749">
        <v>1</v>
      </c>
      <c r="H749" s="466">
        <f t="shared" si="978"/>
        <v>4</v>
      </c>
      <c r="I749" s="466">
        <v>2</v>
      </c>
      <c r="J749" s="466">
        <v>0</v>
      </c>
      <c r="K749" s="466">
        <v>0</v>
      </c>
      <c r="L749" s="466">
        <v>0</v>
      </c>
      <c r="M749" s="466">
        <v>0</v>
      </c>
      <c r="N749" s="466">
        <f t="shared" si="979"/>
        <v>2</v>
      </c>
    </row>
    <row r="750" spans="1:30" outlineLevel="1">
      <c r="B750" t="str">
        <f t="shared" si="977"/>
        <v>SWV  Spr</v>
      </c>
      <c r="C750">
        <v>1</v>
      </c>
      <c r="D750">
        <v>2</v>
      </c>
      <c r="E750">
        <v>3</v>
      </c>
      <c r="F750">
        <v>1</v>
      </c>
      <c r="G750">
        <v>1</v>
      </c>
      <c r="H750" s="466">
        <f t="shared" si="978"/>
        <v>4</v>
      </c>
      <c r="I750" s="466">
        <v>1</v>
      </c>
      <c r="J750" s="466">
        <v>0</v>
      </c>
      <c r="K750" s="466">
        <v>0</v>
      </c>
      <c r="L750" s="466">
        <v>0</v>
      </c>
      <c r="M750" s="466">
        <v>0</v>
      </c>
      <c r="N750" s="466">
        <f t="shared" si="979"/>
        <v>2</v>
      </c>
    </row>
    <row r="751" spans="1:30" outlineLevel="1">
      <c r="A751" t="s">
        <v>1666</v>
      </c>
      <c r="B751" t="str">
        <f t="shared" si="977"/>
        <v>SWV  Aut</v>
      </c>
      <c r="C751">
        <v>1</v>
      </c>
      <c r="D751">
        <v>2</v>
      </c>
      <c r="E751">
        <v>1</v>
      </c>
      <c r="F751">
        <v>1</v>
      </c>
      <c r="G751">
        <v>1</v>
      </c>
      <c r="H751" s="466">
        <f t="shared" si="978"/>
        <v>4</v>
      </c>
      <c r="I751" s="466">
        <v>5</v>
      </c>
      <c r="J751" s="466">
        <v>0</v>
      </c>
      <c r="K751" s="466">
        <v>0</v>
      </c>
      <c r="L751" s="466">
        <v>0</v>
      </c>
      <c r="M751" s="466">
        <v>0</v>
      </c>
      <c r="N751" s="466">
        <f t="shared" si="979"/>
        <v>2</v>
      </c>
    </row>
    <row r="752" spans="1:30" outlineLevel="1">
      <c r="B752" t="str">
        <f t="shared" si="977"/>
        <v>SWV  Win</v>
      </c>
      <c r="C752">
        <v>1</v>
      </c>
      <c r="D752">
        <v>2</v>
      </c>
      <c r="E752">
        <v>2</v>
      </c>
      <c r="F752">
        <v>1</v>
      </c>
      <c r="G752">
        <v>1</v>
      </c>
      <c r="H752" s="466">
        <f t="shared" si="978"/>
        <v>4</v>
      </c>
      <c r="I752" s="466">
        <v>2</v>
      </c>
      <c r="J752" s="466">
        <v>0</v>
      </c>
      <c r="K752" s="466">
        <v>0</v>
      </c>
      <c r="L752" s="466">
        <v>0</v>
      </c>
      <c r="M752" s="466">
        <v>0</v>
      </c>
      <c r="N752" s="466">
        <f t="shared" si="979"/>
        <v>2</v>
      </c>
    </row>
    <row r="753" spans="1:14" outlineLevel="1">
      <c r="B753" t="str">
        <f t="shared" si="977"/>
        <v>SWV  Spr</v>
      </c>
      <c r="C753">
        <v>1</v>
      </c>
      <c r="D753">
        <v>2</v>
      </c>
      <c r="E753">
        <v>3</v>
      </c>
      <c r="F753">
        <v>1</v>
      </c>
      <c r="G753">
        <v>1</v>
      </c>
      <c r="H753" s="466">
        <f t="shared" si="978"/>
        <v>4</v>
      </c>
      <c r="I753" s="466">
        <v>1</v>
      </c>
      <c r="J753" s="466">
        <v>0</v>
      </c>
      <c r="K753" s="466">
        <v>0</v>
      </c>
      <c r="L753" s="466">
        <v>0</v>
      </c>
      <c r="M753" s="466">
        <v>0</v>
      </c>
      <c r="N753" s="466">
        <f t="shared" si="979"/>
        <v>2</v>
      </c>
    </row>
    <row r="754" spans="1:14" outlineLevel="1">
      <c r="A754" t="s">
        <v>863</v>
      </c>
      <c r="B754" t="str">
        <f t="shared" ref="B754:B765" si="980">INDEX(i.Region_Desc,$C754,1)&amp;" "&amp;INDEX(i.GenotypeDesc,$D754,1)&amp;" "&amp;INDEX(i.TOL_Desc,$E754,1)</f>
        <v>SWV  Aut</v>
      </c>
      <c r="C754">
        <v>1</v>
      </c>
      <c r="D754">
        <v>4</v>
      </c>
      <c r="E754">
        <v>1</v>
      </c>
      <c r="F754">
        <v>1</v>
      </c>
      <c r="G754">
        <v>1</v>
      </c>
      <c r="H754" s="466">
        <f t="shared" si="978"/>
        <v>5</v>
      </c>
      <c r="I754" s="466">
        <v>5</v>
      </c>
      <c r="J754" s="466">
        <v>0</v>
      </c>
      <c r="K754" s="466">
        <v>0</v>
      </c>
      <c r="L754" s="466">
        <v>0</v>
      </c>
      <c r="M754" s="466">
        <v>0</v>
      </c>
      <c r="N754" s="466">
        <f t="shared" si="979"/>
        <v>3</v>
      </c>
    </row>
    <row r="755" spans="1:14" outlineLevel="1">
      <c r="B755" t="str">
        <f t="shared" si="980"/>
        <v>SWV  Win</v>
      </c>
      <c r="C755">
        <v>1</v>
      </c>
      <c r="D755">
        <v>4</v>
      </c>
      <c r="E755">
        <v>2</v>
      </c>
      <c r="F755">
        <v>1</v>
      </c>
      <c r="G755">
        <v>1</v>
      </c>
      <c r="H755" s="466">
        <f t="shared" si="978"/>
        <v>5</v>
      </c>
      <c r="I755" s="466">
        <v>2</v>
      </c>
      <c r="J755" s="466">
        <v>0</v>
      </c>
      <c r="K755" s="466">
        <v>0</v>
      </c>
      <c r="L755" s="466">
        <v>0</v>
      </c>
      <c r="M755" s="466">
        <v>0</v>
      </c>
      <c r="N755" s="466">
        <f t="shared" si="979"/>
        <v>3</v>
      </c>
    </row>
    <row r="756" spans="1:14" outlineLevel="1">
      <c r="A756" s="105"/>
      <c r="B756" s="105" t="str">
        <f t="shared" si="980"/>
        <v>SWV  Spr</v>
      </c>
      <c r="C756" s="105">
        <v>1</v>
      </c>
      <c r="D756" s="105">
        <v>4</v>
      </c>
      <c r="E756" s="105">
        <v>3</v>
      </c>
      <c r="F756" s="105">
        <v>1</v>
      </c>
      <c r="G756" s="105">
        <v>1</v>
      </c>
      <c r="H756" s="501">
        <f t="shared" si="978"/>
        <v>5</v>
      </c>
      <c r="I756" s="501">
        <v>1</v>
      </c>
      <c r="J756" s="501">
        <v>0</v>
      </c>
      <c r="K756" s="501">
        <v>0</v>
      </c>
      <c r="L756" s="501">
        <v>0</v>
      </c>
      <c r="M756" s="501">
        <v>0</v>
      </c>
      <c r="N756" s="501">
        <f t="shared" si="979"/>
        <v>3</v>
      </c>
    </row>
    <row r="757" spans="1:14" outlineLevel="1">
      <c r="A757" s="102" t="s">
        <v>1103</v>
      </c>
      <c r="B757" s="102" t="str">
        <f t="shared" si="980"/>
        <v>GSW  Aut</v>
      </c>
      <c r="C757" s="102">
        <v>2</v>
      </c>
      <c r="D757" s="102">
        <v>1</v>
      </c>
      <c r="E757" s="102">
        <v>1</v>
      </c>
      <c r="F757" s="102">
        <v>1</v>
      </c>
      <c r="G757" s="102">
        <v>1</v>
      </c>
      <c r="H757" s="500">
        <f t="shared" si="978"/>
        <v>3</v>
      </c>
      <c r="I757" s="500">
        <v>5</v>
      </c>
      <c r="J757" s="500">
        <v>0</v>
      </c>
      <c r="K757" s="500">
        <v>0</v>
      </c>
      <c r="L757" s="500">
        <v>0</v>
      </c>
      <c r="M757" s="500">
        <v>0</v>
      </c>
      <c r="N757" s="500">
        <f t="shared" si="979"/>
        <v>2</v>
      </c>
    </row>
    <row r="758" spans="1:14" outlineLevel="1">
      <c r="B758" t="str">
        <f t="shared" si="980"/>
        <v>GSW  Win</v>
      </c>
      <c r="C758">
        <v>2</v>
      </c>
      <c r="D758">
        <v>1</v>
      </c>
      <c r="E758">
        <v>2</v>
      </c>
      <c r="F758">
        <v>1</v>
      </c>
      <c r="G758">
        <v>1</v>
      </c>
      <c r="H758" s="466">
        <f t="shared" si="978"/>
        <v>3</v>
      </c>
      <c r="I758" s="466">
        <f t="shared" ref="I758:I779" si="981">CHOOSE($E758,4,3,2)</f>
        <v>3</v>
      </c>
      <c r="J758" s="466">
        <v>0</v>
      </c>
      <c r="K758" s="466">
        <v>0</v>
      </c>
      <c r="L758" s="466">
        <v>0</v>
      </c>
      <c r="M758" s="466">
        <v>0</v>
      </c>
      <c r="N758" s="466">
        <f t="shared" si="979"/>
        <v>2</v>
      </c>
    </row>
    <row r="759" spans="1:14" outlineLevel="1">
      <c r="B759" t="str">
        <f t="shared" si="980"/>
        <v>GSW  Spr</v>
      </c>
      <c r="C759">
        <v>2</v>
      </c>
      <c r="D759">
        <v>1</v>
      </c>
      <c r="E759">
        <v>3</v>
      </c>
      <c r="F759">
        <v>1</v>
      </c>
      <c r="G759">
        <v>1</v>
      </c>
      <c r="H759" s="466">
        <f t="shared" si="978"/>
        <v>3</v>
      </c>
      <c r="I759" s="466">
        <v>1</v>
      </c>
      <c r="J759" s="466">
        <v>0</v>
      </c>
      <c r="K759" s="466">
        <v>0</v>
      </c>
      <c r="L759" s="466">
        <v>0</v>
      </c>
      <c r="M759" s="466">
        <v>0</v>
      </c>
      <c r="N759" s="466">
        <f t="shared" si="979"/>
        <v>2</v>
      </c>
    </row>
    <row r="760" spans="1:14" outlineLevel="1">
      <c r="A760" t="s">
        <v>1104</v>
      </c>
      <c r="B760" t="str">
        <f t="shared" si="980"/>
        <v>GSW  Aut</v>
      </c>
      <c r="C760">
        <v>2</v>
      </c>
      <c r="D760">
        <v>2</v>
      </c>
      <c r="E760">
        <v>1</v>
      </c>
      <c r="F760">
        <v>1</v>
      </c>
      <c r="G760">
        <v>1</v>
      </c>
      <c r="H760" s="466">
        <f t="shared" si="978"/>
        <v>4</v>
      </c>
      <c r="I760" s="466">
        <v>5</v>
      </c>
      <c r="J760" s="466">
        <v>0</v>
      </c>
      <c r="K760" s="466">
        <v>0</v>
      </c>
      <c r="L760" s="466">
        <v>0</v>
      </c>
      <c r="M760" s="466">
        <v>0</v>
      </c>
      <c r="N760" s="466">
        <f t="shared" si="979"/>
        <v>2</v>
      </c>
    </row>
    <row r="761" spans="1:14" outlineLevel="1">
      <c r="B761" t="str">
        <f t="shared" si="980"/>
        <v>GSW  Win</v>
      </c>
      <c r="C761">
        <v>2</v>
      </c>
      <c r="D761">
        <v>2</v>
      </c>
      <c r="E761">
        <v>2</v>
      </c>
      <c r="F761">
        <v>1</v>
      </c>
      <c r="G761">
        <v>1</v>
      </c>
      <c r="H761" s="466">
        <f t="shared" si="978"/>
        <v>4</v>
      </c>
      <c r="I761" s="466">
        <f t="shared" si="981"/>
        <v>3</v>
      </c>
      <c r="J761" s="466">
        <v>0</v>
      </c>
      <c r="K761" s="466">
        <v>0</v>
      </c>
      <c r="L761" s="466">
        <v>0</v>
      </c>
      <c r="M761" s="466">
        <v>0</v>
      </c>
      <c r="N761" s="466">
        <f t="shared" si="979"/>
        <v>2</v>
      </c>
    </row>
    <row r="762" spans="1:14" outlineLevel="1">
      <c r="B762" t="str">
        <f t="shared" si="980"/>
        <v>GSW  Spr</v>
      </c>
      <c r="C762">
        <v>2</v>
      </c>
      <c r="D762">
        <v>2</v>
      </c>
      <c r="E762">
        <v>3</v>
      </c>
      <c r="F762">
        <v>1</v>
      </c>
      <c r="G762">
        <v>1</v>
      </c>
      <c r="H762" s="466">
        <f t="shared" si="978"/>
        <v>4</v>
      </c>
      <c r="I762" s="466">
        <v>1</v>
      </c>
      <c r="J762" s="466">
        <v>0</v>
      </c>
      <c r="K762" s="466">
        <v>0</v>
      </c>
      <c r="L762" s="466">
        <v>0</v>
      </c>
      <c r="M762" s="466">
        <v>0</v>
      </c>
      <c r="N762" s="466">
        <f t="shared" si="979"/>
        <v>2</v>
      </c>
    </row>
    <row r="763" spans="1:14" outlineLevel="1">
      <c r="A763" t="s">
        <v>1666</v>
      </c>
      <c r="B763" t="str">
        <f t="shared" si="980"/>
        <v>GSW  Aut</v>
      </c>
      <c r="C763">
        <v>2</v>
      </c>
      <c r="D763">
        <v>2</v>
      </c>
      <c r="E763">
        <v>1</v>
      </c>
      <c r="F763">
        <v>1</v>
      </c>
      <c r="G763">
        <v>1</v>
      </c>
      <c r="H763" s="466">
        <f t="shared" si="978"/>
        <v>4</v>
      </c>
      <c r="I763" s="466">
        <v>5</v>
      </c>
      <c r="J763" s="466">
        <v>0</v>
      </c>
      <c r="K763" s="466">
        <v>0</v>
      </c>
      <c r="L763" s="466">
        <v>0</v>
      </c>
      <c r="M763" s="466">
        <v>0</v>
      </c>
      <c r="N763" s="466">
        <f t="shared" si="979"/>
        <v>2</v>
      </c>
    </row>
    <row r="764" spans="1:14" outlineLevel="1">
      <c r="B764" t="str">
        <f t="shared" si="980"/>
        <v>GSW  Win</v>
      </c>
      <c r="C764">
        <v>2</v>
      </c>
      <c r="D764">
        <v>2</v>
      </c>
      <c r="E764">
        <v>2</v>
      </c>
      <c r="F764">
        <v>1</v>
      </c>
      <c r="G764">
        <v>1</v>
      </c>
      <c r="H764" s="466">
        <f t="shared" si="978"/>
        <v>4</v>
      </c>
      <c r="I764" s="466">
        <f t="shared" si="981"/>
        <v>3</v>
      </c>
      <c r="J764" s="466">
        <v>0</v>
      </c>
      <c r="K764" s="466">
        <v>0</v>
      </c>
      <c r="L764" s="466">
        <v>0</v>
      </c>
      <c r="M764" s="466">
        <v>0</v>
      </c>
      <c r="N764" s="466">
        <f t="shared" si="979"/>
        <v>2</v>
      </c>
    </row>
    <row r="765" spans="1:14" outlineLevel="1">
      <c r="B765" t="str">
        <f t="shared" si="980"/>
        <v>GSW  Spr</v>
      </c>
      <c r="C765">
        <v>2</v>
      </c>
      <c r="D765">
        <v>2</v>
      </c>
      <c r="E765">
        <v>3</v>
      </c>
      <c r="F765">
        <v>1</v>
      </c>
      <c r="G765">
        <v>1</v>
      </c>
      <c r="H765" s="466">
        <f t="shared" si="978"/>
        <v>4</v>
      </c>
      <c r="I765" s="466">
        <v>1</v>
      </c>
      <c r="J765" s="466">
        <v>0</v>
      </c>
      <c r="K765" s="466">
        <v>0</v>
      </c>
      <c r="L765" s="466">
        <v>0</v>
      </c>
      <c r="M765" s="466">
        <v>0</v>
      </c>
      <c r="N765" s="466">
        <f t="shared" si="979"/>
        <v>2</v>
      </c>
    </row>
    <row r="766" spans="1:14" outlineLevel="1">
      <c r="A766" t="s">
        <v>863</v>
      </c>
      <c r="B766" t="str">
        <f t="shared" ref="B766:B777" si="982">INDEX(i.Region_Desc,$C766,1)&amp;" "&amp;INDEX(i.GenotypeDesc,$D766,1)&amp;" "&amp;INDEX(i.TOL_Desc,$E766,1)</f>
        <v>GSW  Aut</v>
      </c>
      <c r="C766">
        <v>2</v>
      </c>
      <c r="D766">
        <v>4</v>
      </c>
      <c r="E766">
        <v>1</v>
      </c>
      <c r="F766">
        <v>1</v>
      </c>
      <c r="G766">
        <v>1</v>
      </c>
      <c r="H766" s="466">
        <f t="shared" si="978"/>
        <v>5</v>
      </c>
      <c r="I766" s="466">
        <v>5</v>
      </c>
      <c r="J766" s="466">
        <v>0</v>
      </c>
      <c r="K766" s="466">
        <v>0</v>
      </c>
      <c r="L766" s="466">
        <v>0</v>
      </c>
      <c r="M766" s="466">
        <v>0</v>
      </c>
      <c r="N766" s="466">
        <f t="shared" si="979"/>
        <v>3</v>
      </c>
    </row>
    <row r="767" spans="1:14" outlineLevel="1">
      <c r="B767" t="str">
        <f t="shared" si="982"/>
        <v>GSW  Win</v>
      </c>
      <c r="C767">
        <v>2</v>
      </c>
      <c r="D767">
        <v>4</v>
      </c>
      <c r="E767">
        <v>2</v>
      </c>
      <c r="F767">
        <v>1</v>
      </c>
      <c r="G767">
        <v>1</v>
      </c>
      <c r="H767" s="466">
        <f t="shared" si="978"/>
        <v>5</v>
      </c>
      <c r="I767" s="466">
        <f t="shared" si="981"/>
        <v>3</v>
      </c>
      <c r="J767" s="466">
        <v>0</v>
      </c>
      <c r="K767" s="466">
        <v>0</v>
      </c>
      <c r="L767" s="466">
        <v>0</v>
      </c>
      <c r="M767" s="466">
        <v>0</v>
      </c>
      <c r="N767" s="466">
        <f t="shared" si="979"/>
        <v>3</v>
      </c>
    </row>
    <row r="768" spans="1:14" outlineLevel="1">
      <c r="A768" s="105"/>
      <c r="B768" s="105" t="str">
        <f t="shared" si="982"/>
        <v>GSW  Spr</v>
      </c>
      <c r="C768" s="105">
        <v>2</v>
      </c>
      <c r="D768" s="105">
        <v>4</v>
      </c>
      <c r="E768" s="105">
        <v>3</v>
      </c>
      <c r="F768" s="105">
        <v>1</v>
      </c>
      <c r="G768" s="105">
        <v>1</v>
      </c>
      <c r="H768" s="501">
        <f t="shared" si="978"/>
        <v>5</v>
      </c>
      <c r="I768" s="501">
        <v>1</v>
      </c>
      <c r="J768" s="501">
        <v>0</v>
      </c>
      <c r="K768" s="501">
        <v>0</v>
      </c>
      <c r="L768" s="501">
        <v>0</v>
      </c>
      <c r="M768" s="501">
        <v>0</v>
      </c>
      <c r="N768" s="501">
        <f t="shared" si="979"/>
        <v>3</v>
      </c>
    </row>
    <row r="769" spans="1:15" outlineLevel="1">
      <c r="A769" s="102" t="s">
        <v>1103</v>
      </c>
      <c r="B769" s="102" t="str">
        <f t="shared" si="982"/>
        <v>CWW  Aut</v>
      </c>
      <c r="C769" s="102">
        <v>3</v>
      </c>
      <c r="D769" s="102">
        <v>1</v>
      </c>
      <c r="E769" s="102">
        <v>1</v>
      </c>
      <c r="F769" s="102">
        <v>1</v>
      </c>
      <c r="G769" s="102">
        <v>1</v>
      </c>
      <c r="H769" s="500">
        <f t="shared" si="978"/>
        <v>3</v>
      </c>
      <c r="I769" s="500">
        <v>5</v>
      </c>
      <c r="J769" s="500">
        <v>0</v>
      </c>
      <c r="K769" s="500">
        <v>0</v>
      </c>
      <c r="L769" s="500">
        <v>0</v>
      </c>
      <c r="M769" s="500">
        <v>0</v>
      </c>
      <c r="N769" s="500">
        <f t="shared" si="979"/>
        <v>2</v>
      </c>
    </row>
    <row r="770" spans="1:15" outlineLevel="1">
      <c r="B770" t="str">
        <f t="shared" si="982"/>
        <v>CWW  Win</v>
      </c>
      <c r="C770">
        <v>3</v>
      </c>
      <c r="D770">
        <v>1</v>
      </c>
      <c r="E770">
        <v>2</v>
      </c>
      <c r="F770">
        <v>1</v>
      </c>
      <c r="G770">
        <v>1</v>
      </c>
      <c r="H770" s="466">
        <f t="shared" si="978"/>
        <v>3</v>
      </c>
      <c r="I770" s="466">
        <f t="shared" si="981"/>
        <v>3</v>
      </c>
      <c r="J770" s="466">
        <v>0</v>
      </c>
      <c r="K770" s="466">
        <v>0</v>
      </c>
      <c r="L770" s="466">
        <v>0</v>
      </c>
      <c r="M770" s="466">
        <v>0</v>
      </c>
      <c r="N770" s="466">
        <f t="shared" si="979"/>
        <v>2</v>
      </c>
    </row>
    <row r="771" spans="1:15" outlineLevel="1">
      <c r="B771" t="str">
        <f t="shared" si="982"/>
        <v>CWW  Spr</v>
      </c>
      <c r="C771">
        <v>3</v>
      </c>
      <c r="D771">
        <v>1</v>
      </c>
      <c r="E771">
        <v>3</v>
      </c>
      <c r="F771">
        <v>1</v>
      </c>
      <c r="G771">
        <v>1</v>
      </c>
      <c r="H771" s="466">
        <f t="shared" si="978"/>
        <v>3</v>
      </c>
      <c r="I771" s="466">
        <v>1</v>
      </c>
      <c r="J771" s="466">
        <v>0</v>
      </c>
      <c r="K771" s="466">
        <v>0</v>
      </c>
      <c r="L771" s="466">
        <v>0</v>
      </c>
      <c r="M771" s="466">
        <v>0</v>
      </c>
      <c r="N771" s="466">
        <f t="shared" si="979"/>
        <v>2</v>
      </c>
    </row>
    <row r="772" spans="1:15" outlineLevel="1">
      <c r="A772" t="s">
        <v>1104</v>
      </c>
      <c r="B772" t="str">
        <f t="shared" si="982"/>
        <v>CWW  Aut</v>
      </c>
      <c r="C772">
        <v>3</v>
      </c>
      <c r="D772">
        <v>2</v>
      </c>
      <c r="E772">
        <v>1</v>
      </c>
      <c r="F772">
        <v>1</v>
      </c>
      <c r="G772">
        <v>1</v>
      </c>
      <c r="H772" s="466">
        <f t="shared" si="978"/>
        <v>4</v>
      </c>
      <c r="I772" s="466">
        <v>5</v>
      </c>
      <c r="J772" s="466">
        <v>0</v>
      </c>
      <c r="K772" s="466">
        <v>0</v>
      </c>
      <c r="L772" s="466">
        <v>0</v>
      </c>
      <c r="M772" s="466">
        <v>0</v>
      </c>
      <c r="N772" s="466">
        <f t="shared" si="979"/>
        <v>2</v>
      </c>
    </row>
    <row r="773" spans="1:15" outlineLevel="1">
      <c r="B773" t="str">
        <f t="shared" si="982"/>
        <v>CWW  Win</v>
      </c>
      <c r="C773">
        <v>3</v>
      </c>
      <c r="D773">
        <v>2</v>
      </c>
      <c r="E773">
        <v>2</v>
      </c>
      <c r="F773">
        <v>1</v>
      </c>
      <c r="G773">
        <v>1</v>
      </c>
      <c r="H773" s="466">
        <f t="shared" si="978"/>
        <v>4</v>
      </c>
      <c r="I773" s="466">
        <f t="shared" si="981"/>
        <v>3</v>
      </c>
      <c r="J773" s="466">
        <v>0</v>
      </c>
      <c r="K773" s="466">
        <v>0</v>
      </c>
      <c r="L773" s="466">
        <v>0</v>
      </c>
      <c r="M773" s="466">
        <v>0</v>
      </c>
      <c r="N773" s="466">
        <f t="shared" si="979"/>
        <v>2</v>
      </c>
    </row>
    <row r="774" spans="1:15" outlineLevel="1">
      <c r="B774" t="str">
        <f t="shared" si="982"/>
        <v>CWW  Spr</v>
      </c>
      <c r="C774">
        <v>3</v>
      </c>
      <c r="D774">
        <v>2</v>
      </c>
      <c r="E774">
        <v>3</v>
      </c>
      <c r="F774">
        <v>1</v>
      </c>
      <c r="G774">
        <v>1</v>
      </c>
      <c r="H774" s="466">
        <f t="shared" si="978"/>
        <v>4</v>
      </c>
      <c r="I774" s="466">
        <v>1</v>
      </c>
      <c r="J774" s="466">
        <v>0</v>
      </c>
      <c r="K774" s="466">
        <v>0</v>
      </c>
      <c r="L774" s="466">
        <v>0</v>
      </c>
      <c r="M774" s="466">
        <v>0</v>
      </c>
      <c r="N774" s="466">
        <f t="shared" si="979"/>
        <v>2</v>
      </c>
    </row>
    <row r="775" spans="1:15" outlineLevel="1">
      <c r="A775" t="s">
        <v>1666</v>
      </c>
      <c r="B775" t="str">
        <f t="shared" si="982"/>
        <v>CWW  Aut</v>
      </c>
      <c r="C775">
        <v>3</v>
      </c>
      <c r="D775">
        <v>2</v>
      </c>
      <c r="E775">
        <v>1</v>
      </c>
      <c r="F775">
        <v>1</v>
      </c>
      <c r="G775">
        <v>1</v>
      </c>
      <c r="H775" s="466">
        <f t="shared" si="978"/>
        <v>4</v>
      </c>
      <c r="I775" s="466">
        <v>5</v>
      </c>
      <c r="J775" s="466">
        <v>0</v>
      </c>
      <c r="K775" s="466">
        <v>0</v>
      </c>
      <c r="L775" s="466">
        <v>0</v>
      </c>
      <c r="M775" s="466">
        <v>0</v>
      </c>
      <c r="N775" s="466">
        <f t="shared" si="979"/>
        <v>2</v>
      </c>
    </row>
    <row r="776" spans="1:15" outlineLevel="1">
      <c r="B776" t="str">
        <f t="shared" si="982"/>
        <v>CWW  Win</v>
      </c>
      <c r="C776">
        <v>3</v>
      </c>
      <c r="D776">
        <v>2</v>
      </c>
      <c r="E776">
        <v>2</v>
      </c>
      <c r="F776">
        <v>1</v>
      </c>
      <c r="G776">
        <v>1</v>
      </c>
      <c r="H776" s="466">
        <f t="shared" si="978"/>
        <v>4</v>
      </c>
      <c r="I776" s="466">
        <f t="shared" si="981"/>
        <v>3</v>
      </c>
      <c r="J776" s="466">
        <v>0</v>
      </c>
      <c r="K776" s="466">
        <v>0</v>
      </c>
      <c r="L776" s="466">
        <v>0</v>
      </c>
      <c r="M776" s="466">
        <v>0</v>
      </c>
      <c r="N776" s="466">
        <f t="shared" si="979"/>
        <v>2</v>
      </c>
    </row>
    <row r="777" spans="1:15" outlineLevel="1">
      <c r="B777" t="str">
        <f t="shared" si="982"/>
        <v>CWW  Spr</v>
      </c>
      <c r="C777">
        <v>3</v>
      </c>
      <c r="D777">
        <v>2</v>
      </c>
      <c r="E777">
        <v>3</v>
      </c>
      <c r="F777">
        <v>1</v>
      </c>
      <c r="G777">
        <v>1</v>
      </c>
      <c r="H777" s="466">
        <f t="shared" si="978"/>
        <v>4</v>
      </c>
      <c r="I777" s="466">
        <v>1</v>
      </c>
      <c r="J777" s="466">
        <v>0</v>
      </c>
      <c r="K777" s="466">
        <v>0</v>
      </c>
      <c r="L777" s="466">
        <v>0</v>
      </c>
      <c r="M777" s="466">
        <v>0</v>
      </c>
      <c r="N777" s="466">
        <f t="shared" si="979"/>
        <v>2</v>
      </c>
    </row>
    <row r="778" spans="1:15" outlineLevel="1">
      <c r="A778" t="s">
        <v>863</v>
      </c>
      <c r="B778" t="str">
        <f>INDEX(i.Region_Desc,$C778,1)&amp;" "&amp;INDEX(i.GenotypeDesc,$D778,1)&amp;" "&amp;INDEX(i.TOL_Desc,$E778,1)</f>
        <v>CWW  Aut</v>
      </c>
      <c r="C778">
        <v>3</v>
      </c>
      <c r="D778">
        <v>4</v>
      </c>
      <c r="E778">
        <v>1</v>
      </c>
      <c r="F778">
        <v>1</v>
      </c>
      <c r="G778">
        <v>1</v>
      </c>
      <c r="H778" s="466">
        <f t="shared" si="978"/>
        <v>5</v>
      </c>
      <c r="I778" s="466">
        <v>5</v>
      </c>
      <c r="J778" s="466">
        <v>0</v>
      </c>
      <c r="K778" s="466">
        <v>0</v>
      </c>
      <c r="L778" s="466">
        <v>0</v>
      </c>
      <c r="M778" s="466">
        <v>0</v>
      </c>
      <c r="N778" s="466">
        <f t="shared" si="979"/>
        <v>3</v>
      </c>
    </row>
    <row r="779" spans="1:15" outlineLevel="1">
      <c r="B779" t="str">
        <f>INDEX(i.Region_Desc,$C779,1)&amp;" "&amp;INDEX(i.GenotypeDesc,$D779,1)&amp;" "&amp;INDEX(i.TOL_Desc,$E779,1)</f>
        <v>CWW  Win</v>
      </c>
      <c r="C779">
        <v>3</v>
      </c>
      <c r="D779">
        <v>4</v>
      </c>
      <c r="E779">
        <v>2</v>
      </c>
      <c r="F779">
        <v>1</v>
      </c>
      <c r="G779">
        <v>1</v>
      </c>
      <c r="H779" s="466">
        <f t="shared" si="978"/>
        <v>5</v>
      </c>
      <c r="I779" s="466">
        <f t="shared" si="981"/>
        <v>3</v>
      </c>
      <c r="J779" s="466">
        <v>0</v>
      </c>
      <c r="K779" s="466">
        <v>0</v>
      </c>
      <c r="L779" s="466">
        <v>0</v>
      </c>
      <c r="M779" s="466">
        <v>0</v>
      </c>
      <c r="N779" s="466">
        <f t="shared" si="979"/>
        <v>3</v>
      </c>
    </row>
    <row r="780" spans="1:15" outlineLevel="1">
      <c r="A780" s="105"/>
      <c r="B780" s="105" t="str">
        <f>INDEX(i.Region_Desc,$C780,1)&amp;" "&amp;INDEX(i.GenotypeDesc,$D780,1)&amp;" "&amp;INDEX(i.TOL_Desc,$E780,1)</f>
        <v>CWW  Spr</v>
      </c>
      <c r="C780" s="105">
        <v>3</v>
      </c>
      <c r="D780" s="105">
        <v>4</v>
      </c>
      <c r="E780" s="105">
        <v>3</v>
      </c>
      <c r="F780" s="105">
        <v>1</v>
      </c>
      <c r="G780" s="105">
        <v>1</v>
      </c>
      <c r="H780" s="501">
        <f t="shared" si="978"/>
        <v>5</v>
      </c>
      <c r="I780" s="501">
        <v>1</v>
      </c>
      <c r="J780" s="501">
        <v>0</v>
      </c>
      <c r="K780" s="501">
        <v>0</v>
      </c>
      <c r="L780" s="501">
        <v>0</v>
      </c>
      <c r="M780" s="501">
        <v>0</v>
      </c>
      <c r="N780" s="501">
        <f t="shared" si="979"/>
        <v>3</v>
      </c>
    </row>
    <row r="783" spans="1:15">
      <c r="A783" s="16" t="s">
        <v>1710</v>
      </c>
    </row>
    <row r="784" spans="1:15" ht="80.25">
      <c r="C784" s="210" t="s">
        <v>1476</v>
      </c>
      <c r="D784" s="210" t="s">
        <v>1561</v>
      </c>
      <c r="E784" s="210"/>
      <c r="F784" s="210" t="s">
        <v>1534</v>
      </c>
      <c r="G784" s="210" t="s">
        <v>1535</v>
      </c>
      <c r="H784" s="210" t="s">
        <v>1536</v>
      </c>
      <c r="I784" s="210" t="s">
        <v>1537</v>
      </c>
      <c r="J784" s="210" t="s">
        <v>1714</v>
      </c>
      <c r="K784" s="210" t="s">
        <v>1536</v>
      </c>
      <c r="L784" s="210" t="s">
        <v>1537</v>
      </c>
      <c r="M784" s="210" t="s">
        <v>1711</v>
      </c>
      <c r="N784" s="210" t="s">
        <v>1812</v>
      </c>
      <c r="O784" s="210" t="s">
        <v>1815</v>
      </c>
    </row>
    <row r="785" spans="1:15">
      <c r="A785">
        <v>0</v>
      </c>
      <c r="B785" t="s">
        <v>377</v>
      </c>
      <c r="C785" s="12">
        <v>1</v>
      </c>
      <c r="D785">
        <v>1</v>
      </c>
      <c r="F785" s="12">
        <v>0</v>
      </c>
      <c r="G785" s="12">
        <v>0</v>
      </c>
      <c r="H785" s="12">
        <v>0</v>
      </c>
      <c r="I785" s="12">
        <v>0</v>
      </c>
      <c r="J785" s="12">
        <v>0</v>
      </c>
      <c r="K785" s="12">
        <v>0</v>
      </c>
      <c r="L785" s="12">
        <v>0</v>
      </c>
      <c r="M785" s="12">
        <v>1</v>
      </c>
      <c r="N785" s="12">
        <v>0</v>
      </c>
      <c r="O785" s="12">
        <v>0</v>
      </c>
    </row>
    <row r="786" spans="1:15">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c r="A788">
        <v>3</v>
      </c>
      <c r="C788" s="12">
        <f>4/7</f>
        <v>0.5714285714285714</v>
      </c>
      <c r="D788">
        <v>2</v>
      </c>
      <c r="F788" s="12">
        <v>0.2</v>
      </c>
      <c r="G788" s="12">
        <v>-0.05</v>
      </c>
      <c r="H788" s="12">
        <v>-0.1</v>
      </c>
      <c r="I788" s="12">
        <v>-0.2</v>
      </c>
      <c r="J788" s="12">
        <v>-0.02</v>
      </c>
      <c r="K788" s="12">
        <v>-0.05</v>
      </c>
      <c r="L788" s="12">
        <v>-0.05</v>
      </c>
      <c r="N788" s="12">
        <v>0.9</v>
      </c>
    </row>
    <row r="789" spans="1:15">
      <c r="A789">
        <v>4</v>
      </c>
      <c r="C789" s="12">
        <f>8/7</f>
        <v>1.1428571428571428</v>
      </c>
      <c r="D789">
        <v>3</v>
      </c>
      <c r="N789" s="12">
        <v>1.35</v>
      </c>
    </row>
    <row r="790" spans="1:15">
      <c r="A790">
        <v>5</v>
      </c>
      <c r="C790" s="12">
        <f>9/7</f>
        <v>1.2857142857142858</v>
      </c>
      <c r="D790">
        <v>3</v>
      </c>
    </row>
    <row r="791" spans="1:15">
      <c r="A791">
        <v>5</v>
      </c>
      <c r="C791" s="12">
        <f>11/7</f>
        <v>1.5714285714285714</v>
      </c>
      <c r="D791">
        <v>4</v>
      </c>
    </row>
    <row r="792" spans="1:15">
      <c r="F792" t="s">
        <v>1540</v>
      </c>
    </row>
    <row r="793" spans="1:15">
      <c r="B793" t="s">
        <v>1538</v>
      </c>
      <c r="C793" s="12">
        <v>85</v>
      </c>
    </row>
    <row r="794" spans="1:15">
      <c r="C794" s="21" t="s">
        <v>1562</v>
      </c>
    </row>
  </sheetData>
  <phoneticPr fontId="7" type="noConversion"/>
  <conditionalFormatting sqref="C74:G89">
    <cfRule type="cellIs" dxfId="8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199" workbookViewId="0">
      <selection activeCell="C235" sqref="C235"/>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957</v>
      </c>
      <c r="C4" s="49">
        <v>1</v>
      </c>
      <c r="D4" s="62" t="str">
        <f>(INDEX(i.TOL_Desc,d.TOL,1)&amp;" ")</f>
        <v xml:space="preserve">Aut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404</v>
      </c>
    </row>
    <row r="97" spans="1:11" ht="81" hidden="1" customHeight="1" outlineLevel="1">
      <c r="C97" s="27" t="s">
        <v>76</v>
      </c>
      <c r="D97" s="27" t="s">
        <v>115</v>
      </c>
      <c r="E97" s="27" t="s">
        <v>77</v>
      </c>
      <c r="F97" s="27" t="s">
        <v>368</v>
      </c>
      <c r="G97" s="27"/>
      <c r="H97" s="27" t="s">
        <v>838</v>
      </c>
      <c r="I97" s="27" t="s">
        <v>839</v>
      </c>
      <c r="J97" s="27" t="s">
        <v>840</v>
      </c>
      <c r="K97" s="27" t="s">
        <v>1469</v>
      </c>
    </row>
    <row r="98" spans="1:11" hidden="1" outlineLevel="1">
      <c r="B98" t="s">
        <v>377</v>
      </c>
      <c r="C98" s="32">
        <v>70</v>
      </c>
      <c r="D98" s="32">
        <v>50</v>
      </c>
      <c r="E98" s="32">
        <v>75</v>
      </c>
      <c r="F98" s="32">
        <v>50</v>
      </c>
      <c r="H98" s="110">
        <v>1</v>
      </c>
      <c r="I98" s="110">
        <v>1</v>
      </c>
      <c r="J98" s="110">
        <v>1</v>
      </c>
      <c r="K98" s="110">
        <v>1</v>
      </c>
    </row>
    <row r="99" spans="1:11" hidden="1" outlineLevel="1">
      <c r="B99" t="s">
        <v>852</v>
      </c>
      <c r="H99" s="110">
        <v>0.75</v>
      </c>
      <c r="I99" s="110">
        <v>0.75</v>
      </c>
      <c r="J99" s="110">
        <v>0.75</v>
      </c>
      <c r="K99" s="110">
        <v>0.75</v>
      </c>
    </row>
    <row r="100" spans="1:11" hidden="1" outlineLevel="1">
      <c r="B100" t="s">
        <v>853</v>
      </c>
      <c r="H100" s="110">
        <v>1.25</v>
      </c>
      <c r="I100" s="110">
        <v>1.25</v>
      </c>
      <c r="J100" s="110">
        <v>1.25</v>
      </c>
      <c r="K100" s="110">
        <v>1.25</v>
      </c>
    </row>
    <row r="101" spans="1:11" hidden="1" outlineLevel="1">
      <c r="B101" t="s">
        <v>854</v>
      </c>
      <c r="H101" s="111"/>
      <c r="I101" s="110">
        <v>1.5</v>
      </c>
      <c r="J101" s="111"/>
      <c r="K101" s="110">
        <v>1.5</v>
      </c>
    </row>
    <row r="102" spans="1:11" hidden="1" outlineLevel="1"/>
    <row r="103" spans="1:11" collapsed="1"/>
    <row r="104" spans="1:11">
      <c r="A104" s="184" t="s">
        <v>841</v>
      </c>
      <c r="B104" s="16"/>
      <c r="C104" t="s">
        <v>919</v>
      </c>
    </row>
    <row r="105" spans="1:11">
      <c r="A105" s="184"/>
      <c r="B105" s="16"/>
      <c r="J105" t="s">
        <v>1816</v>
      </c>
    </row>
    <row r="106" spans="1:11" ht="38.25"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8.75"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6.75"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94.5"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7.25" collapsed="1">
      <c r="A138" s="219" t="s">
        <v>1171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6" hidden="1"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165" hidden="1"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hidden="1"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hidden="1"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942</v>
      </c>
    </row>
    <row r="200" spans="1:47" hidden="1" outlineLevel="1">
      <c r="C200" s="167"/>
      <c r="D200" s="167" t="s">
        <v>936</v>
      </c>
      <c r="E200" s="167" t="s">
        <v>1816</v>
      </c>
      <c r="F200" s="167" t="s">
        <v>1817</v>
      </c>
      <c r="G200" s="167"/>
      <c r="H200" s="167" t="s">
        <v>1111</v>
      </c>
      <c r="I200" s="167"/>
      <c r="J200" s="167"/>
      <c r="K200" s="167"/>
      <c r="L200" s="167"/>
      <c r="M200" s="167"/>
      <c r="N200" s="167"/>
    </row>
    <row r="201" spans="1:47" ht="67.5" hidden="1" outlineLevel="1">
      <c r="C201" s="202" t="s">
        <v>930</v>
      </c>
      <c r="D201" s="167"/>
      <c r="E201" s="167"/>
      <c r="F201" s="167"/>
      <c r="G201" s="167"/>
      <c r="H201" s="167" t="s">
        <v>1112</v>
      </c>
      <c r="I201" s="167"/>
      <c r="J201" s="167"/>
      <c r="K201" s="167"/>
      <c r="L201" s="167"/>
      <c r="M201" s="167"/>
      <c r="N201" s="167"/>
    </row>
    <row r="202" spans="1:47" hidden="1"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hidden="1"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hidden="1"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hidden="1"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hidden="1"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hidden="1"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1413</v>
      </c>
      <c r="C210" s="167"/>
      <c r="D210" s="167"/>
      <c r="E210" s="167"/>
      <c r="F210" s="167"/>
      <c r="G210" s="167"/>
      <c r="H210" s="167"/>
      <c r="I210" s="167"/>
      <c r="J210" s="167"/>
      <c r="K210" s="167"/>
      <c r="L210" s="167"/>
      <c r="M210" s="167"/>
      <c r="N210" s="167"/>
    </row>
    <row r="211" spans="1:14" hidden="1" outlineLevel="1">
      <c r="C211" s="175" t="s">
        <v>954</v>
      </c>
      <c r="D211" s="175" t="s">
        <v>955</v>
      </c>
      <c r="E211" s="175" t="s">
        <v>956</v>
      </c>
      <c r="F211" s="172" t="s">
        <v>936</v>
      </c>
      <c r="G211" s="172"/>
      <c r="H211" s="172"/>
      <c r="I211" s="172" t="s">
        <v>1816</v>
      </c>
      <c r="J211" s="172"/>
      <c r="K211" s="172"/>
      <c r="L211" s="172" t="s">
        <v>1817</v>
      </c>
      <c r="M211" s="172"/>
      <c r="N211" s="172"/>
    </row>
    <row r="212" spans="1:14" hidden="1"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hidden="1"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hidden="1"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hidden="1"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hidden="1"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hidden="1"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hidden="1"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hidden="1" outlineLevel="1"/>
    <row r="221" spans="1:14" collapsed="1">
      <c r="A221" s="184" t="s">
        <v>1048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936</v>
      </c>
      <c r="G222" s="172"/>
      <c r="H222" s="172"/>
      <c r="I222" s="172" t="s">
        <v>1816</v>
      </c>
      <c r="J222" s="172"/>
      <c r="K222" s="172"/>
      <c r="L222" s="172" t="s">
        <v>1817</v>
      </c>
      <c r="M222" s="172"/>
      <c r="N222" s="172"/>
    </row>
    <row r="223" spans="1:14" hidden="1"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7.75" hidden="1" outlineLevel="1">
      <c r="A224" s="167"/>
      <c r="B224" s="167"/>
      <c r="C224" s="168" t="s">
        <v>804</v>
      </c>
      <c r="D224" s="168" t="s">
        <v>1249</v>
      </c>
      <c r="E224" s="168" t="s">
        <v>1249</v>
      </c>
      <c r="F224" s="167" t="s">
        <v>1249</v>
      </c>
      <c r="G224" s="167"/>
      <c r="H224" s="167"/>
      <c r="I224" s="167"/>
      <c r="J224" s="167"/>
      <c r="K224" s="167"/>
      <c r="L224" s="167"/>
      <c r="M224" s="167"/>
      <c r="N224" s="167"/>
    </row>
    <row r="225" spans="1:64" hidden="1"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1654</v>
      </c>
    </row>
    <row r="231" spans="1:64" outlineLevel="1">
      <c r="B231" t="s">
        <v>943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1077</v>
      </c>
      <c r="F232" t="s">
        <v>1780</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1733</v>
      </c>
      <c r="F233" t="s">
        <v>1740</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958</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961</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1721</v>
      </c>
      <c r="C237" s="465" t="str">
        <f t="shared" ref="C237:Q239" si="168">INDEX(i.TOL_indices,d.TOL,$A237)&amp;", "&amp;TEXT(C$235,"0")&amp;":"&amp;TEXT(C$236,"0")</f>
        <v>19:20, 33:49</v>
      </c>
      <c r="D237" s="465" t="str">
        <f t="shared" si="168"/>
        <v>19:20, 49:54</v>
      </c>
      <c r="E237" s="465" t="str">
        <f t="shared" ref="E237:F239" si="169">INDEX(i.TOL_indices,d.TOL,$A237)&amp;", "&amp;TEXT(E$235,"0")&amp;":"&amp;TEXT(E$236,"0")</f>
        <v>19:20, 62:69</v>
      </c>
      <c r="F237" s="465" t="str">
        <f t="shared" si="169"/>
        <v>19:20, 69:76</v>
      </c>
      <c r="G237" s="465" t="str">
        <f t="shared" si="168"/>
        <v>19:20, 76:84</v>
      </c>
      <c r="H237" s="465" t="str">
        <f t="shared" si="168"/>
        <v>19:20, 84:102</v>
      </c>
      <c r="I237" s="465" t="str">
        <f t="shared" si="168"/>
        <v>19:20, 33:51</v>
      </c>
      <c r="J237" s="465" t="str">
        <f t="shared" si="168"/>
        <v>19:20, 51:56</v>
      </c>
      <c r="K237" s="465" t="str">
        <f t="shared" si="168"/>
        <v>19:20, 64:71</v>
      </c>
      <c r="L237" s="465" t="str">
        <f t="shared" si="168"/>
        <v>19:20, 71:78</v>
      </c>
      <c r="M237" s="465" t="str">
        <f t="shared" si="168"/>
        <v>19:20, 78:86</v>
      </c>
      <c r="N237" s="465" t="str">
        <f t="shared" si="168"/>
        <v>19:20, 86:102</v>
      </c>
      <c r="O237" s="465" t="str">
        <f t="shared" si="168"/>
        <v>19:20, 33:54</v>
      </c>
      <c r="P237" s="465" t="str">
        <f t="shared" si="168"/>
        <v>19:20, 54:59</v>
      </c>
      <c r="Q237" s="465" t="str">
        <f t="shared" si="168"/>
        <v>19:20, 67:74</v>
      </c>
      <c r="R237" s="465" t="str">
        <f t="shared" ref="R237:AT239" si="170">INDEX(i.TOL_indices,d.TOL,$A237)&amp;", "&amp;TEXT(R$235,"0")&amp;":"&amp;TEXT(R$236,"0")</f>
        <v>19:20, 74:81</v>
      </c>
      <c r="S237" s="465" t="str">
        <f t="shared" si="170"/>
        <v>19:20, 81:89</v>
      </c>
      <c r="T237" s="465" t="str">
        <f t="shared" si="170"/>
        <v>19:20, 89:102</v>
      </c>
      <c r="U237" s="465" t="str">
        <f t="shared" si="170"/>
        <v>19:20, 33:56</v>
      </c>
      <c r="V237" s="465" t="str">
        <f t="shared" si="170"/>
        <v>19:20, 56:61</v>
      </c>
      <c r="W237" s="465" t="str">
        <f t="shared" si="170"/>
        <v>19:20, 69:76</v>
      </c>
      <c r="X237" s="465" t="str">
        <f t="shared" si="170"/>
        <v>19:20, 76:83</v>
      </c>
      <c r="Y237" s="465" t="str">
        <f t="shared" si="170"/>
        <v>19:20, 83:91</v>
      </c>
      <c r="Z237" s="465" t="str">
        <f t="shared" si="170"/>
        <v>19:20, 91:102</v>
      </c>
      <c r="AA237" s="465" t="str">
        <f t="shared" si="170"/>
        <v>19:20, 33:58</v>
      </c>
      <c r="AB237" s="465" t="str">
        <f t="shared" si="170"/>
        <v>19:20, 58:63</v>
      </c>
      <c r="AC237" s="465" t="str">
        <f t="shared" si="170"/>
        <v>19:20, 71:78</v>
      </c>
      <c r="AD237" s="465" t="str">
        <f t="shared" si="170"/>
        <v>19:20, 78:85</v>
      </c>
      <c r="AE237" s="465" t="str">
        <f t="shared" si="170"/>
        <v>19:20, 85:93</v>
      </c>
      <c r="AF237" s="465" t="str">
        <f t="shared" si="170"/>
        <v>19:20, 93:102</v>
      </c>
      <c r="AG237" s="465" t="str">
        <f t="shared" si="170"/>
        <v>19:20, 33:49</v>
      </c>
      <c r="AH237" s="465" t="str">
        <f t="shared" si="170"/>
        <v>19:20, 49:54</v>
      </c>
      <c r="AI237" s="465" t="str">
        <f t="shared" si="170"/>
        <v>19:20, 62:69</v>
      </c>
      <c r="AJ237" s="465" t="str">
        <f t="shared" si="170"/>
        <v>19:20, 69:76</v>
      </c>
      <c r="AK237" s="465" t="str">
        <f t="shared" si="170"/>
        <v>19:20, 76:84</v>
      </c>
      <c r="AL237" s="465" t="str">
        <f t="shared" si="170"/>
        <v>19:20, 84:102</v>
      </c>
      <c r="AM237" s="465" t="str">
        <f t="shared" si="170"/>
        <v>19:20, 102:114</v>
      </c>
      <c r="AN237" s="465" t="str">
        <f t="shared" si="170"/>
        <v>19:20, 114:121</v>
      </c>
      <c r="AO237" s="465" t="str">
        <f t="shared" si="170"/>
        <v>19:20, 121:129</v>
      </c>
      <c r="AP237" s="465" t="str">
        <f t="shared" si="170"/>
        <v>19:20, 129:137</v>
      </c>
      <c r="AQ237" s="465" t="str">
        <f t="shared" ref="AM237:AQ239" si="171">INDEX(i.TOL_indices,d.TOL,$A237)&amp;", "&amp;TEXT(AQ$235,"0")&amp;":"&amp;TEXT(AQ$236,"0")</f>
        <v>19:20, 137:154</v>
      </c>
      <c r="AR237" s="465" t="str">
        <f t="shared" si="170"/>
        <v>19:20, 154:167</v>
      </c>
      <c r="AS237" s="465" t="str">
        <f t="shared" si="170"/>
        <v>19:20, 167:173</v>
      </c>
      <c r="AT237" s="465" t="str">
        <f t="shared" si="170"/>
        <v>19:20, 173:181</v>
      </c>
      <c r="AU237" s="465" t="str">
        <f t="shared" ref="AR237:BK239" si="172">INDEX(i.TOL_indices,d.TOL,$A237)&amp;", "&amp;TEXT(AU$235,"0")&amp;":"&amp;TEXT(AU$236,"0")</f>
        <v>19:20, 181:189</v>
      </c>
      <c r="AV237" s="465" t="str">
        <f t="shared" si="172"/>
        <v>19:20, 189:206</v>
      </c>
      <c r="AW237" s="465" t="str">
        <f t="shared" si="172"/>
        <v>19:20, 206:219</v>
      </c>
      <c r="AX237" s="465" t="str">
        <f t="shared" si="172"/>
        <v>19:20, 219:225</v>
      </c>
      <c r="AY237" s="465" t="str">
        <f t="shared" si="172"/>
        <v>19:20, 225:233</v>
      </c>
      <c r="AZ237" s="465" t="str">
        <f t="shared" si="172"/>
        <v>19:20, 233:241</v>
      </c>
      <c r="BA237" s="465" t="str">
        <f t="shared" si="172"/>
        <v>19:20, 241:258</v>
      </c>
      <c r="BB237" s="465" t="str">
        <f t="shared" si="172"/>
        <v>19:20, 258:271</v>
      </c>
      <c r="BC237" s="465" t="str">
        <f t="shared" si="172"/>
        <v>19:20, 271:277</v>
      </c>
      <c r="BD237" s="465" t="str">
        <f t="shared" si="172"/>
        <v>19:20, 277:285</v>
      </c>
      <c r="BE237" s="465" t="str">
        <f t="shared" si="172"/>
        <v>19:20, 285:293</v>
      </c>
      <c r="BF237" s="465" t="str">
        <f t="shared" si="172"/>
        <v>19:20, 293:310</v>
      </c>
      <c r="BG237" s="465" t="str">
        <f t="shared" si="172"/>
        <v>19:20, 310:323</v>
      </c>
      <c r="BH237" s="465" t="str">
        <f t="shared" si="172"/>
        <v>19:20, 323:329</v>
      </c>
      <c r="BI237" s="465" t="str">
        <f t="shared" si="172"/>
        <v>19:20, 329:337</v>
      </c>
      <c r="BJ237" s="465" t="str">
        <f t="shared" si="172"/>
        <v>19:20, 337:345</v>
      </c>
      <c r="BK237" s="465" t="str">
        <f t="shared" si="172"/>
        <v>19:20, 345:362</v>
      </c>
    </row>
    <row r="238" spans="1:64" ht="48.75" customHeight="1" outlineLevel="1">
      <c r="A238">
        <v>3</v>
      </c>
      <c r="B238" t="s">
        <v>1722</v>
      </c>
      <c r="C238" s="465" t="str">
        <f t="shared" si="168"/>
        <v>6:7, 33:49</v>
      </c>
      <c r="D238" s="465" t="str">
        <f t="shared" si="168"/>
        <v>6:7, 49:54</v>
      </c>
      <c r="E238" s="465" t="str">
        <f t="shared" si="169"/>
        <v>6:7, 62:69</v>
      </c>
      <c r="F238" s="465" t="str">
        <f t="shared" si="169"/>
        <v>6:7, 69:76</v>
      </c>
      <c r="G238" s="465" t="str">
        <f t="shared" si="168"/>
        <v>6:7, 76:84</v>
      </c>
      <c r="H238" s="465" t="str">
        <f t="shared" si="168"/>
        <v>6:7, 84:102</v>
      </c>
      <c r="I238" s="465" t="str">
        <f t="shared" si="168"/>
        <v>6:7, 33:51</v>
      </c>
      <c r="J238" s="465" t="str">
        <f t="shared" si="168"/>
        <v>6:7, 51:56</v>
      </c>
      <c r="K238" s="465" t="str">
        <f t="shared" si="168"/>
        <v>6:7, 64:71</v>
      </c>
      <c r="L238" s="465" t="str">
        <f t="shared" si="168"/>
        <v>6:7, 71:78</v>
      </c>
      <c r="M238" s="465" t="str">
        <f t="shared" si="168"/>
        <v>6:7, 78:86</v>
      </c>
      <c r="N238" s="465" t="str">
        <f t="shared" si="168"/>
        <v>6:7, 86:102</v>
      </c>
      <c r="O238" s="465" t="str">
        <f t="shared" si="168"/>
        <v>6:7, 33:54</v>
      </c>
      <c r="P238" s="465" t="str">
        <f t="shared" si="168"/>
        <v>6:7, 54:59</v>
      </c>
      <c r="Q238" s="465" t="str">
        <f t="shared" si="168"/>
        <v>6:7, 67:74</v>
      </c>
      <c r="R238" s="465" t="str">
        <f t="shared" si="170"/>
        <v>6:7, 74:81</v>
      </c>
      <c r="S238" s="465" t="str">
        <f t="shared" si="170"/>
        <v>6:7, 81:89</v>
      </c>
      <c r="T238" s="465" t="str">
        <f t="shared" si="170"/>
        <v>6:7, 89:102</v>
      </c>
      <c r="U238" s="465" t="str">
        <f t="shared" si="170"/>
        <v>6:7, 33:56</v>
      </c>
      <c r="V238" s="465" t="str">
        <f t="shared" si="170"/>
        <v>6:7, 56:61</v>
      </c>
      <c r="W238" s="465" t="str">
        <f t="shared" si="170"/>
        <v>6:7, 69:76</v>
      </c>
      <c r="X238" s="465" t="str">
        <f t="shared" si="170"/>
        <v>6:7, 76:83</v>
      </c>
      <c r="Y238" s="465" t="str">
        <f t="shared" si="170"/>
        <v>6:7, 83:91</v>
      </c>
      <c r="Z238" s="465" t="str">
        <f t="shared" si="170"/>
        <v>6:7, 91:102</v>
      </c>
      <c r="AA238" s="465" t="str">
        <f t="shared" si="170"/>
        <v>6:7, 33:58</v>
      </c>
      <c r="AB238" s="465" t="str">
        <f t="shared" si="170"/>
        <v>6:7, 58:63</v>
      </c>
      <c r="AC238" s="465" t="str">
        <f t="shared" si="170"/>
        <v>6:7, 71:78</v>
      </c>
      <c r="AD238" s="465" t="str">
        <f t="shared" si="170"/>
        <v>6:7, 78:85</v>
      </c>
      <c r="AE238" s="465" t="str">
        <f t="shared" si="170"/>
        <v>6:7, 85:93</v>
      </c>
      <c r="AF238" s="465" t="str">
        <f t="shared" si="170"/>
        <v>6:7, 93:102</v>
      </c>
      <c r="AG238" s="465" t="str">
        <f t="shared" si="170"/>
        <v>6:7, 33:49</v>
      </c>
      <c r="AH238" s="465" t="str">
        <f t="shared" si="170"/>
        <v>6:7, 49:54</v>
      </c>
      <c r="AI238" s="465" t="str">
        <f t="shared" si="170"/>
        <v>6:7, 62:69</v>
      </c>
      <c r="AJ238" s="465" t="str">
        <f t="shared" si="170"/>
        <v>6:7, 69:76</v>
      </c>
      <c r="AK238" s="465" t="str">
        <f t="shared" si="170"/>
        <v>6:7, 76:84</v>
      </c>
      <c r="AL238" s="465" t="str">
        <f t="shared" si="170"/>
        <v>6:7, 84:102</v>
      </c>
      <c r="AM238" s="465" t="str">
        <f t="shared" si="171"/>
        <v>6:7, 102:114</v>
      </c>
      <c r="AN238" s="465" t="str">
        <f t="shared" si="171"/>
        <v>6:7, 114:121</v>
      </c>
      <c r="AO238" s="465" t="str">
        <f t="shared" si="171"/>
        <v>6:7, 121:129</v>
      </c>
      <c r="AP238" s="465" t="str">
        <f t="shared" si="171"/>
        <v>6:7, 129:137</v>
      </c>
      <c r="AQ238" s="465" t="str">
        <f t="shared" si="171"/>
        <v>6:7, 137:154</v>
      </c>
      <c r="AR238" s="465" t="str">
        <f t="shared" si="172"/>
        <v>6:7, 154:167</v>
      </c>
      <c r="AS238" s="465" t="str">
        <f t="shared" si="172"/>
        <v>6:7, 167:173</v>
      </c>
      <c r="AT238" s="465" t="str">
        <f t="shared" si="172"/>
        <v>6:7, 173:181</v>
      </c>
      <c r="AU238" s="465" t="str">
        <f t="shared" si="172"/>
        <v>6:7, 181:189</v>
      </c>
      <c r="AV238" s="465" t="str">
        <f t="shared" si="172"/>
        <v>6:7, 189:206</v>
      </c>
      <c r="AW238" s="465" t="str">
        <f t="shared" si="172"/>
        <v>6:7, 206:219</v>
      </c>
      <c r="AX238" s="465" t="str">
        <f t="shared" si="172"/>
        <v>6:7, 219:225</v>
      </c>
      <c r="AY238" s="465" t="str">
        <f t="shared" si="172"/>
        <v>6:7, 225:233</v>
      </c>
      <c r="AZ238" s="465" t="str">
        <f t="shared" si="172"/>
        <v>6:7, 233:241</v>
      </c>
      <c r="BA238" s="465" t="str">
        <f t="shared" si="172"/>
        <v>6:7, 241:258</v>
      </c>
      <c r="BB238" s="465" t="str">
        <f t="shared" si="172"/>
        <v>6:7, 258:271</v>
      </c>
      <c r="BC238" s="465" t="str">
        <f t="shared" si="172"/>
        <v>6:7, 271:277</v>
      </c>
      <c r="BD238" s="465" t="str">
        <f t="shared" si="172"/>
        <v>6:7, 277:285</v>
      </c>
      <c r="BE238" s="465" t="str">
        <f t="shared" si="172"/>
        <v>6:7, 285:293</v>
      </c>
      <c r="BF238" s="465" t="str">
        <f t="shared" si="172"/>
        <v>6:7, 293:310</v>
      </c>
      <c r="BG238" s="465" t="str">
        <f t="shared" si="172"/>
        <v>6:7, 310:323</v>
      </c>
      <c r="BH238" s="465" t="str">
        <f t="shared" si="172"/>
        <v>6:7, 323:329</v>
      </c>
      <c r="BI238" s="465" t="str">
        <f t="shared" si="172"/>
        <v>6:7, 329:337</v>
      </c>
      <c r="BJ238" s="465" t="str">
        <f t="shared" si="172"/>
        <v>6:7, 337:345</v>
      </c>
      <c r="BK238" s="465" t="str">
        <f t="shared" si="172"/>
        <v>6:7, 345:362</v>
      </c>
    </row>
    <row r="239" spans="1:64" ht="48.75" customHeight="1" outlineLevel="1">
      <c r="A239">
        <v>4</v>
      </c>
      <c r="B239" t="s">
        <v>1723</v>
      </c>
      <c r="C239" s="465" t="str">
        <f t="shared" si="168"/>
        <v>10:11, 33:49</v>
      </c>
      <c r="D239" s="465" t="str">
        <f t="shared" si="168"/>
        <v>10:11, 49:54</v>
      </c>
      <c r="E239" s="465" t="str">
        <f t="shared" si="169"/>
        <v>10:11, 62:69</v>
      </c>
      <c r="F239" s="465" t="str">
        <f t="shared" si="169"/>
        <v>10:11, 69:76</v>
      </c>
      <c r="G239" s="465" t="str">
        <f t="shared" si="168"/>
        <v>10:11, 76:84</v>
      </c>
      <c r="H239" s="465" t="str">
        <f t="shared" si="168"/>
        <v>10:11, 84:102</v>
      </c>
      <c r="I239" s="465" t="str">
        <f t="shared" si="168"/>
        <v>10:11, 33:51</v>
      </c>
      <c r="J239" s="465" t="str">
        <f t="shared" si="168"/>
        <v>10:11, 51:56</v>
      </c>
      <c r="K239" s="465" t="str">
        <f t="shared" si="168"/>
        <v>10:11, 64:71</v>
      </c>
      <c r="L239" s="465" t="str">
        <f t="shared" si="168"/>
        <v>10:11, 71:78</v>
      </c>
      <c r="M239" s="465" t="str">
        <f t="shared" si="168"/>
        <v>10:11, 78:86</v>
      </c>
      <c r="N239" s="465" t="str">
        <f t="shared" si="168"/>
        <v>10:11, 86:102</v>
      </c>
      <c r="O239" s="465" t="str">
        <f t="shared" si="168"/>
        <v>10:11, 33:54</v>
      </c>
      <c r="P239" s="465" t="str">
        <f t="shared" si="168"/>
        <v>10:11, 54:59</v>
      </c>
      <c r="Q239" s="465" t="str">
        <f t="shared" si="168"/>
        <v>10:11, 67:74</v>
      </c>
      <c r="R239" s="465" t="str">
        <f t="shared" si="170"/>
        <v>10:11, 74:81</v>
      </c>
      <c r="S239" s="465" t="str">
        <f t="shared" si="170"/>
        <v>10:11, 81:89</v>
      </c>
      <c r="T239" s="465" t="str">
        <f t="shared" si="170"/>
        <v>10:11, 89:102</v>
      </c>
      <c r="U239" s="465" t="str">
        <f t="shared" si="170"/>
        <v>10:11, 33:56</v>
      </c>
      <c r="V239" s="465" t="str">
        <f t="shared" si="170"/>
        <v>10:11, 56:61</v>
      </c>
      <c r="W239" s="465" t="str">
        <f t="shared" si="170"/>
        <v>10:11, 69:76</v>
      </c>
      <c r="X239" s="465" t="str">
        <f t="shared" si="170"/>
        <v>10:11, 76:83</v>
      </c>
      <c r="Y239" s="465" t="str">
        <f t="shared" si="170"/>
        <v>10:11, 83:91</v>
      </c>
      <c r="Z239" s="465" t="str">
        <f t="shared" si="170"/>
        <v>10:11, 91:102</v>
      </c>
      <c r="AA239" s="465" t="str">
        <f t="shared" si="170"/>
        <v>10:11, 33:58</v>
      </c>
      <c r="AB239" s="465" t="str">
        <f t="shared" si="170"/>
        <v>10:11, 58:63</v>
      </c>
      <c r="AC239" s="465" t="str">
        <f t="shared" si="170"/>
        <v>10:11, 71:78</v>
      </c>
      <c r="AD239" s="465" t="str">
        <f t="shared" si="170"/>
        <v>10:11, 78:85</v>
      </c>
      <c r="AE239" s="465" t="str">
        <f t="shared" si="170"/>
        <v>10:11, 85:93</v>
      </c>
      <c r="AF239" s="465" t="str">
        <f t="shared" si="170"/>
        <v>10:11, 93:102</v>
      </c>
      <c r="AG239" s="465" t="str">
        <f t="shared" si="170"/>
        <v>10:11, 33:49</v>
      </c>
      <c r="AH239" s="465" t="str">
        <f t="shared" si="170"/>
        <v>10:11, 49:54</v>
      </c>
      <c r="AI239" s="465" t="str">
        <f t="shared" si="170"/>
        <v>10:11, 62:69</v>
      </c>
      <c r="AJ239" s="465" t="str">
        <f t="shared" si="170"/>
        <v>10:11, 69:76</v>
      </c>
      <c r="AK239" s="465" t="str">
        <f t="shared" si="170"/>
        <v>10:11, 76:84</v>
      </c>
      <c r="AL239" s="465" t="str">
        <f t="shared" si="170"/>
        <v>10:11, 84:102</v>
      </c>
      <c r="AM239" s="465" t="str">
        <f t="shared" si="171"/>
        <v>10:11, 102:114</v>
      </c>
      <c r="AN239" s="465" t="str">
        <f t="shared" si="171"/>
        <v>10:11, 114:121</v>
      </c>
      <c r="AO239" s="465" t="str">
        <f t="shared" si="171"/>
        <v>10:11, 121:129</v>
      </c>
      <c r="AP239" s="465" t="str">
        <f t="shared" si="171"/>
        <v>10:11, 129:137</v>
      </c>
      <c r="AQ239" s="465" t="str">
        <f t="shared" si="171"/>
        <v>10:11, 137:154</v>
      </c>
      <c r="AR239" s="465" t="str">
        <f t="shared" si="172"/>
        <v>10:11, 154:167</v>
      </c>
      <c r="AS239" s="465" t="str">
        <f t="shared" si="172"/>
        <v>10:11, 167:173</v>
      </c>
      <c r="AT239" s="465" t="str">
        <f t="shared" si="172"/>
        <v>10:11, 173:181</v>
      </c>
      <c r="AU239" s="465" t="str">
        <f t="shared" si="172"/>
        <v>10:11, 181:189</v>
      </c>
      <c r="AV239" s="465" t="str">
        <f t="shared" si="172"/>
        <v>10:11, 189:206</v>
      </c>
      <c r="AW239" s="465" t="str">
        <f t="shared" si="172"/>
        <v>10:11, 206:219</v>
      </c>
      <c r="AX239" s="465" t="str">
        <f t="shared" si="172"/>
        <v>10:11, 219:225</v>
      </c>
      <c r="AY239" s="465" t="str">
        <f t="shared" si="172"/>
        <v>10:11, 225:233</v>
      </c>
      <c r="AZ239" s="465" t="str">
        <f t="shared" si="172"/>
        <v>10:11, 233:241</v>
      </c>
      <c r="BA239" s="465" t="str">
        <f t="shared" si="172"/>
        <v>10:11, 241:258</v>
      </c>
      <c r="BB239" s="465" t="str">
        <f t="shared" si="172"/>
        <v>10:11, 258:271</v>
      </c>
      <c r="BC239" s="465" t="str">
        <f t="shared" si="172"/>
        <v>10:11, 271:277</v>
      </c>
      <c r="BD239" s="465" t="str">
        <f t="shared" si="172"/>
        <v>10:11, 277:285</v>
      </c>
      <c r="BE239" s="465" t="str">
        <f t="shared" si="172"/>
        <v>10:11, 285:293</v>
      </c>
      <c r="BF239" s="465" t="str">
        <f t="shared" si="172"/>
        <v>10:11, 293:310</v>
      </c>
      <c r="BG239" s="465" t="str">
        <f t="shared" si="172"/>
        <v>10:11, 310:323</v>
      </c>
      <c r="BH239" s="465" t="str">
        <f t="shared" si="172"/>
        <v>10:11, 323:329</v>
      </c>
      <c r="BI239" s="465" t="str">
        <f t="shared" si="172"/>
        <v>10:11, 329:337</v>
      </c>
      <c r="BJ239" s="465" t="str">
        <f t="shared" si="172"/>
        <v>10:11, 337:345</v>
      </c>
      <c r="BK239" s="465" t="str">
        <f t="shared" si="172"/>
        <v>10:11, 345:362</v>
      </c>
    </row>
    <row r="240" spans="1:64" outlineLevel="1">
      <c r="B240" t="s">
        <v>1133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
        <v>1699</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1">
      <c r="A253" t="s">
        <v>1725</v>
      </c>
      <c r="B253" s="50" t="str">
        <f>"Timing 1 - Wean to Join
"&amp;$B$202&amp;""</f>
        <v>Timing 1 - Wean to Join
Standard (7mo)</v>
      </c>
      <c r="C253" s="417">
        <f t="shared" ref="C253:R276" si="182">CHOOSE(d.Region,S253,AI253,AY253)</f>
        <v>0</v>
      </c>
      <c r="D253" s="417">
        <f t="shared" si="182"/>
        <v>0</v>
      </c>
      <c r="E253" s="417">
        <f t="shared" si="182"/>
        <v>0</v>
      </c>
      <c r="F253" s="417">
        <f t="shared" si="182"/>
        <v>0</v>
      </c>
      <c r="G253" s="417">
        <f t="shared" si="182"/>
        <v>0</v>
      </c>
      <c r="H253" s="417">
        <f t="shared" si="182"/>
        <v>0</v>
      </c>
      <c r="I253" s="417">
        <f t="shared" si="182"/>
        <v>0</v>
      </c>
      <c r="J253" s="417">
        <f t="shared" si="182"/>
        <v>0</v>
      </c>
      <c r="K253" s="417">
        <f t="shared" si="182"/>
        <v>0</v>
      </c>
      <c r="L253" s="417">
        <f t="shared" si="182"/>
        <v>0</v>
      </c>
      <c r="M253" s="417">
        <f t="shared" si="182"/>
        <v>0</v>
      </c>
      <c r="N253" s="417">
        <f t="shared" si="182"/>
        <v>0</v>
      </c>
      <c r="O253" s="417">
        <f t="shared" si="182"/>
        <v>0</v>
      </c>
      <c r="P253" s="417">
        <f t="shared" si="182"/>
        <v>0</v>
      </c>
      <c r="Q253" s="417">
        <f t="shared" si="182"/>
        <v>0</v>
      </c>
      <c r="R253" s="434">
        <f t="shared" si="182"/>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2"/>
        <v>0</v>
      </c>
      <c r="D254" s="419">
        <f t="shared" si="182"/>
        <v>0</v>
      </c>
      <c r="E254" s="419">
        <f t="shared" si="182"/>
        <v>0</v>
      </c>
      <c r="F254" s="419">
        <f t="shared" si="182"/>
        <v>0</v>
      </c>
      <c r="G254" s="419">
        <f t="shared" si="182"/>
        <v>0</v>
      </c>
      <c r="H254" s="419">
        <f t="shared" si="182"/>
        <v>0</v>
      </c>
      <c r="I254" s="419">
        <f t="shared" si="182"/>
        <v>0</v>
      </c>
      <c r="J254" s="419">
        <f t="shared" si="182"/>
        <v>0</v>
      </c>
      <c r="K254" s="419">
        <f t="shared" si="182"/>
        <v>0</v>
      </c>
      <c r="L254" s="419">
        <f t="shared" si="182"/>
        <v>0</v>
      </c>
      <c r="M254" s="419">
        <f t="shared" si="182"/>
        <v>0</v>
      </c>
      <c r="N254" s="419">
        <f t="shared" si="182"/>
        <v>0</v>
      </c>
      <c r="O254" s="419">
        <f t="shared" si="182"/>
        <v>0</v>
      </c>
      <c r="P254" s="419">
        <f t="shared" si="182"/>
        <v>0</v>
      </c>
      <c r="Q254" s="419">
        <f t="shared" si="182"/>
        <v>0</v>
      </c>
      <c r="R254" s="435">
        <f t="shared" si="182"/>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2"/>
        <v>0</v>
      </c>
      <c r="D255" s="419">
        <f t="shared" si="182"/>
        <v>0</v>
      </c>
      <c r="E255" s="419">
        <f t="shared" si="182"/>
        <v>0</v>
      </c>
      <c r="F255" s="419">
        <f t="shared" si="182"/>
        <v>0</v>
      </c>
      <c r="G255" s="419">
        <f t="shared" si="182"/>
        <v>0</v>
      </c>
      <c r="H255" s="419">
        <f t="shared" si="182"/>
        <v>0</v>
      </c>
      <c r="I255" s="419">
        <f t="shared" si="182"/>
        <v>0</v>
      </c>
      <c r="J255" s="419">
        <f t="shared" si="182"/>
        <v>0</v>
      </c>
      <c r="K255" s="419">
        <f t="shared" si="182"/>
        <v>0</v>
      </c>
      <c r="L255" s="419">
        <f t="shared" si="182"/>
        <v>0</v>
      </c>
      <c r="M255" s="419">
        <f t="shared" si="182"/>
        <v>0</v>
      </c>
      <c r="N255" s="419">
        <f t="shared" si="182"/>
        <v>0</v>
      </c>
      <c r="O255" s="419">
        <f t="shared" si="182"/>
        <v>0</v>
      </c>
      <c r="P255" s="419">
        <f t="shared" si="182"/>
        <v>0</v>
      </c>
      <c r="Q255" s="419">
        <f t="shared" si="182"/>
        <v>0</v>
      </c>
      <c r="R255" s="435">
        <f t="shared" si="182"/>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2"/>
        <v>0</v>
      </c>
      <c r="D256" s="419">
        <f t="shared" si="182"/>
        <v>0</v>
      </c>
      <c r="E256" s="419">
        <f t="shared" si="182"/>
        <v>0</v>
      </c>
      <c r="F256" s="419">
        <f t="shared" si="182"/>
        <v>0</v>
      </c>
      <c r="G256" s="419">
        <f t="shared" si="182"/>
        <v>0</v>
      </c>
      <c r="H256" s="419">
        <f t="shared" si="182"/>
        <v>0</v>
      </c>
      <c r="I256" s="419">
        <f t="shared" si="182"/>
        <v>0</v>
      </c>
      <c r="J256" s="419">
        <f t="shared" si="182"/>
        <v>0</v>
      </c>
      <c r="K256" s="419">
        <f t="shared" si="182"/>
        <v>0</v>
      </c>
      <c r="L256" s="419">
        <f t="shared" si="182"/>
        <v>0</v>
      </c>
      <c r="M256" s="419">
        <f t="shared" si="182"/>
        <v>0</v>
      </c>
      <c r="N256" s="419">
        <f t="shared" si="182"/>
        <v>0</v>
      </c>
      <c r="O256" s="419">
        <f t="shared" si="182"/>
        <v>0</v>
      </c>
      <c r="P256" s="419">
        <f t="shared" si="182"/>
        <v>0</v>
      </c>
      <c r="Q256" s="419">
        <f t="shared" si="182"/>
        <v>0</v>
      </c>
      <c r="R256" s="435">
        <f t="shared" si="182"/>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3">CHOOSE(d.Region,S257,AI257,AY257)</f>
        <v>0</v>
      </c>
      <c r="D257" s="419">
        <f t="shared" ref="D257:D259" si="184">CHOOSE(d.Region,T257,AJ257,AZ257)</f>
        <v>0</v>
      </c>
      <c r="E257" s="419">
        <f t="shared" ref="E257:E259" si="185">CHOOSE(d.Region,U257,AK257,BA257)</f>
        <v>0</v>
      </c>
      <c r="F257" s="419">
        <f t="shared" ref="F257:F259" si="186">CHOOSE(d.Region,V257,AL257,BB257)</f>
        <v>0</v>
      </c>
      <c r="G257" s="419">
        <f t="shared" ref="G257:G259" si="187">CHOOSE(d.Region,W257,AM257,BC257)</f>
        <v>0</v>
      </c>
      <c r="H257" s="419">
        <f t="shared" ref="H257:H259" si="188">CHOOSE(d.Region,X257,AN257,BD257)</f>
        <v>0</v>
      </c>
      <c r="I257" s="419">
        <f t="shared" ref="I257:I259" si="189">CHOOSE(d.Region,Y257,AO257,BE257)</f>
        <v>0</v>
      </c>
      <c r="J257" s="419">
        <f t="shared" ref="J257:J259" si="190">CHOOSE(d.Region,Z257,AP257,BF257)</f>
        <v>0</v>
      </c>
      <c r="K257" s="419">
        <f t="shared" ref="K257:K259" si="191">CHOOSE(d.Region,AA257,AQ257,BG257)</f>
        <v>0</v>
      </c>
      <c r="L257" s="419">
        <f t="shared" ref="L257:L259" si="192">CHOOSE(d.Region,AB257,AR257,BH257)</f>
        <v>0</v>
      </c>
      <c r="M257" s="419">
        <f t="shared" ref="M257:M259" si="193">CHOOSE(d.Region,AC257,AS257,BI257)</f>
        <v>0</v>
      </c>
      <c r="N257" s="419">
        <f t="shared" ref="N257:N259" si="194">CHOOSE(d.Region,AD257,AT257,BJ257)</f>
        <v>0</v>
      </c>
      <c r="O257" s="419">
        <f t="shared" ref="O257:O259" si="195">CHOOSE(d.Region,AE257,AU257,BK257)</f>
        <v>0</v>
      </c>
      <c r="P257" s="419">
        <f t="shared" ref="P257:P259" si="196">CHOOSE(d.Region,AF257,AV257,BL257)</f>
        <v>0</v>
      </c>
      <c r="Q257" s="419">
        <f t="shared" ref="Q257:Q259" si="197">CHOOSE(d.Region,AG257,AW257,BM257)</f>
        <v>0</v>
      </c>
      <c r="R257" s="435">
        <f t="shared" ref="R257:R259" si="198">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9">$B$207&amp;""</f>
        <v>7mo with 0% mated</v>
      </c>
      <c r="C258" s="419">
        <f t="shared" si="183"/>
        <v>0</v>
      </c>
      <c r="D258" s="419">
        <f t="shared" si="184"/>
        <v>0</v>
      </c>
      <c r="E258" s="419">
        <f t="shared" si="185"/>
        <v>0</v>
      </c>
      <c r="F258" s="419">
        <f t="shared" si="186"/>
        <v>0</v>
      </c>
      <c r="G258" s="419">
        <f t="shared" si="187"/>
        <v>0</v>
      </c>
      <c r="H258" s="419">
        <f t="shared" si="188"/>
        <v>0</v>
      </c>
      <c r="I258" s="419">
        <f t="shared" si="189"/>
        <v>0</v>
      </c>
      <c r="J258" s="419">
        <f t="shared" si="190"/>
        <v>0</v>
      </c>
      <c r="K258" s="419">
        <f t="shared" si="191"/>
        <v>0</v>
      </c>
      <c r="L258" s="419">
        <f t="shared" si="192"/>
        <v>0</v>
      </c>
      <c r="M258" s="419">
        <f t="shared" si="193"/>
        <v>0</v>
      </c>
      <c r="N258" s="419">
        <f t="shared" si="194"/>
        <v>0</v>
      </c>
      <c r="O258" s="419">
        <f t="shared" si="195"/>
        <v>0</v>
      </c>
      <c r="P258" s="419">
        <f t="shared" si="196"/>
        <v>0</v>
      </c>
      <c r="Q258" s="419">
        <f t="shared" si="197"/>
        <v>0</v>
      </c>
      <c r="R258" s="435">
        <f t="shared" si="198"/>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3"/>
        <v>0</v>
      </c>
      <c r="D259" s="419">
        <f t="shared" si="184"/>
        <v>0</v>
      </c>
      <c r="E259" s="419">
        <f t="shared" si="185"/>
        <v>0</v>
      </c>
      <c r="F259" s="419">
        <f t="shared" si="186"/>
        <v>0</v>
      </c>
      <c r="G259" s="419">
        <f t="shared" si="187"/>
        <v>0</v>
      </c>
      <c r="H259" s="419">
        <f t="shared" si="188"/>
        <v>0</v>
      </c>
      <c r="I259" s="419">
        <f t="shared" si="189"/>
        <v>0</v>
      </c>
      <c r="J259" s="419">
        <f t="shared" si="190"/>
        <v>0</v>
      </c>
      <c r="K259" s="419">
        <f t="shared" si="191"/>
        <v>0</v>
      </c>
      <c r="L259" s="419">
        <f t="shared" si="192"/>
        <v>0</v>
      </c>
      <c r="M259" s="419">
        <f t="shared" si="193"/>
        <v>0</v>
      </c>
      <c r="N259" s="419">
        <f t="shared" si="194"/>
        <v>0</v>
      </c>
      <c r="O259" s="419">
        <f t="shared" si="195"/>
        <v>0</v>
      </c>
      <c r="P259" s="419">
        <f t="shared" si="196"/>
        <v>0</v>
      </c>
      <c r="Q259" s="419">
        <f t="shared" si="197"/>
        <v>0</v>
      </c>
      <c r="R259" s="435">
        <f t="shared" si="198"/>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2"/>
        <v>0</v>
      </c>
      <c r="D260" s="420">
        <f t="shared" si="182"/>
        <v>0</v>
      </c>
      <c r="E260" s="420">
        <f t="shared" si="182"/>
        <v>0</v>
      </c>
      <c r="F260" s="420">
        <f t="shared" si="182"/>
        <v>0</v>
      </c>
      <c r="G260" s="420">
        <f t="shared" si="182"/>
        <v>0</v>
      </c>
      <c r="H260" s="420">
        <f t="shared" si="182"/>
        <v>0</v>
      </c>
      <c r="I260" s="420">
        <f t="shared" si="182"/>
        <v>0</v>
      </c>
      <c r="J260" s="420">
        <f t="shared" si="182"/>
        <v>0</v>
      </c>
      <c r="K260" s="420">
        <f t="shared" si="182"/>
        <v>0</v>
      </c>
      <c r="L260" s="420">
        <f t="shared" si="182"/>
        <v>0</v>
      </c>
      <c r="M260" s="420">
        <f t="shared" si="182"/>
        <v>0</v>
      </c>
      <c r="N260" s="420">
        <f t="shared" si="182"/>
        <v>0</v>
      </c>
      <c r="O260" s="420">
        <f t="shared" si="182"/>
        <v>0</v>
      </c>
      <c r="P260" s="420">
        <f t="shared" si="182"/>
        <v>0</v>
      </c>
      <c r="Q260" s="420">
        <f t="shared" si="182"/>
        <v>0</v>
      </c>
      <c r="R260" s="436">
        <f t="shared" si="182"/>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182"/>
        <v>0</v>
      </c>
      <c r="D261" s="417">
        <f t="shared" si="182"/>
        <v>0</v>
      </c>
      <c r="E261" s="417">
        <f t="shared" si="182"/>
        <v>0</v>
      </c>
      <c r="F261" s="417">
        <f t="shared" si="182"/>
        <v>0</v>
      </c>
      <c r="G261" s="417">
        <f t="shared" si="182"/>
        <v>0</v>
      </c>
      <c r="H261" s="417">
        <f t="shared" si="182"/>
        <v>0</v>
      </c>
      <c r="I261" s="417">
        <f t="shared" si="182"/>
        <v>0</v>
      </c>
      <c r="J261" s="417">
        <f t="shared" si="182"/>
        <v>0</v>
      </c>
      <c r="K261" s="417">
        <f t="shared" si="182"/>
        <v>0</v>
      </c>
      <c r="L261" s="417">
        <f t="shared" si="182"/>
        <v>0</v>
      </c>
      <c r="M261" s="417">
        <f t="shared" si="182"/>
        <v>0</v>
      </c>
      <c r="N261" s="417">
        <f t="shared" si="182"/>
        <v>0</v>
      </c>
      <c r="O261" s="417">
        <f t="shared" si="182"/>
        <v>0</v>
      </c>
      <c r="P261" s="417">
        <f t="shared" si="182"/>
        <v>0</v>
      </c>
      <c r="Q261" s="417">
        <f t="shared" si="182"/>
        <v>0</v>
      </c>
      <c r="R261" s="434">
        <f t="shared" si="182"/>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00">$B$203&amp;""</f>
        <v>Early</v>
      </c>
      <c r="C262" s="419">
        <f t="shared" si="182"/>
        <v>0</v>
      </c>
      <c r="D262" s="419">
        <f t="shared" si="182"/>
        <v>0</v>
      </c>
      <c r="E262" s="419">
        <f t="shared" si="182"/>
        <v>0</v>
      </c>
      <c r="F262" s="419">
        <f t="shared" si="182"/>
        <v>0</v>
      </c>
      <c r="G262" s="419">
        <f t="shared" si="182"/>
        <v>0</v>
      </c>
      <c r="H262" s="419">
        <f t="shared" si="182"/>
        <v>0</v>
      </c>
      <c r="I262" s="419">
        <f t="shared" si="182"/>
        <v>0</v>
      </c>
      <c r="J262" s="419">
        <f t="shared" si="182"/>
        <v>0</v>
      </c>
      <c r="K262" s="419">
        <f t="shared" si="182"/>
        <v>0</v>
      </c>
      <c r="L262" s="419">
        <f t="shared" si="182"/>
        <v>0</v>
      </c>
      <c r="M262" s="419">
        <f t="shared" si="182"/>
        <v>0</v>
      </c>
      <c r="N262" s="419">
        <f t="shared" si="182"/>
        <v>0</v>
      </c>
      <c r="O262" s="419">
        <f t="shared" si="182"/>
        <v>0</v>
      </c>
      <c r="P262" s="419">
        <f t="shared" si="182"/>
        <v>0</v>
      </c>
      <c r="Q262" s="419">
        <f t="shared" si="182"/>
        <v>0</v>
      </c>
      <c r="R262" s="435">
        <f t="shared" si="182"/>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01">$B$204&amp;""</f>
        <v>Middle</v>
      </c>
      <c r="C263" s="419">
        <f t="shared" si="182"/>
        <v>0</v>
      </c>
      <c r="D263" s="419">
        <f t="shared" si="182"/>
        <v>0</v>
      </c>
      <c r="E263" s="419">
        <f t="shared" si="182"/>
        <v>0</v>
      </c>
      <c r="F263" s="419">
        <f t="shared" si="182"/>
        <v>0</v>
      </c>
      <c r="G263" s="419">
        <f t="shared" si="182"/>
        <v>0</v>
      </c>
      <c r="H263" s="419">
        <f t="shared" si="182"/>
        <v>0</v>
      </c>
      <c r="I263" s="419">
        <f t="shared" si="182"/>
        <v>0</v>
      </c>
      <c r="J263" s="419">
        <f t="shared" si="182"/>
        <v>0</v>
      </c>
      <c r="K263" s="419">
        <f t="shared" si="182"/>
        <v>0</v>
      </c>
      <c r="L263" s="419">
        <f t="shared" si="182"/>
        <v>0</v>
      </c>
      <c r="M263" s="419">
        <f t="shared" si="182"/>
        <v>0</v>
      </c>
      <c r="N263" s="419">
        <f t="shared" si="182"/>
        <v>0</v>
      </c>
      <c r="O263" s="419">
        <f t="shared" si="182"/>
        <v>0</v>
      </c>
      <c r="P263" s="419">
        <f t="shared" si="182"/>
        <v>0</v>
      </c>
      <c r="Q263" s="419">
        <f t="shared" si="182"/>
        <v>0</v>
      </c>
      <c r="R263" s="435">
        <f t="shared" si="182"/>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2">$B$205&amp;""</f>
        <v>Late</v>
      </c>
      <c r="C264" s="419">
        <f t="shared" si="182"/>
        <v>0</v>
      </c>
      <c r="D264" s="419">
        <f t="shared" si="182"/>
        <v>0</v>
      </c>
      <c r="E264" s="419">
        <f t="shared" si="182"/>
        <v>0</v>
      </c>
      <c r="F264" s="419">
        <f t="shared" si="182"/>
        <v>0</v>
      </c>
      <c r="G264" s="419">
        <f t="shared" si="182"/>
        <v>0</v>
      </c>
      <c r="H264" s="419">
        <f t="shared" si="182"/>
        <v>0</v>
      </c>
      <c r="I264" s="419">
        <f t="shared" si="182"/>
        <v>0</v>
      </c>
      <c r="J264" s="419">
        <f t="shared" si="182"/>
        <v>0</v>
      </c>
      <c r="K264" s="419">
        <f t="shared" si="182"/>
        <v>0</v>
      </c>
      <c r="L264" s="419">
        <f t="shared" si="182"/>
        <v>0</v>
      </c>
      <c r="M264" s="419">
        <f t="shared" si="182"/>
        <v>0</v>
      </c>
      <c r="N264" s="419">
        <f t="shared" si="182"/>
        <v>0</v>
      </c>
      <c r="O264" s="419">
        <f t="shared" si="182"/>
        <v>0</v>
      </c>
      <c r="P264" s="419">
        <f t="shared" si="182"/>
        <v>0</v>
      </c>
      <c r="Q264" s="419">
        <f t="shared" si="182"/>
        <v>0</v>
      </c>
      <c r="R264" s="435">
        <f t="shared" si="182"/>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3">CHOOSE(d.Region,S265,AI265,AY265)</f>
        <v>0</v>
      </c>
      <c r="D265" s="419">
        <f t="shared" ref="D265:D267" si="204">CHOOSE(d.Region,T265,AJ265,AZ265)</f>
        <v>0</v>
      </c>
      <c r="E265" s="419">
        <f t="shared" ref="E265:E267" si="205">CHOOSE(d.Region,U265,AK265,BA265)</f>
        <v>0</v>
      </c>
      <c r="F265" s="419">
        <f t="shared" ref="F265:F267" si="206">CHOOSE(d.Region,V265,AL265,BB265)</f>
        <v>0</v>
      </c>
      <c r="G265" s="419">
        <f t="shared" ref="G265:G267" si="207">CHOOSE(d.Region,W265,AM265,BC265)</f>
        <v>0</v>
      </c>
      <c r="H265" s="419">
        <f t="shared" ref="H265:H267" si="208">CHOOSE(d.Region,X265,AN265,BD265)</f>
        <v>0</v>
      </c>
      <c r="I265" s="419">
        <f t="shared" ref="I265:I267" si="209">CHOOSE(d.Region,Y265,AO265,BE265)</f>
        <v>0</v>
      </c>
      <c r="J265" s="419">
        <f t="shared" ref="J265:J267" si="210">CHOOSE(d.Region,Z265,AP265,BF265)</f>
        <v>0</v>
      </c>
      <c r="K265" s="419">
        <f t="shared" ref="K265:K267" si="211">CHOOSE(d.Region,AA265,AQ265,BG265)</f>
        <v>0</v>
      </c>
      <c r="L265" s="419">
        <f t="shared" ref="L265:L267" si="212">CHOOSE(d.Region,AB265,AR265,BH265)</f>
        <v>0</v>
      </c>
      <c r="M265" s="419">
        <f t="shared" ref="M265:M267" si="213">CHOOSE(d.Region,AC265,AS265,BI265)</f>
        <v>0</v>
      </c>
      <c r="N265" s="419">
        <f t="shared" ref="N265:N267" si="214">CHOOSE(d.Region,AD265,AT265,BJ265)</f>
        <v>0</v>
      </c>
      <c r="O265" s="419">
        <f t="shared" ref="O265:O267" si="215">CHOOSE(d.Region,AE265,AU265,BK265)</f>
        <v>0</v>
      </c>
      <c r="P265" s="419">
        <f t="shared" ref="P265:P267" si="216">CHOOSE(d.Region,AF265,AV265,BL265)</f>
        <v>0</v>
      </c>
      <c r="Q265" s="419">
        <f t="shared" ref="Q265:Q267" si="217">CHOOSE(d.Region,AG265,AW265,BM265)</f>
        <v>0</v>
      </c>
      <c r="R265" s="435">
        <f t="shared" ref="R265:R267" si="218">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9">$B$207&amp;""</f>
        <v>7mo with 0% mated</v>
      </c>
      <c r="C266" s="419">
        <f t="shared" si="203"/>
        <v>0</v>
      </c>
      <c r="D266" s="419">
        <f t="shared" si="204"/>
        <v>0</v>
      </c>
      <c r="E266" s="419">
        <f t="shared" si="205"/>
        <v>0</v>
      </c>
      <c r="F266" s="419">
        <f t="shared" si="206"/>
        <v>0</v>
      </c>
      <c r="G266" s="419">
        <f t="shared" si="207"/>
        <v>0</v>
      </c>
      <c r="H266" s="419">
        <f t="shared" si="208"/>
        <v>0</v>
      </c>
      <c r="I266" s="419">
        <f t="shared" si="209"/>
        <v>0</v>
      </c>
      <c r="J266" s="419">
        <f t="shared" si="210"/>
        <v>0</v>
      </c>
      <c r="K266" s="419">
        <f t="shared" si="211"/>
        <v>0</v>
      </c>
      <c r="L266" s="419">
        <f t="shared" si="212"/>
        <v>0</v>
      </c>
      <c r="M266" s="419">
        <f t="shared" si="213"/>
        <v>0</v>
      </c>
      <c r="N266" s="419">
        <f t="shared" si="214"/>
        <v>0</v>
      </c>
      <c r="O266" s="419">
        <f t="shared" si="215"/>
        <v>0</v>
      </c>
      <c r="P266" s="419">
        <f t="shared" si="216"/>
        <v>0</v>
      </c>
      <c r="Q266" s="419">
        <f t="shared" si="217"/>
        <v>0</v>
      </c>
      <c r="R266" s="435">
        <f t="shared" si="218"/>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3"/>
        <v>0</v>
      </c>
      <c r="D267" s="419">
        <f t="shared" si="204"/>
        <v>0</v>
      </c>
      <c r="E267" s="419">
        <f t="shared" si="205"/>
        <v>0</v>
      </c>
      <c r="F267" s="419">
        <f t="shared" si="206"/>
        <v>0</v>
      </c>
      <c r="G267" s="419">
        <f t="shared" si="207"/>
        <v>0</v>
      </c>
      <c r="H267" s="419">
        <f t="shared" si="208"/>
        <v>0</v>
      </c>
      <c r="I267" s="419">
        <f t="shared" si="209"/>
        <v>0</v>
      </c>
      <c r="J267" s="419">
        <f t="shared" si="210"/>
        <v>0</v>
      </c>
      <c r="K267" s="419">
        <f t="shared" si="211"/>
        <v>0</v>
      </c>
      <c r="L267" s="419">
        <f t="shared" si="212"/>
        <v>0</v>
      </c>
      <c r="M267" s="419">
        <f t="shared" si="213"/>
        <v>0</v>
      </c>
      <c r="N267" s="419">
        <f t="shared" si="214"/>
        <v>0</v>
      </c>
      <c r="O267" s="419">
        <f t="shared" si="215"/>
        <v>0</v>
      </c>
      <c r="P267" s="419">
        <f t="shared" si="216"/>
        <v>0</v>
      </c>
      <c r="Q267" s="419">
        <f t="shared" si="217"/>
        <v>0</v>
      </c>
      <c r="R267" s="435">
        <f t="shared" si="218"/>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2"/>
        <v>0</v>
      </c>
      <c r="D268" s="420">
        <f t="shared" si="182"/>
        <v>0</v>
      </c>
      <c r="E268" s="420">
        <f t="shared" si="182"/>
        <v>0</v>
      </c>
      <c r="F268" s="420">
        <f t="shared" si="182"/>
        <v>0</v>
      </c>
      <c r="G268" s="420">
        <f t="shared" si="182"/>
        <v>0</v>
      </c>
      <c r="H268" s="420">
        <f t="shared" si="182"/>
        <v>0</v>
      </c>
      <c r="I268" s="420">
        <f t="shared" si="182"/>
        <v>0</v>
      </c>
      <c r="J268" s="420">
        <f t="shared" si="182"/>
        <v>0</v>
      </c>
      <c r="K268" s="420">
        <f t="shared" si="182"/>
        <v>0</v>
      </c>
      <c r="L268" s="420">
        <f t="shared" si="182"/>
        <v>0</v>
      </c>
      <c r="M268" s="420">
        <f t="shared" si="182"/>
        <v>0</v>
      </c>
      <c r="N268" s="420">
        <f t="shared" si="182"/>
        <v>0</v>
      </c>
      <c r="O268" s="420">
        <f t="shared" si="182"/>
        <v>0</v>
      </c>
      <c r="P268" s="420">
        <f t="shared" si="182"/>
        <v>0</v>
      </c>
      <c r="Q268" s="420">
        <f t="shared" si="182"/>
        <v>0</v>
      </c>
      <c r="R268" s="436">
        <f t="shared" si="182"/>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182"/>
        <v>0</v>
      </c>
      <c r="D269" s="417">
        <f t="shared" si="182"/>
        <v>0</v>
      </c>
      <c r="E269" s="417">
        <f t="shared" si="182"/>
        <v>0</v>
      </c>
      <c r="F269" s="417">
        <f t="shared" si="182"/>
        <v>0</v>
      </c>
      <c r="G269" s="417">
        <f t="shared" si="182"/>
        <v>0</v>
      </c>
      <c r="H269" s="417">
        <f t="shared" si="182"/>
        <v>0</v>
      </c>
      <c r="I269" s="417">
        <f t="shared" si="182"/>
        <v>0</v>
      </c>
      <c r="J269" s="417">
        <f t="shared" si="182"/>
        <v>0</v>
      </c>
      <c r="K269" s="417">
        <f t="shared" si="182"/>
        <v>0</v>
      </c>
      <c r="L269" s="417">
        <f t="shared" si="182"/>
        <v>0</v>
      </c>
      <c r="M269" s="417">
        <f t="shared" si="182"/>
        <v>0</v>
      </c>
      <c r="N269" s="417">
        <f t="shared" si="182"/>
        <v>0</v>
      </c>
      <c r="O269" s="417">
        <f t="shared" si="182"/>
        <v>0</v>
      </c>
      <c r="P269" s="417">
        <f t="shared" si="182"/>
        <v>0</v>
      </c>
      <c r="Q269" s="417">
        <f t="shared" si="182"/>
        <v>0</v>
      </c>
      <c r="R269" s="434">
        <f t="shared" si="182"/>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20">$B$203&amp;""</f>
        <v>Early</v>
      </c>
      <c r="C270" s="419">
        <f t="shared" si="182"/>
        <v>0</v>
      </c>
      <c r="D270" s="419">
        <f t="shared" si="182"/>
        <v>0</v>
      </c>
      <c r="E270" s="419">
        <f t="shared" si="182"/>
        <v>0</v>
      </c>
      <c r="F270" s="419">
        <f t="shared" si="182"/>
        <v>0</v>
      </c>
      <c r="G270" s="419">
        <f t="shared" si="182"/>
        <v>0</v>
      </c>
      <c r="H270" s="419">
        <f t="shared" si="182"/>
        <v>0</v>
      </c>
      <c r="I270" s="419">
        <f t="shared" si="182"/>
        <v>0</v>
      </c>
      <c r="J270" s="419">
        <f t="shared" si="182"/>
        <v>0</v>
      </c>
      <c r="K270" s="419">
        <f t="shared" si="182"/>
        <v>0</v>
      </c>
      <c r="L270" s="419">
        <f t="shared" si="182"/>
        <v>0</v>
      </c>
      <c r="M270" s="419">
        <f t="shared" si="182"/>
        <v>0</v>
      </c>
      <c r="N270" s="419">
        <f t="shared" si="182"/>
        <v>0</v>
      </c>
      <c r="O270" s="419">
        <f t="shared" si="182"/>
        <v>0</v>
      </c>
      <c r="P270" s="419">
        <f t="shared" si="182"/>
        <v>0</v>
      </c>
      <c r="Q270" s="419">
        <f t="shared" si="182"/>
        <v>0</v>
      </c>
      <c r="R270" s="435">
        <f t="shared" si="182"/>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21">$B$204&amp;""</f>
        <v>Middle</v>
      </c>
      <c r="C271" s="419">
        <f t="shared" si="182"/>
        <v>0</v>
      </c>
      <c r="D271" s="419">
        <f t="shared" si="182"/>
        <v>0</v>
      </c>
      <c r="E271" s="419">
        <f t="shared" si="182"/>
        <v>0</v>
      </c>
      <c r="F271" s="419">
        <f t="shared" si="182"/>
        <v>0</v>
      </c>
      <c r="G271" s="419">
        <f t="shared" si="182"/>
        <v>0</v>
      </c>
      <c r="H271" s="419">
        <f t="shared" si="182"/>
        <v>0</v>
      </c>
      <c r="I271" s="419">
        <f t="shared" si="182"/>
        <v>0</v>
      </c>
      <c r="J271" s="419">
        <f t="shared" si="182"/>
        <v>0</v>
      </c>
      <c r="K271" s="419">
        <f t="shared" si="182"/>
        <v>0</v>
      </c>
      <c r="L271" s="419">
        <f t="shared" si="182"/>
        <v>0</v>
      </c>
      <c r="M271" s="419">
        <f t="shared" si="182"/>
        <v>0</v>
      </c>
      <c r="N271" s="419">
        <f t="shared" si="182"/>
        <v>0</v>
      </c>
      <c r="O271" s="419">
        <f t="shared" si="182"/>
        <v>0</v>
      </c>
      <c r="P271" s="419">
        <f t="shared" si="182"/>
        <v>0</v>
      </c>
      <c r="Q271" s="419">
        <f 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2">$B$205&amp;""</f>
        <v>Late</v>
      </c>
      <c r="C272" s="419">
        <f t="shared" si="182"/>
        <v>0</v>
      </c>
      <c r="D272" s="419">
        <f t="shared" si="182"/>
        <v>0</v>
      </c>
      <c r="E272" s="419">
        <f t="shared" si="182"/>
        <v>0</v>
      </c>
      <c r="F272" s="419">
        <f t="shared" si="182"/>
        <v>0</v>
      </c>
      <c r="G272" s="419">
        <f t="shared" si="182"/>
        <v>0</v>
      </c>
      <c r="H272" s="419">
        <f t="shared" si="182"/>
        <v>0</v>
      </c>
      <c r="I272" s="419">
        <f t="shared" si="182"/>
        <v>0</v>
      </c>
      <c r="J272" s="419">
        <f t="shared" si="182"/>
        <v>0</v>
      </c>
      <c r="K272" s="419">
        <f t="shared" si="182"/>
        <v>0</v>
      </c>
      <c r="L272" s="419">
        <f t="shared" si="182"/>
        <v>0</v>
      </c>
      <c r="M272" s="419">
        <f t="shared" si="182"/>
        <v>0</v>
      </c>
      <c r="N272" s="419">
        <f t="shared" si="182"/>
        <v>0</v>
      </c>
      <c r="O272" s="419">
        <f t="shared" si="182"/>
        <v>0</v>
      </c>
      <c r="P272" s="419">
        <f t="shared" si="182"/>
        <v>0</v>
      </c>
      <c r="Q272" s="419">
        <f t="shared" si="182"/>
        <v>0</v>
      </c>
      <c r="R272" s="435">
        <f t="shared" si="182"/>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3">CHOOSE(d.Region,S273,AI273,AY273)</f>
        <v>0</v>
      </c>
      <c r="D273" s="419">
        <f t="shared" ref="D273:D275" si="224">CHOOSE(d.Region,T273,AJ273,AZ273)</f>
        <v>0</v>
      </c>
      <c r="E273" s="419">
        <f t="shared" ref="E273:E275" si="225">CHOOSE(d.Region,U273,AK273,BA273)</f>
        <v>0</v>
      </c>
      <c r="F273" s="419">
        <f t="shared" ref="F273:F275" si="226">CHOOSE(d.Region,V273,AL273,BB273)</f>
        <v>0</v>
      </c>
      <c r="G273" s="419">
        <f t="shared" ref="G273:G275" si="227">CHOOSE(d.Region,W273,AM273,BC273)</f>
        <v>0</v>
      </c>
      <c r="H273" s="419">
        <f t="shared" ref="H273:H275" si="228">CHOOSE(d.Region,X273,AN273,BD273)</f>
        <v>0</v>
      </c>
      <c r="I273" s="419">
        <f t="shared" ref="I273:I275" si="229">CHOOSE(d.Region,Y273,AO273,BE273)</f>
        <v>0</v>
      </c>
      <c r="J273" s="419">
        <f t="shared" ref="J273:J275" si="230">CHOOSE(d.Region,Z273,AP273,BF273)</f>
        <v>0</v>
      </c>
      <c r="K273" s="419">
        <f t="shared" ref="K273:K275" si="231">CHOOSE(d.Region,AA273,AQ273,BG273)</f>
        <v>0</v>
      </c>
      <c r="L273" s="419">
        <f t="shared" ref="L273:L275" si="232">CHOOSE(d.Region,AB273,AR273,BH273)</f>
        <v>0</v>
      </c>
      <c r="M273" s="419">
        <f t="shared" ref="M273:M275" si="233">CHOOSE(d.Region,AC273,AS273,BI273)</f>
        <v>0</v>
      </c>
      <c r="N273" s="419">
        <f t="shared" ref="N273:N275" si="234">CHOOSE(d.Region,AD273,AT273,BJ273)</f>
        <v>0</v>
      </c>
      <c r="O273" s="419">
        <f t="shared" ref="O273:O275" si="235">CHOOSE(d.Region,AE273,AU273,BK273)</f>
        <v>0</v>
      </c>
      <c r="P273" s="419">
        <f t="shared" ref="P273:P275" si="236">CHOOSE(d.Region,AF273,AV273,BL273)</f>
        <v>0</v>
      </c>
      <c r="Q273" s="419">
        <f t="shared" ref="Q273:Q275" si="237">CHOOSE(d.Region,AG273,AW273,BM273)</f>
        <v>0</v>
      </c>
      <c r="R273" s="435">
        <f t="shared" ref="R273:R275" si="238">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9">$B$207&amp;""</f>
        <v>7mo with 0% mated</v>
      </c>
      <c r="C274" s="419">
        <f t="shared" si="223"/>
        <v>0</v>
      </c>
      <c r="D274" s="419">
        <f t="shared" si="224"/>
        <v>0</v>
      </c>
      <c r="E274" s="419">
        <f t="shared" si="225"/>
        <v>0</v>
      </c>
      <c r="F274" s="419">
        <f t="shared" si="226"/>
        <v>0</v>
      </c>
      <c r="G274" s="419">
        <f t="shared" si="227"/>
        <v>0</v>
      </c>
      <c r="H274" s="419">
        <f t="shared" si="228"/>
        <v>0</v>
      </c>
      <c r="I274" s="419">
        <f t="shared" si="229"/>
        <v>0</v>
      </c>
      <c r="J274" s="419">
        <f t="shared" si="230"/>
        <v>0</v>
      </c>
      <c r="K274" s="419">
        <f t="shared" si="231"/>
        <v>0</v>
      </c>
      <c r="L274" s="419">
        <f t="shared" si="232"/>
        <v>0</v>
      </c>
      <c r="M274" s="419">
        <f t="shared" si="233"/>
        <v>0</v>
      </c>
      <c r="N274" s="419">
        <f t="shared" si="234"/>
        <v>0</v>
      </c>
      <c r="O274" s="419">
        <f t="shared" si="235"/>
        <v>0</v>
      </c>
      <c r="P274" s="419">
        <f t="shared" si="236"/>
        <v>0</v>
      </c>
      <c r="Q274" s="419">
        <f t="shared" si="237"/>
        <v>0</v>
      </c>
      <c r="R274" s="435">
        <f t="shared" si="238"/>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3"/>
        <v>0</v>
      </c>
      <c r="D275" s="419">
        <f t="shared" si="224"/>
        <v>0</v>
      </c>
      <c r="E275" s="419">
        <f t="shared" si="225"/>
        <v>0</v>
      </c>
      <c r="F275" s="419">
        <f t="shared" si="226"/>
        <v>0</v>
      </c>
      <c r="G275" s="419">
        <f t="shared" si="227"/>
        <v>0</v>
      </c>
      <c r="H275" s="419">
        <f t="shared" si="228"/>
        <v>0</v>
      </c>
      <c r="I275" s="419">
        <f t="shared" si="229"/>
        <v>0</v>
      </c>
      <c r="J275" s="419">
        <f t="shared" si="230"/>
        <v>0</v>
      </c>
      <c r="K275" s="419">
        <f t="shared" si="231"/>
        <v>0</v>
      </c>
      <c r="L275" s="419">
        <f t="shared" si="232"/>
        <v>0</v>
      </c>
      <c r="M275" s="419">
        <f t="shared" si="233"/>
        <v>0</v>
      </c>
      <c r="N275" s="419">
        <f t="shared" si="234"/>
        <v>0</v>
      </c>
      <c r="O275" s="419">
        <f t="shared" si="235"/>
        <v>0</v>
      </c>
      <c r="P275" s="419">
        <f t="shared" si="236"/>
        <v>0</v>
      </c>
      <c r="Q275" s="419">
        <f t="shared" si="237"/>
        <v>0</v>
      </c>
      <c r="R275" s="435">
        <f t="shared" si="238"/>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2"/>
        <v>0</v>
      </c>
      <c r="D276" s="420">
        <f t="shared" si="182"/>
        <v>0</v>
      </c>
      <c r="E276" s="420">
        <f t="shared" si="182"/>
        <v>0</v>
      </c>
      <c r="F276" s="420">
        <f t="shared" si="182"/>
        <v>0</v>
      </c>
      <c r="G276" s="420">
        <f t="shared" si="182"/>
        <v>0</v>
      </c>
      <c r="H276" s="420">
        <f t="shared" si="182"/>
        <v>0</v>
      </c>
      <c r="I276" s="420">
        <f t="shared" si="182"/>
        <v>0</v>
      </c>
      <c r="J276" s="420">
        <f t="shared" si="182"/>
        <v>0</v>
      </c>
      <c r="K276" s="420">
        <f t="shared" si="182"/>
        <v>0</v>
      </c>
      <c r="L276" s="420">
        <f t="shared" si="182"/>
        <v>0</v>
      </c>
      <c r="M276" s="420">
        <f t="shared" si="182"/>
        <v>0</v>
      </c>
      <c r="N276" s="420">
        <f t="shared" si="182"/>
        <v>0</v>
      </c>
      <c r="O276" s="420">
        <f t="shared" si="182"/>
        <v>0</v>
      </c>
      <c r="P276" s="420">
        <f t="shared" si="182"/>
        <v>0</v>
      </c>
      <c r="Q276" s="420">
        <f t="shared" si="182"/>
        <v>0</v>
      </c>
      <c r="R276" s="436">
        <f t="shared" si="182"/>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1726</v>
      </c>
      <c r="B277" s="50" t="str">
        <f>"Timing 1 - Wean to Join
"&amp;$B$202&amp;""</f>
        <v>Timing 1 - Wean to Join
Standard (7mo)</v>
      </c>
      <c r="C277" s="417">
        <f t="shared" ref="C277:C300" si="240">CHOOSE(d.Region,S277,AI277,AY277)</f>
        <v>0</v>
      </c>
      <c r="D277" s="417">
        <f t="shared" ref="D277:D300" si="241">CHOOSE(d.Region,T277,AJ277,AZ277)</f>
        <v>0</v>
      </c>
      <c r="E277" s="417">
        <f t="shared" ref="E277:E300" si="242">CHOOSE(d.Region,U277,AK277,BA277)</f>
        <v>0</v>
      </c>
      <c r="F277" s="417">
        <f t="shared" ref="F277:F300" si="243">CHOOSE(d.Region,V277,AL277,BB277)</f>
        <v>0</v>
      </c>
      <c r="G277" s="417">
        <f t="shared" ref="G277:G300" si="244">CHOOSE(d.Region,W277,AM277,BC277)</f>
        <v>0</v>
      </c>
      <c r="H277" s="417">
        <f t="shared" ref="H277:H300" si="245">CHOOSE(d.Region,X277,AN277,BD277)</f>
        <v>0</v>
      </c>
      <c r="I277" s="417">
        <f t="shared" ref="I277:I300" si="246">CHOOSE(d.Region,Y277,AO277,BE277)</f>
        <v>0</v>
      </c>
      <c r="J277" s="417">
        <f t="shared" ref="J277:J300" si="247">CHOOSE(d.Region,Z277,AP277,BF277)</f>
        <v>0</v>
      </c>
      <c r="K277" s="417">
        <f t="shared" ref="K277:K300" si="248">CHOOSE(d.Region,AA277,AQ277,BG277)</f>
        <v>0</v>
      </c>
      <c r="L277" s="417">
        <f t="shared" ref="L277:L300" si="249">CHOOSE(d.Region,AB277,AR277,BH277)</f>
        <v>0</v>
      </c>
      <c r="M277" s="417">
        <f t="shared" ref="M277:M300" si="250">CHOOSE(d.Region,AC277,AS277,BI277)</f>
        <v>0</v>
      </c>
      <c r="N277" s="417">
        <f t="shared" ref="N277:N300" si="251">CHOOSE(d.Region,AD277,AT277,BJ277)</f>
        <v>0</v>
      </c>
      <c r="O277" s="417">
        <f t="shared" ref="O277:O300" si="252">CHOOSE(d.Region,AE277,AU277,BK277)</f>
        <v>0</v>
      </c>
      <c r="P277" s="417">
        <f t="shared" ref="P277:P300" si="253">CHOOSE(d.Region,AF277,AV277,BL277)</f>
        <v>0</v>
      </c>
      <c r="Q277" s="417">
        <f t="shared" ref="Q277:Q300" si="254">CHOOSE(d.Region,AG277,AW277,BM277)</f>
        <v>0</v>
      </c>
      <c r="R277" s="434">
        <f t="shared" ref="R277:R300" si="255">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40"/>
        <v>0</v>
      </c>
      <c r="D278" s="419">
        <f t="shared" si="241"/>
        <v>0</v>
      </c>
      <c r="E278" s="419">
        <f t="shared" si="242"/>
        <v>0</v>
      </c>
      <c r="F278" s="419">
        <f t="shared" si="243"/>
        <v>0</v>
      </c>
      <c r="G278" s="419">
        <f t="shared" si="244"/>
        <v>0</v>
      </c>
      <c r="H278" s="419">
        <f t="shared" si="245"/>
        <v>0</v>
      </c>
      <c r="I278" s="419">
        <f t="shared" si="246"/>
        <v>0</v>
      </c>
      <c r="J278" s="419">
        <f t="shared" si="247"/>
        <v>0</v>
      </c>
      <c r="K278" s="419">
        <f t="shared" si="248"/>
        <v>0</v>
      </c>
      <c r="L278" s="419">
        <f t="shared" si="249"/>
        <v>0</v>
      </c>
      <c r="M278" s="419">
        <f t="shared" si="250"/>
        <v>0</v>
      </c>
      <c r="N278" s="419">
        <f t="shared" si="251"/>
        <v>0</v>
      </c>
      <c r="O278" s="419">
        <f t="shared" si="252"/>
        <v>0</v>
      </c>
      <c r="P278" s="419">
        <f t="shared" si="253"/>
        <v>0</v>
      </c>
      <c r="Q278" s="419">
        <f t="shared" si="254"/>
        <v>0</v>
      </c>
      <c r="R278" s="435">
        <f t="shared" si="255"/>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40"/>
        <v>0</v>
      </c>
      <c r="D279" s="419">
        <f t="shared" si="241"/>
        <v>0</v>
      </c>
      <c r="E279" s="419">
        <f t="shared" si="242"/>
        <v>0</v>
      </c>
      <c r="F279" s="419">
        <f t="shared" si="243"/>
        <v>0</v>
      </c>
      <c r="G279" s="419">
        <f t="shared" si="244"/>
        <v>0</v>
      </c>
      <c r="H279" s="419">
        <f t="shared" si="245"/>
        <v>0</v>
      </c>
      <c r="I279" s="419">
        <f t="shared" si="246"/>
        <v>0</v>
      </c>
      <c r="J279" s="419">
        <f t="shared" si="247"/>
        <v>0</v>
      </c>
      <c r="K279" s="419">
        <f t="shared" si="248"/>
        <v>0</v>
      </c>
      <c r="L279" s="419">
        <f t="shared" si="249"/>
        <v>0</v>
      </c>
      <c r="M279" s="419">
        <f t="shared" si="250"/>
        <v>0</v>
      </c>
      <c r="N279" s="419">
        <f t="shared" si="251"/>
        <v>0</v>
      </c>
      <c r="O279" s="419">
        <f t="shared" si="252"/>
        <v>0</v>
      </c>
      <c r="P279" s="419">
        <f t="shared" si="253"/>
        <v>0</v>
      </c>
      <c r="Q279" s="419">
        <f t="shared" si="254"/>
        <v>0</v>
      </c>
      <c r="R279" s="435">
        <f t="shared" si="255"/>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40"/>
        <v>0</v>
      </c>
      <c r="D280" s="419">
        <f t="shared" si="241"/>
        <v>0</v>
      </c>
      <c r="E280" s="419">
        <f t="shared" si="242"/>
        <v>0</v>
      </c>
      <c r="F280" s="419">
        <f t="shared" si="243"/>
        <v>0</v>
      </c>
      <c r="G280" s="419">
        <f t="shared" si="244"/>
        <v>0</v>
      </c>
      <c r="H280" s="419">
        <f t="shared" si="245"/>
        <v>0</v>
      </c>
      <c r="I280" s="419">
        <f t="shared" si="246"/>
        <v>0</v>
      </c>
      <c r="J280" s="419">
        <f t="shared" si="247"/>
        <v>0</v>
      </c>
      <c r="K280" s="419">
        <f t="shared" si="248"/>
        <v>0</v>
      </c>
      <c r="L280" s="419">
        <f t="shared" si="249"/>
        <v>0</v>
      </c>
      <c r="M280" s="419">
        <f t="shared" si="250"/>
        <v>0</v>
      </c>
      <c r="N280" s="419">
        <f t="shared" si="251"/>
        <v>0</v>
      </c>
      <c r="O280" s="419">
        <f t="shared" si="252"/>
        <v>0</v>
      </c>
      <c r="P280" s="419">
        <f t="shared" si="253"/>
        <v>0</v>
      </c>
      <c r="Q280" s="419">
        <f t="shared" si="254"/>
        <v>0</v>
      </c>
      <c r="R280" s="435">
        <f t="shared" si="255"/>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40"/>
        <v>0</v>
      </c>
      <c r="D281" s="419">
        <f t="shared" si="241"/>
        <v>0</v>
      </c>
      <c r="E281" s="419">
        <f t="shared" si="242"/>
        <v>0</v>
      </c>
      <c r="F281" s="419">
        <f t="shared" si="243"/>
        <v>0</v>
      </c>
      <c r="G281" s="419">
        <f t="shared" si="244"/>
        <v>0</v>
      </c>
      <c r="H281" s="419">
        <f t="shared" si="245"/>
        <v>0</v>
      </c>
      <c r="I281" s="419">
        <f t="shared" si="246"/>
        <v>0</v>
      </c>
      <c r="J281" s="419">
        <f t="shared" si="247"/>
        <v>0</v>
      </c>
      <c r="K281" s="419">
        <f t="shared" si="248"/>
        <v>0</v>
      </c>
      <c r="L281" s="419">
        <f t="shared" si="249"/>
        <v>0</v>
      </c>
      <c r="M281" s="419">
        <f t="shared" si="250"/>
        <v>0</v>
      </c>
      <c r="N281" s="419">
        <f t="shared" si="251"/>
        <v>0</v>
      </c>
      <c r="O281" s="419">
        <f t="shared" si="252"/>
        <v>0</v>
      </c>
      <c r="P281" s="419">
        <f t="shared" si="253"/>
        <v>0</v>
      </c>
      <c r="Q281" s="419">
        <f t="shared" si="254"/>
        <v>0</v>
      </c>
      <c r="R281" s="435">
        <f t="shared" si="255"/>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6">$B$207&amp;""</f>
        <v>7mo with 0% mated</v>
      </c>
      <c r="C282" s="419">
        <f t="shared" si="240"/>
        <v>0</v>
      </c>
      <c r="D282" s="419">
        <f t="shared" si="241"/>
        <v>0</v>
      </c>
      <c r="E282" s="419">
        <f t="shared" si="242"/>
        <v>0</v>
      </c>
      <c r="F282" s="419">
        <f t="shared" si="243"/>
        <v>0</v>
      </c>
      <c r="G282" s="419">
        <f t="shared" si="244"/>
        <v>0</v>
      </c>
      <c r="H282" s="419">
        <f t="shared" si="245"/>
        <v>0</v>
      </c>
      <c r="I282" s="419">
        <f t="shared" si="246"/>
        <v>0</v>
      </c>
      <c r="J282" s="419">
        <f t="shared" si="247"/>
        <v>0</v>
      </c>
      <c r="K282" s="419">
        <f t="shared" si="248"/>
        <v>0</v>
      </c>
      <c r="L282" s="419">
        <f t="shared" si="249"/>
        <v>0</v>
      </c>
      <c r="M282" s="419">
        <f t="shared" si="250"/>
        <v>0</v>
      </c>
      <c r="N282" s="419">
        <f t="shared" si="251"/>
        <v>0</v>
      </c>
      <c r="O282" s="419">
        <f t="shared" si="252"/>
        <v>0</v>
      </c>
      <c r="P282" s="419">
        <f t="shared" si="253"/>
        <v>0</v>
      </c>
      <c r="Q282" s="419">
        <f t="shared" si="254"/>
        <v>0</v>
      </c>
      <c r="R282" s="435">
        <f t="shared" si="255"/>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40"/>
        <v>0</v>
      </c>
      <c r="D283" s="419">
        <f t="shared" si="241"/>
        <v>0</v>
      </c>
      <c r="E283" s="419">
        <f t="shared" si="242"/>
        <v>0</v>
      </c>
      <c r="F283" s="419">
        <f t="shared" si="243"/>
        <v>0</v>
      </c>
      <c r="G283" s="419">
        <f t="shared" si="244"/>
        <v>0</v>
      </c>
      <c r="H283" s="419">
        <f t="shared" si="245"/>
        <v>0</v>
      </c>
      <c r="I283" s="419">
        <f t="shared" si="246"/>
        <v>0</v>
      </c>
      <c r="J283" s="419">
        <f t="shared" si="247"/>
        <v>0</v>
      </c>
      <c r="K283" s="419">
        <f t="shared" si="248"/>
        <v>0</v>
      </c>
      <c r="L283" s="419">
        <f t="shared" si="249"/>
        <v>0</v>
      </c>
      <c r="M283" s="419">
        <f t="shared" si="250"/>
        <v>0</v>
      </c>
      <c r="N283" s="419">
        <f t="shared" si="251"/>
        <v>0</v>
      </c>
      <c r="O283" s="419">
        <f t="shared" si="252"/>
        <v>0</v>
      </c>
      <c r="P283" s="419">
        <f t="shared" si="253"/>
        <v>0</v>
      </c>
      <c r="Q283" s="419">
        <f t="shared" si="254"/>
        <v>0</v>
      </c>
      <c r="R283" s="435">
        <f t="shared" si="255"/>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40"/>
        <v>0</v>
      </c>
      <c r="D284" s="420">
        <f t="shared" si="241"/>
        <v>0</v>
      </c>
      <c r="E284" s="420">
        <f t="shared" si="242"/>
        <v>0</v>
      </c>
      <c r="F284" s="420">
        <f t="shared" si="243"/>
        <v>0</v>
      </c>
      <c r="G284" s="420">
        <f t="shared" si="244"/>
        <v>0</v>
      </c>
      <c r="H284" s="420">
        <f t="shared" si="245"/>
        <v>0</v>
      </c>
      <c r="I284" s="420">
        <f t="shared" si="246"/>
        <v>0</v>
      </c>
      <c r="J284" s="420">
        <f t="shared" si="247"/>
        <v>0</v>
      </c>
      <c r="K284" s="420">
        <f t="shared" si="248"/>
        <v>0</v>
      </c>
      <c r="L284" s="420">
        <f t="shared" si="249"/>
        <v>0</v>
      </c>
      <c r="M284" s="420">
        <f t="shared" si="250"/>
        <v>0</v>
      </c>
      <c r="N284" s="420">
        <f t="shared" si="251"/>
        <v>0</v>
      </c>
      <c r="O284" s="420">
        <f t="shared" si="252"/>
        <v>0</v>
      </c>
      <c r="P284" s="420">
        <f t="shared" si="253"/>
        <v>0</v>
      </c>
      <c r="Q284" s="420">
        <f t="shared" si="254"/>
        <v>0</v>
      </c>
      <c r="R284" s="436">
        <f t="shared" si="255"/>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40"/>
        <v>0</v>
      </c>
      <c r="D285" s="417">
        <f t="shared" si="241"/>
        <v>0</v>
      </c>
      <c r="E285" s="417">
        <f t="shared" si="242"/>
        <v>0</v>
      </c>
      <c r="F285" s="417">
        <f t="shared" si="243"/>
        <v>0</v>
      </c>
      <c r="G285" s="417">
        <f t="shared" si="244"/>
        <v>0</v>
      </c>
      <c r="H285" s="417">
        <f t="shared" si="245"/>
        <v>0</v>
      </c>
      <c r="I285" s="417">
        <f t="shared" si="246"/>
        <v>0</v>
      </c>
      <c r="J285" s="417">
        <f t="shared" si="247"/>
        <v>0</v>
      </c>
      <c r="K285" s="417">
        <f t="shared" si="248"/>
        <v>0</v>
      </c>
      <c r="L285" s="417">
        <f t="shared" si="249"/>
        <v>0</v>
      </c>
      <c r="M285" s="417">
        <f t="shared" si="250"/>
        <v>0</v>
      </c>
      <c r="N285" s="417">
        <f t="shared" si="251"/>
        <v>0</v>
      </c>
      <c r="O285" s="417">
        <f t="shared" si="252"/>
        <v>0</v>
      </c>
      <c r="P285" s="417">
        <f t="shared" si="253"/>
        <v>0</v>
      </c>
      <c r="Q285" s="417">
        <f t="shared" si="254"/>
        <v>0</v>
      </c>
      <c r="R285" s="434">
        <f t="shared" si="255"/>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7">$B$203&amp;""</f>
        <v>Early</v>
      </c>
      <c r="C286" s="419">
        <f t="shared" si="240"/>
        <v>0</v>
      </c>
      <c r="D286" s="419">
        <f t="shared" si="241"/>
        <v>0</v>
      </c>
      <c r="E286" s="419">
        <f t="shared" si="242"/>
        <v>0</v>
      </c>
      <c r="F286" s="419">
        <f t="shared" si="243"/>
        <v>0</v>
      </c>
      <c r="G286" s="419">
        <f t="shared" si="244"/>
        <v>0</v>
      </c>
      <c r="H286" s="419">
        <f t="shared" si="245"/>
        <v>0</v>
      </c>
      <c r="I286" s="419">
        <f t="shared" si="246"/>
        <v>0</v>
      </c>
      <c r="J286" s="419">
        <f t="shared" si="247"/>
        <v>0</v>
      </c>
      <c r="K286" s="419">
        <f t="shared" si="248"/>
        <v>0</v>
      </c>
      <c r="L286" s="419">
        <f t="shared" si="249"/>
        <v>0</v>
      </c>
      <c r="M286" s="419">
        <f t="shared" si="250"/>
        <v>0</v>
      </c>
      <c r="N286" s="419">
        <f t="shared" si="251"/>
        <v>0</v>
      </c>
      <c r="O286" s="419">
        <f t="shared" si="252"/>
        <v>0</v>
      </c>
      <c r="P286" s="419">
        <f t="shared" si="253"/>
        <v>0</v>
      </c>
      <c r="Q286" s="419">
        <f t="shared" si="254"/>
        <v>0</v>
      </c>
      <c r="R286" s="435">
        <f t="shared" si="255"/>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8">$B$204&amp;""</f>
        <v>Middle</v>
      </c>
      <c r="C287" s="419">
        <f t="shared" si="240"/>
        <v>0</v>
      </c>
      <c r="D287" s="419">
        <f t="shared" si="241"/>
        <v>0</v>
      </c>
      <c r="E287" s="419">
        <f t="shared" si="242"/>
        <v>0</v>
      </c>
      <c r="F287" s="419">
        <f t="shared" si="243"/>
        <v>0</v>
      </c>
      <c r="G287" s="419">
        <f t="shared" si="244"/>
        <v>0</v>
      </c>
      <c r="H287" s="419">
        <f t="shared" si="245"/>
        <v>0</v>
      </c>
      <c r="I287" s="419">
        <f t="shared" si="246"/>
        <v>0</v>
      </c>
      <c r="J287" s="419">
        <f t="shared" si="247"/>
        <v>0</v>
      </c>
      <c r="K287" s="419">
        <f t="shared" si="248"/>
        <v>0</v>
      </c>
      <c r="L287" s="419">
        <f t="shared" si="249"/>
        <v>0</v>
      </c>
      <c r="M287" s="419">
        <f t="shared" si="250"/>
        <v>0</v>
      </c>
      <c r="N287" s="419">
        <f t="shared" si="251"/>
        <v>0</v>
      </c>
      <c r="O287" s="419">
        <f t="shared" si="252"/>
        <v>0</v>
      </c>
      <c r="P287" s="419">
        <f t="shared" si="253"/>
        <v>0</v>
      </c>
      <c r="Q287" s="419">
        <f t="shared" si="254"/>
        <v>0</v>
      </c>
      <c r="R287" s="435">
        <f t="shared" si="255"/>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9">$B$205&amp;""</f>
        <v>Late</v>
      </c>
      <c r="C288" s="419">
        <f t="shared" si="240"/>
        <v>0</v>
      </c>
      <c r="D288" s="419">
        <f t="shared" si="241"/>
        <v>0</v>
      </c>
      <c r="E288" s="419">
        <f t="shared" si="242"/>
        <v>0</v>
      </c>
      <c r="F288" s="419">
        <f t="shared" si="243"/>
        <v>0</v>
      </c>
      <c r="G288" s="419">
        <f t="shared" si="244"/>
        <v>0</v>
      </c>
      <c r="H288" s="419">
        <f t="shared" si="245"/>
        <v>0</v>
      </c>
      <c r="I288" s="419">
        <f t="shared" si="246"/>
        <v>0</v>
      </c>
      <c r="J288" s="419">
        <f t="shared" si="247"/>
        <v>0</v>
      </c>
      <c r="K288" s="419">
        <f t="shared" si="248"/>
        <v>0</v>
      </c>
      <c r="L288" s="419">
        <f t="shared" si="249"/>
        <v>0</v>
      </c>
      <c r="M288" s="419">
        <f t="shared" si="250"/>
        <v>0</v>
      </c>
      <c r="N288" s="419">
        <f t="shared" si="251"/>
        <v>0</v>
      </c>
      <c r="O288" s="419">
        <f t="shared" si="252"/>
        <v>0</v>
      </c>
      <c r="P288" s="419">
        <f t="shared" si="253"/>
        <v>0</v>
      </c>
      <c r="Q288" s="419">
        <f t="shared" si="254"/>
        <v>0</v>
      </c>
      <c r="R288" s="435">
        <f t="shared" si="255"/>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40"/>
        <v>0</v>
      </c>
      <c r="D289" s="419">
        <f t="shared" si="241"/>
        <v>0</v>
      </c>
      <c r="E289" s="419">
        <f t="shared" si="242"/>
        <v>0</v>
      </c>
      <c r="F289" s="419">
        <f t="shared" si="243"/>
        <v>0</v>
      </c>
      <c r="G289" s="419">
        <f t="shared" si="244"/>
        <v>0</v>
      </c>
      <c r="H289" s="419">
        <f t="shared" si="245"/>
        <v>0</v>
      </c>
      <c r="I289" s="419">
        <f t="shared" si="246"/>
        <v>0</v>
      </c>
      <c r="J289" s="419">
        <f t="shared" si="247"/>
        <v>0</v>
      </c>
      <c r="K289" s="419">
        <f t="shared" si="248"/>
        <v>0</v>
      </c>
      <c r="L289" s="419">
        <f t="shared" si="249"/>
        <v>0</v>
      </c>
      <c r="M289" s="419">
        <f t="shared" si="250"/>
        <v>0</v>
      </c>
      <c r="N289" s="419">
        <f t="shared" si="251"/>
        <v>0</v>
      </c>
      <c r="O289" s="419">
        <f t="shared" si="252"/>
        <v>0</v>
      </c>
      <c r="P289" s="419">
        <f t="shared" si="253"/>
        <v>0</v>
      </c>
      <c r="Q289" s="419">
        <f t="shared" si="254"/>
        <v>0</v>
      </c>
      <c r="R289" s="435">
        <f t="shared" si="255"/>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60">$B$207&amp;""</f>
        <v>7mo with 0% mated</v>
      </c>
      <c r="C290" s="419">
        <f t="shared" si="240"/>
        <v>0</v>
      </c>
      <c r="D290" s="419">
        <f t="shared" si="241"/>
        <v>0</v>
      </c>
      <c r="E290" s="419">
        <f t="shared" si="242"/>
        <v>0</v>
      </c>
      <c r="F290" s="419">
        <f t="shared" si="243"/>
        <v>0</v>
      </c>
      <c r="G290" s="419">
        <f t="shared" si="244"/>
        <v>0</v>
      </c>
      <c r="H290" s="419">
        <f t="shared" si="245"/>
        <v>0</v>
      </c>
      <c r="I290" s="419">
        <f t="shared" si="246"/>
        <v>0</v>
      </c>
      <c r="J290" s="419">
        <f t="shared" si="247"/>
        <v>0</v>
      </c>
      <c r="K290" s="419">
        <f t="shared" si="248"/>
        <v>0</v>
      </c>
      <c r="L290" s="419">
        <f t="shared" si="249"/>
        <v>0</v>
      </c>
      <c r="M290" s="419">
        <f t="shared" si="250"/>
        <v>0</v>
      </c>
      <c r="N290" s="419">
        <f t="shared" si="251"/>
        <v>0</v>
      </c>
      <c r="O290" s="419">
        <f t="shared" si="252"/>
        <v>0</v>
      </c>
      <c r="P290" s="419">
        <f t="shared" si="253"/>
        <v>0</v>
      </c>
      <c r="Q290" s="419">
        <f t="shared" si="254"/>
        <v>0</v>
      </c>
      <c r="R290" s="435">
        <f t="shared" si="255"/>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40"/>
        <v>0</v>
      </c>
      <c r="D291" s="419">
        <f t="shared" si="241"/>
        <v>0</v>
      </c>
      <c r="E291" s="419">
        <f t="shared" si="242"/>
        <v>0</v>
      </c>
      <c r="F291" s="419">
        <f t="shared" si="243"/>
        <v>0</v>
      </c>
      <c r="G291" s="419">
        <f t="shared" si="244"/>
        <v>0</v>
      </c>
      <c r="H291" s="419">
        <f t="shared" si="245"/>
        <v>0</v>
      </c>
      <c r="I291" s="419">
        <f t="shared" si="246"/>
        <v>0</v>
      </c>
      <c r="J291" s="419">
        <f t="shared" si="247"/>
        <v>0</v>
      </c>
      <c r="K291" s="419">
        <f t="shared" si="248"/>
        <v>0</v>
      </c>
      <c r="L291" s="419">
        <f t="shared" si="249"/>
        <v>0</v>
      </c>
      <c r="M291" s="419">
        <f t="shared" si="250"/>
        <v>0</v>
      </c>
      <c r="N291" s="419">
        <f t="shared" si="251"/>
        <v>0</v>
      </c>
      <c r="O291" s="419">
        <f t="shared" si="252"/>
        <v>0</v>
      </c>
      <c r="P291" s="419">
        <f t="shared" si="253"/>
        <v>0</v>
      </c>
      <c r="Q291" s="419">
        <f t="shared" si="254"/>
        <v>0</v>
      </c>
      <c r="R291" s="435">
        <f t="shared" si="255"/>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40"/>
        <v>0</v>
      </c>
      <c r="D292" s="420">
        <f t="shared" si="241"/>
        <v>0</v>
      </c>
      <c r="E292" s="420">
        <f t="shared" si="242"/>
        <v>0</v>
      </c>
      <c r="F292" s="420">
        <f t="shared" si="243"/>
        <v>0</v>
      </c>
      <c r="G292" s="420">
        <f t="shared" si="244"/>
        <v>0</v>
      </c>
      <c r="H292" s="420">
        <f t="shared" si="245"/>
        <v>0</v>
      </c>
      <c r="I292" s="420">
        <f t="shared" si="246"/>
        <v>0</v>
      </c>
      <c r="J292" s="420">
        <f t="shared" si="247"/>
        <v>0</v>
      </c>
      <c r="K292" s="420">
        <f t="shared" si="248"/>
        <v>0</v>
      </c>
      <c r="L292" s="420">
        <f t="shared" si="249"/>
        <v>0</v>
      </c>
      <c r="M292" s="420">
        <f t="shared" si="250"/>
        <v>0</v>
      </c>
      <c r="N292" s="420">
        <f t="shared" si="251"/>
        <v>0</v>
      </c>
      <c r="O292" s="420">
        <f t="shared" si="252"/>
        <v>0</v>
      </c>
      <c r="P292" s="420">
        <f t="shared" si="253"/>
        <v>0</v>
      </c>
      <c r="Q292" s="420">
        <f t="shared" si="254"/>
        <v>0</v>
      </c>
      <c r="R292" s="436">
        <f t="shared" si="255"/>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40"/>
        <v>0</v>
      </c>
      <c r="D293" s="417">
        <f t="shared" si="241"/>
        <v>0</v>
      </c>
      <c r="E293" s="417">
        <f t="shared" si="242"/>
        <v>0</v>
      </c>
      <c r="F293" s="417">
        <f t="shared" si="243"/>
        <v>0</v>
      </c>
      <c r="G293" s="417">
        <f t="shared" si="244"/>
        <v>0</v>
      </c>
      <c r="H293" s="417">
        <f t="shared" si="245"/>
        <v>0</v>
      </c>
      <c r="I293" s="417">
        <f t="shared" si="246"/>
        <v>0</v>
      </c>
      <c r="J293" s="417">
        <f t="shared" si="247"/>
        <v>0</v>
      </c>
      <c r="K293" s="417">
        <f t="shared" si="248"/>
        <v>0</v>
      </c>
      <c r="L293" s="417">
        <f t="shared" si="249"/>
        <v>0</v>
      </c>
      <c r="M293" s="417">
        <f t="shared" si="250"/>
        <v>0</v>
      </c>
      <c r="N293" s="417">
        <f t="shared" si="251"/>
        <v>0</v>
      </c>
      <c r="O293" s="417">
        <f t="shared" si="252"/>
        <v>0</v>
      </c>
      <c r="P293" s="417">
        <f t="shared" si="253"/>
        <v>0</v>
      </c>
      <c r="Q293" s="417">
        <f t="shared" si="254"/>
        <v>0</v>
      </c>
      <c r="R293" s="434">
        <f t="shared" si="255"/>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61">$B$203&amp;""</f>
        <v>Early</v>
      </c>
      <c r="C294" s="419">
        <f t="shared" si="240"/>
        <v>0</v>
      </c>
      <c r="D294" s="419">
        <f t="shared" si="241"/>
        <v>0</v>
      </c>
      <c r="E294" s="419">
        <f t="shared" si="242"/>
        <v>0</v>
      </c>
      <c r="F294" s="419">
        <f t="shared" si="243"/>
        <v>0</v>
      </c>
      <c r="G294" s="419">
        <f t="shared" si="244"/>
        <v>0</v>
      </c>
      <c r="H294" s="419">
        <f t="shared" si="245"/>
        <v>0</v>
      </c>
      <c r="I294" s="419">
        <f t="shared" si="246"/>
        <v>0</v>
      </c>
      <c r="J294" s="419">
        <f t="shared" si="247"/>
        <v>0</v>
      </c>
      <c r="K294" s="419">
        <f t="shared" si="248"/>
        <v>0</v>
      </c>
      <c r="L294" s="419">
        <f t="shared" si="249"/>
        <v>0</v>
      </c>
      <c r="M294" s="419">
        <f t="shared" si="250"/>
        <v>0</v>
      </c>
      <c r="N294" s="419">
        <f t="shared" si="251"/>
        <v>0</v>
      </c>
      <c r="O294" s="419">
        <f t="shared" si="252"/>
        <v>0</v>
      </c>
      <c r="P294" s="419">
        <f t="shared" si="253"/>
        <v>0</v>
      </c>
      <c r="Q294" s="419">
        <f t="shared" si="254"/>
        <v>0</v>
      </c>
      <c r="R294" s="435">
        <f t="shared" si="255"/>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2">$B$204&amp;""</f>
        <v>Middle</v>
      </c>
      <c r="C295" s="419">
        <f t="shared" si="240"/>
        <v>0</v>
      </c>
      <c r="D295" s="419">
        <f t="shared" si="241"/>
        <v>0</v>
      </c>
      <c r="E295" s="419">
        <f t="shared" si="242"/>
        <v>0</v>
      </c>
      <c r="F295" s="419">
        <f t="shared" si="243"/>
        <v>0</v>
      </c>
      <c r="G295" s="419">
        <f t="shared" si="244"/>
        <v>0</v>
      </c>
      <c r="H295" s="419">
        <f t="shared" si="245"/>
        <v>0</v>
      </c>
      <c r="I295" s="419">
        <f t="shared" si="246"/>
        <v>0</v>
      </c>
      <c r="J295" s="419">
        <f t="shared" si="247"/>
        <v>0</v>
      </c>
      <c r="K295" s="419">
        <f t="shared" si="248"/>
        <v>0</v>
      </c>
      <c r="L295" s="419">
        <f t="shared" si="249"/>
        <v>0</v>
      </c>
      <c r="M295" s="419">
        <f t="shared" si="250"/>
        <v>0</v>
      </c>
      <c r="N295" s="419">
        <f t="shared" si="251"/>
        <v>0</v>
      </c>
      <c r="O295" s="419">
        <f t="shared" si="252"/>
        <v>0</v>
      </c>
      <c r="P295" s="419">
        <f t="shared" si="253"/>
        <v>0</v>
      </c>
      <c r="Q295" s="419">
        <f t="shared" si="254"/>
        <v>0</v>
      </c>
      <c r="R295" s="435">
        <f t="shared" si="255"/>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3">$B$205&amp;""</f>
        <v>Late</v>
      </c>
      <c r="C296" s="419">
        <f t="shared" si="240"/>
        <v>0</v>
      </c>
      <c r="D296" s="419">
        <f t="shared" si="241"/>
        <v>0</v>
      </c>
      <c r="E296" s="419">
        <f t="shared" si="242"/>
        <v>0</v>
      </c>
      <c r="F296" s="419">
        <f t="shared" si="243"/>
        <v>0</v>
      </c>
      <c r="G296" s="419">
        <f t="shared" si="244"/>
        <v>0</v>
      </c>
      <c r="H296" s="419">
        <f t="shared" si="245"/>
        <v>0</v>
      </c>
      <c r="I296" s="419">
        <f t="shared" si="246"/>
        <v>0</v>
      </c>
      <c r="J296" s="419">
        <f t="shared" si="247"/>
        <v>0</v>
      </c>
      <c r="K296" s="419">
        <f t="shared" si="248"/>
        <v>0</v>
      </c>
      <c r="L296" s="419">
        <f t="shared" si="249"/>
        <v>0</v>
      </c>
      <c r="M296" s="419">
        <f t="shared" si="250"/>
        <v>0</v>
      </c>
      <c r="N296" s="419">
        <f t="shared" si="251"/>
        <v>0</v>
      </c>
      <c r="O296" s="419">
        <f t="shared" si="252"/>
        <v>0</v>
      </c>
      <c r="P296" s="419">
        <f t="shared" si="253"/>
        <v>0</v>
      </c>
      <c r="Q296" s="419">
        <f t="shared" si="254"/>
        <v>0</v>
      </c>
      <c r="R296" s="435">
        <f t="shared" si="255"/>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40"/>
        <v>0</v>
      </c>
      <c r="D297" s="419">
        <f t="shared" si="241"/>
        <v>0</v>
      </c>
      <c r="E297" s="419">
        <f t="shared" si="242"/>
        <v>0</v>
      </c>
      <c r="F297" s="419">
        <f t="shared" si="243"/>
        <v>0</v>
      </c>
      <c r="G297" s="419">
        <f t="shared" si="244"/>
        <v>0</v>
      </c>
      <c r="H297" s="419">
        <f t="shared" si="245"/>
        <v>0</v>
      </c>
      <c r="I297" s="419">
        <f t="shared" si="246"/>
        <v>0</v>
      </c>
      <c r="J297" s="419">
        <f t="shared" si="247"/>
        <v>0</v>
      </c>
      <c r="K297" s="419">
        <f t="shared" si="248"/>
        <v>0</v>
      </c>
      <c r="L297" s="419">
        <f t="shared" si="249"/>
        <v>0</v>
      </c>
      <c r="M297" s="419">
        <f t="shared" si="250"/>
        <v>0</v>
      </c>
      <c r="N297" s="419">
        <f t="shared" si="251"/>
        <v>0</v>
      </c>
      <c r="O297" s="419">
        <f t="shared" si="252"/>
        <v>0</v>
      </c>
      <c r="P297" s="419">
        <f t="shared" si="253"/>
        <v>0</v>
      </c>
      <c r="Q297" s="419">
        <f t="shared" si="254"/>
        <v>0</v>
      </c>
      <c r="R297" s="435">
        <f t="shared" si="255"/>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4">$B$207&amp;""</f>
        <v>7mo with 0% mated</v>
      </c>
      <c r="C298" s="419">
        <f t="shared" si="240"/>
        <v>0</v>
      </c>
      <c r="D298" s="419">
        <f t="shared" si="241"/>
        <v>0</v>
      </c>
      <c r="E298" s="419">
        <f t="shared" si="242"/>
        <v>0</v>
      </c>
      <c r="F298" s="419">
        <f t="shared" si="243"/>
        <v>0</v>
      </c>
      <c r="G298" s="419">
        <f t="shared" si="244"/>
        <v>0</v>
      </c>
      <c r="H298" s="419">
        <f t="shared" si="245"/>
        <v>0</v>
      </c>
      <c r="I298" s="419">
        <f t="shared" si="246"/>
        <v>0</v>
      </c>
      <c r="J298" s="419">
        <f t="shared" si="247"/>
        <v>0</v>
      </c>
      <c r="K298" s="419">
        <f t="shared" si="248"/>
        <v>0</v>
      </c>
      <c r="L298" s="419">
        <f t="shared" si="249"/>
        <v>0</v>
      </c>
      <c r="M298" s="419">
        <f t="shared" si="250"/>
        <v>0</v>
      </c>
      <c r="N298" s="419">
        <f t="shared" si="251"/>
        <v>0</v>
      </c>
      <c r="O298" s="419">
        <f t="shared" si="252"/>
        <v>0</v>
      </c>
      <c r="P298" s="419">
        <f t="shared" si="253"/>
        <v>0</v>
      </c>
      <c r="Q298" s="419">
        <f t="shared" si="254"/>
        <v>0</v>
      </c>
      <c r="R298" s="435">
        <f t="shared" si="255"/>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40"/>
        <v>0</v>
      </c>
      <c r="D299" s="419">
        <f t="shared" si="241"/>
        <v>0</v>
      </c>
      <c r="E299" s="419">
        <f t="shared" si="242"/>
        <v>0</v>
      </c>
      <c r="F299" s="419">
        <f t="shared" si="243"/>
        <v>0</v>
      </c>
      <c r="G299" s="419">
        <f t="shared" si="244"/>
        <v>0</v>
      </c>
      <c r="H299" s="419">
        <f t="shared" si="245"/>
        <v>0</v>
      </c>
      <c r="I299" s="419">
        <f t="shared" si="246"/>
        <v>0</v>
      </c>
      <c r="J299" s="419">
        <f t="shared" si="247"/>
        <v>0</v>
      </c>
      <c r="K299" s="419">
        <f t="shared" si="248"/>
        <v>0</v>
      </c>
      <c r="L299" s="419">
        <f t="shared" si="249"/>
        <v>0</v>
      </c>
      <c r="M299" s="419">
        <f t="shared" si="250"/>
        <v>0</v>
      </c>
      <c r="N299" s="419">
        <f t="shared" si="251"/>
        <v>0</v>
      </c>
      <c r="O299" s="419">
        <f t="shared" si="252"/>
        <v>0</v>
      </c>
      <c r="P299" s="419">
        <f t="shared" si="253"/>
        <v>0</v>
      </c>
      <c r="Q299" s="419">
        <f t="shared" si="254"/>
        <v>0</v>
      </c>
      <c r="R299" s="435">
        <f t="shared" si="255"/>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40"/>
        <v>0</v>
      </c>
      <c r="D300" s="420">
        <f t="shared" si="241"/>
        <v>0</v>
      </c>
      <c r="E300" s="420">
        <f t="shared" si="242"/>
        <v>0</v>
      </c>
      <c r="F300" s="420">
        <f t="shared" si="243"/>
        <v>0</v>
      </c>
      <c r="G300" s="420">
        <f t="shared" si="244"/>
        <v>0</v>
      </c>
      <c r="H300" s="420">
        <f t="shared" si="245"/>
        <v>0</v>
      </c>
      <c r="I300" s="420">
        <f t="shared" si="246"/>
        <v>0</v>
      </c>
      <c r="J300" s="420">
        <f t="shared" si="247"/>
        <v>0</v>
      </c>
      <c r="K300" s="420">
        <f t="shared" si="248"/>
        <v>0</v>
      </c>
      <c r="L300" s="420">
        <f t="shared" si="249"/>
        <v>0</v>
      </c>
      <c r="M300" s="420">
        <f t="shared" si="250"/>
        <v>0</v>
      </c>
      <c r="N300" s="420">
        <f t="shared" si="251"/>
        <v>0</v>
      </c>
      <c r="O300" s="420">
        <f t="shared" si="252"/>
        <v>0</v>
      </c>
      <c r="P300" s="420">
        <f t="shared" si="253"/>
        <v>0</v>
      </c>
      <c r="Q300" s="420">
        <f t="shared" si="254"/>
        <v>0</v>
      </c>
      <c r="R300" s="436">
        <f t="shared" si="255"/>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1149</v>
      </c>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7">
        <f t="shared" ref="R307:R360" si="280">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row>
    <row r="308" spans="1:67" outlineLevel="2">
      <c r="B308" s="51" t="s">
        <v>1114</v>
      </c>
      <c r="C308" s="242">
        <f t="shared" si="265"/>
        <v>0</v>
      </c>
      <c r="D308" s="242">
        <f t="shared" si="266"/>
        <v>0</v>
      </c>
      <c r="E308" s="242">
        <f t="shared" si="267"/>
        <v>0</v>
      </c>
      <c r="F308" s="242">
        <f t="shared" si="268"/>
        <v>0</v>
      </c>
      <c r="G308" s="242">
        <f t="shared" si="269"/>
        <v>0</v>
      </c>
      <c r="H308" s="242">
        <f t="shared" si="270"/>
        <v>0</v>
      </c>
      <c r="I308" s="242">
        <f t="shared" si="271"/>
        <v>0</v>
      </c>
      <c r="J308" s="242">
        <f t="shared" si="272"/>
        <v>0</v>
      </c>
      <c r="K308" s="242">
        <f t="shared" si="273"/>
        <v>0</v>
      </c>
      <c r="L308" s="242">
        <f t="shared" si="274"/>
        <v>0</v>
      </c>
      <c r="M308" s="242">
        <f t="shared" si="275"/>
        <v>0</v>
      </c>
      <c r="N308" s="242">
        <f t="shared" si="276"/>
        <v>0</v>
      </c>
      <c r="O308" s="242">
        <f t="shared" si="277"/>
        <v>0</v>
      </c>
      <c r="P308" s="242">
        <f t="shared" si="278"/>
        <v>0</v>
      </c>
      <c r="Q308" s="242">
        <f t="shared" si="279"/>
        <v>0</v>
      </c>
      <c r="R308" s="438">
        <f t="shared" si="280"/>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9">
        <f t="shared" si="280"/>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7">
        <f t="shared" si="280"/>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row>
    <row r="311" spans="1:67" outlineLevel="2">
      <c r="B311" s="51" t="s">
        <v>1114</v>
      </c>
      <c r="C311" s="242">
        <f t="shared" si="265"/>
        <v>0</v>
      </c>
      <c r="D311" s="242">
        <f t="shared" si="266"/>
        <v>0</v>
      </c>
      <c r="E311" s="242">
        <f t="shared" si="267"/>
        <v>0</v>
      </c>
      <c r="F311" s="242">
        <f t="shared" si="268"/>
        <v>0</v>
      </c>
      <c r="G311" s="242">
        <f t="shared" si="269"/>
        <v>0</v>
      </c>
      <c r="H311" s="242">
        <f t="shared" si="270"/>
        <v>0</v>
      </c>
      <c r="I311" s="242">
        <f t="shared" si="271"/>
        <v>0</v>
      </c>
      <c r="J311" s="242">
        <f t="shared" si="272"/>
        <v>0</v>
      </c>
      <c r="K311" s="242">
        <f t="shared" si="273"/>
        <v>0</v>
      </c>
      <c r="L311" s="242">
        <f t="shared" si="274"/>
        <v>0</v>
      </c>
      <c r="M311" s="242">
        <f t="shared" si="275"/>
        <v>0</v>
      </c>
      <c r="N311" s="242">
        <f t="shared" si="276"/>
        <v>0</v>
      </c>
      <c r="O311" s="242">
        <f t="shared" si="277"/>
        <v>0</v>
      </c>
      <c r="P311" s="242">
        <f t="shared" si="278"/>
        <v>0</v>
      </c>
      <c r="Q311" s="242">
        <f t="shared" si="279"/>
        <v>0</v>
      </c>
      <c r="R311" s="438">
        <f t="shared" si="280"/>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9">
        <f t="shared" si="280"/>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7">
        <f t="shared" si="280"/>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row>
    <row r="314" spans="1:67" outlineLevel="2">
      <c r="B314" s="51" t="s">
        <v>1114</v>
      </c>
      <c r="C314" s="242">
        <f t="shared" si="265"/>
        <v>0</v>
      </c>
      <c r="D314" s="242">
        <f t="shared" si="266"/>
        <v>0</v>
      </c>
      <c r="E314" s="242">
        <f t="shared" si="267"/>
        <v>0</v>
      </c>
      <c r="F314" s="242">
        <f t="shared" si="268"/>
        <v>0</v>
      </c>
      <c r="G314" s="242">
        <f t="shared" si="269"/>
        <v>0</v>
      </c>
      <c r="H314" s="242">
        <f t="shared" si="270"/>
        <v>0</v>
      </c>
      <c r="I314" s="242">
        <f t="shared" si="271"/>
        <v>0</v>
      </c>
      <c r="J314" s="242">
        <f t="shared" si="272"/>
        <v>0</v>
      </c>
      <c r="K314" s="242">
        <f t="shared" si="273"/>
        <v>0</v>
      </c>
      <c r="L314" s="242">
        <f t="shared" si="274"/>
        <v>0</v>
      </c>
      <c r="M314" s="242">
        <f t="shared" si="275"/>
        <v>0</v>
      </c>
      <c r="N314" s="242">
        <f t="shared" si="276"/>
        <v>0</v>
      </c>
      <c r="O314" s="242">
        <f t="shared" si="277"/>
        <v>0</v>
      </c>
      <c r="P314" s="242">
        <f t="shared" si="278"/>
        <v>0</v>
      </c>
      <c r="Q314" s="242">
        <f t="shared" si="279"/>
        <v>0</v>
      </c>
      <c r="R314" s="438">
        <f t="shared" si="280"/>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9">
        <f t="shared" si="280"/>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7">
        <f t="shared" si="280"/>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row>
    <row r="317" spans="1:67" outlineLevel="2">
      <c r="B317" s="51" t="s">
        <v>1114</v>
      </c>
      <c r="C317" s="242">
        <f t="shared" si="265"/>
        <v>0</v>
      </c>
      <c r="D317" s="242">
        <f t="shared" si="266"/>
        <v>0</v>
      </c>
      <c r="E317" s="242">
        <f t="shared" si="267"/>
        <v>0</v>
      </c>
      <c r="F317" s="242">
        <f t="shared" si="268"/>
        <v>0</v>
      </c>
      <c r="G317" s="242">
        <f t="shared" si="269"/>
        <v>0</v>
      </c>
      <c r="H317" s="242">
        <f t="shared" si="270"/>
        <v>0</v>
      </c>
      <c r="I317" s="242">
        <f t="shared" si="271"/>
        <v>0</v>
      </c>
      <c r="J317" s="242">
        <f t="shared" si="272"/>
        <v>0</v>
      </c>
      <c r="K317" s="242">
        <f t="shared" si="273"/>
        <v>0</v>
      </c>
      <c r="L317" s="242">
        <f t="shared" si="274"/>
        <v>0</v>
      </c>
      <c r="M317" s="242">
        <f t="shared" si="275"/>
        <v>0</v>
      </c>
      <c r="N317" s="242">
        <f t="shared" si="276"/>
        <v>0</v>
      </c>
      <c r="O317" s="242">
        <f t="shared" si="277"/>
        <v>0</v>
      </c>
      <c r="P317" s="242">
        <f t="shared" si="278"/>
        <v>0</v>
      </c>
      <c r="Q317" s="242">
        <f t="shared" si="279"/>
        <v>0</v>
      </c>
      <c r="R317" s="438">
        <f t="shared" si="280"/>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9">
        <f t="shared" si="280"/>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7">
        <f t="shared" ref="R319:R321" si="296">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row>
    <row r="320" spans="1:67" outlineLevel="2">
      <c r="B320" s="51" t="s">
        <v>1114</v>
      </c>
      <c r="C320" s="242">
        <f t="shared" si="281"/>
        <v>0</v>
      </c>
      <c r="D320" s="242">
        <f t="shared" si="282"/>
        <v>0</v>
      </c>
      <c r="E320" s="242">
        <f t="shared" si="283"/>
        <v>0</v>
      </c>
      <c r="F320" s="242">
        <f t="shared" si="284"/>
        <v>0</v>
      </c>
      <c r="G320" s="242">
        <f t="shared" si="285"/>
        <v>0</v>
      </c>
      <c r="H320" s="242">
        <f t="shared" si="286"/>
        <v>0</v>
      </c>
      <c r="I320" s="242">
        <f t="shared" si="287"/>
        <v>0</v>
      </c>
      <c r="J320" s="242">
        <f t="shared" si="288"/>
        <v>0</v>
      </c>
      <c r="K320" s="242">
        <f t="shared" si="289"/>
        <v>0</v>
      </c>
      <c r="L320" s="242">
        <f t="shared" si="290"/>
        <v>0</v>
      </c>
      <c r="M320" s="242">
        <f t="shared" si="291"/>
        <v>0</v>
      </c>
      <c r="N320" s="242">
        <f t="shared" si="292"/>
        <v>0</v>
      </c>
      <c r="O320" s="242">
        <f t="shared" si="293"/>
        <v>0</v>
      </c>
      <c r="P320" s="242">
        <f t="shared" si="294"/>
        <v>0</v>
      </c>
      <c r="Q320" s="242">
        <f t="shared" si="295"/>
        <v>0</v>
      </c>
      <c r="R320" s="438">
        <f t="shared" si="296"/>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9">
        <f t="shared" si="296"/>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7">
        <f t="shared" si="280"/>
        <v>0</v>
      </c>
      <c r="S322" s="353">
        <f>S307</f>
        <v>0</v>
      </c>
      <c r="T322" s="353">
        <f t="shared" ref="T322:BN322" si="297">T307</f>
        <v>0</v>
      </c>
      <c r="U322" s="353">
        <f t="shared" si="297"/>
        <v>0</v>
      </c>
      <c r="V322" s="353">
        <f t="shared" si="297"/>
        <v>0</v>
      </c>
      <c r="W322" s="353">
        <f t="shared" si="297"/>
        <v>0</v>
      </c>
      <c r="X322" s="353">
        <f t="shared" si="297"/>
        <v>0</v>
      </c>
      <c r="Y322" s="353">
        <f t="shared" si="297"/>
        <v>0</v>
      </c>
      <c r="Z322" s="353">
        <f t="shared" si="297"/>
        <v>0</v>
      </c>
      <c r="AA322" s="353">
        <f t="shared" si="297"/>
        <v>0</v>
      </c>
      <c r="AB322" s="353">
        <f t="shared" si="297"/>
        <v>0</v>
      </c>
      <c r="AC322" s="353">
        <f t="shared" si="297"/>
        <v>0</v>
      </c>
      <c r="AD322" s="353">
        <f t="shared" si="297"/>
        <v>0</v>
      </c>
      <c r="AE322" s="353">
        <f t="shared" si="297"/>
        <v>0</v>
      </c>
      <c r="AF322" s="353">
        <f t="shared" si="297"/>
        <v>0</v>
      </c>
      <c r="AG322" s="353">
        <f t="shared" si="297"/>
        <v>0</v>
      </c>
      <c r="AH322" s="353">
        <f t="shared" si="297"/>
        <v>0</v>
      </c>
      <c r="AI322" s="353">
        <f t="shared" si="297"/>
        <v>0</v>
      </c>
      <c r="AJ322" s="353">
        <f t="shared" si="297"/>
        <v>0</v>
      </c>
      <c r="AK322" s="353">
        <f t="shared" si="297"/>
        <v>0</v>
      </c>
      <c r="AL322" s="353">
        <f t="shared" si="297"/>
        <v>0</v>
      </c>
      <c r="AM322" s="353">
        <f t="shared" si="297"/>
        <v>0</v>
      </c>
      <c r="AN322" s="353">
        <f t="shared" si="297"/>
        <v>0</v>
      </c>
      <c r="AO322" s="353">
        <f t="shared" si="297"/>
        <v>0</v>
      </c>
      <c r="AP322" s="353">
        <f t="shared" si="297"/>
        <v>0</v>
      </c>
      <c r="AQ322" s="353">
        <f t="shared" si="297"/>
        <v>0</v>
      </c>
      <c r="AR322" s="353">
        <f t="shared" si="297"/>
        <v>0</v>
      </c>
      <c r="AS322" s="353">
        <f t="shared" si="297"/>
        <v>0</v>
      </c>
      <c r="AT322" s="353">
        <f t="shared" si="297"/>
        <v>0</v>
      </c>
      <c r="AU322" s="353">
        <f t="shared" si="297"/>
        <v>0</v>
      </c>
      <c r="AV322" s="353">
        <f t="shared" si="297"/>
        <v>0</v>
      </c>
      <c r="AW322" s="353">
        <f t="shared" si="297"/>
        <v>0</v>
      </c>
      <c r="AX322" s="353">
        <f t="shared" si="297"/>
        <v>0</v>
      </c>
      <c r="AY322" s="353">
        <f t="shared" si="297"/>
        <v>0</v>
      </c>
      <c r="AZ322" s="353">
        <f t="shared" si="297"/>
        <v>0</v>
      </c>
      <c r="BA322" s="353">
        <f t="shared" si="297"/>
        <v>0</v>
      </c>
      <c r="BB322" s="353">
        <f t="shared" si="297"/>
        <v>0</v>
      </c>
      <c r="BC322" s="353">
        <f t="shared" si="297"/>
        <v>0</v>
      </c>
      <c r="BD322" s="353">
        <f t="shared" si="297"/>
        <v>0</v>
      </c>
      <c r="BE322" s="353">
        <f t="shared" si="297"/>
        <v>0</v>
      </c>
      <c r="BF322" s="353">
        <f t="shared" si="297"/>
        <v>0</v>
      </c>
      <c r="BG322" s="353">
        <f t="shared" si="297"/>
        <v>0</v>
      </c>
      <c r="BH322" s="353">
        <f t="shared" si="297"/>
        <v>0</v>
      </c>
      <c r="BI322" s="353">
        <f t="shared" si="297"/>
        <v>0</v>
      </c>
      <c r="BJ322" s="353">
        <f t="shared" si="297"/>
        <v>0</v>
      </c>
      <c r="BK322" s="353">
        <f t="shared" si="297"/>
        <v>0</v>
      </c>
      <c r="BL322" s="353">
        <f t="shared" si="297"/>
        <v>0</v>
      </c>
      <c r="BM322" s="353">
        <f t="shared" si="297"/>
        <v>0</v>
      </c>
      <c r="BN322" s="353">
        <f t="shared" si="297"/>
        <v>0</v>
      </c>
      <c r="BO322" s="31"/>
    </row>
    <row r="323" spans="2:67" outlineLevel="2">
      <c r="B323" s="51" t="s">
        <v>1114</v>
      </c>
      <c r="C323" s="242">
        <f t="shared" si="265"/>
        <v>0</v>
      </c>
      <c r="D323" s="242">
        <f t="shared" si="266"/>
        <v>0</v>
      </c>
      <c r="E323" s="242">
        <f t="shared" si="267"/>
        <v>0</v>
      </c>
      <c r="F323" s="242">
        <f t="shared" si="268"/>
        <v>0</v>
      </c>
      <c r="G323" s="242">
        <f t="shared" si="269"/>
        <v>0</v>
      </c>
      <c r="H323" s="242">
        <f t="shared" si="270"/>
        <v>0</v>
      </c>
      <c r="I323" s="242">
        <f t="shared" si="271"/>
        <v>0</v>
      </c>
      <c r="J323" s="242">
        <f t="shared" si="272"/>
        <v>0</v>
      </c>
      <c r="K323" s="242">
        <f t="shared" si="273"/>
        <v>0</v>
      </c>
      <c r="L323" s="242">
        <f t="shared" si="274"/>
        <v>0</v>
      </c>
      <c r="M323" s="242">
        <f t="shared" si="275"/>
        <v>0</v>
      </c>
      <c r="N323" s="242">
        <f t="shared" si="276"/>
        <v>0</v>
      </c>
      <c r="O323" s="242">
        <f t="shared" si="277"/>
        <v>0</v>
      </c>
      <c r="P323" s="242">
        <f t="shared" si="278"/>
        <v>0</v>
      </c>
      <c r="Q323" s="242">
        <f t="shared" si="279"/>
        <v>0</v>
      </c>
      <c r="R323" s="438">
        <f t="shared" si="280"/>
        <v>0</v>
      </c>
      <c r="S323" s="353">
        <f t="shared" ref="S323:BN323" si="298">S308</f>
        <v>0</v>
      </c>
      <c r="T323" s="353">
        <f t="shared" si="298"/>
        <v>0</v>
      </c>
      <c r="U323" s="353">
        <f t="shared" si="298"/>
        <v>0</v>
      </c>
      <c r="V323" s="353">
        <f t="shared" si="298"/>
        <v>0</v>
      </c>
      <c r="W323" s="353">
        <f t="shared" si="298"/>
        <v>0</v>
      </c>
      <c r="X323" s="353">
        <f t="shared" si="298"/>
        <v>0</v>
      </c>
      <c r="Y323" s="353">
        <f t="shared" si="298"/>
        <v>0</v>
      </c>
      <c r="Z323" s="353">
        <f t="shared" si="298"/>
        <v>0</v>
      </c>
      <c r="AA323" s="353">
        <f t="shared" si="298"/>
        <v>0</v>
      </c>
      <c r="AB323" s="353">
        <f t="shared" si="298"/>
        <v>0</v>
      </c>
      <c r="AC323" s="353">
        <f t="shared" si="298"/>
        <v>0</v>
      </c>
      <c r="AD323" s="353">
        <f t="shared" si="298"/>
        <v>0</v>
      </c>
      <c r="AE323" s="353">
        <f t="shared" si="298"/>
        <v>0</v>
      </c>
      <c r="AF323" s="353">
        <f t="shared" si="298"/>
        <v>0</v>
      </c>
      <c r="AG323" s="353">
        <f t="shared" si="298"/>
        <v>0</v>
      </c>
      <c r="AH323" s="353">
        <f t="shared" si="298"/>
        <v>0</v>
      </c>
      <c r="AI323" s="353">
        <f t="shared" si="298"/>
        <v>0</v>
      </c>
      <c r="AJ323" s="353">
        <f t="shared" si="298"/>
        <v>0</v>
      </c>
      <c r="AK323" s="353">
        <f t="shared" si="298"/>
        <v>0</v>
      </c>
      <c r="AL323" s="353">
        <f t="shared" si="298"/>
        <v>0</v>
      </c>
      <c r="AM323" s="353">
        <f t="shared" si="298"/>
        <v>0</v>
      </c>
      <c r="AN323" s="353">
        <f t="shared" si="298"/>
        <v>0</v>
      </c>
      <c r="AO323" s="353">
        <f t="shared" si="298"/>
        <v>0</v>
      </c>
      <c r="AP323" s="353">
        <f t="shared" si="298"/>
        <v>0</v>
      </c>
      <c r="AQ323" s="353">
        <f t="shared" si="298"/>
        <v>0</v>
      </c>
      <c r="AR323" s="353">
        <f t="shared" si="298"/>
        <v>0</v>
      </c>
      <c r="AS323" s="353">
        <f t="shared" si="298"/>
        <v>0</v>
      </c>
      <c r="AT323" s="353">
        <f t="shared" si="298"/>
        <v>0</v>
      </c>
      <c r="AU323" s="353">
        <f t="shared" si="298"/>
        <v>0</v>
      </c>
      <c r="AV323" s="353">
        <f t="shared" si="298"/>
        <v>0</v>
      </c>
      <c r="AW323" s="353">
        <f t="shared" si="298"/>
        <v>0</v>
      </c>
      <c r="AX323" s="353">
        <f t="shared" si="298"/>
        <v>0</v>
      </c>
      <c r="AY323" s="353">
        <f t="shared" si="298"/>
        <v>0</v>
      </c>
      <c r="AZ323" s="353">
        <f t="shared" si="298"/>
        <v>0</v>
      </c>
      <c r="BA323" s="353">
        <f t="shared" si="298"/>
        <v>0</v>
      </c>
      <c r="BB323" s="353">
        <f t="shared" si="298"/>
        <v>0</v>
      </c>
      <c r="BC323" s="353">
        <f t="shared" si="298"/>
        <v>0</v>
      </c>
      <c r="BD323" s="353">
        <f t="shared" si="298"/>
        <v>0</v>
      </c>
      <c r="BE323" s="353">
        <f t="shared" si="298"/>
        <v>0</v>
      </c>
      <c r="BF323" s="353">
        <f t="shared" si="298"/>
        <v>0</v>
      </c>
      <c r="BG323" s="353">
        <f t="shared" si="298"/>
        <v>0</v>
      </c>
      <c r="BH323" s="353">
        <f t="shared" si="298"/>
        <v>0</v>
      </c>
      <c r="BI323" s="353">
        <f t="shared" si="298"/>
        <v>0</v>
      </c>
      <c r="BJ323" s="353">
        <f t="shared" si="298"/>
        <v>0</v>
      </c>
      <c r="BK323" s="353">
        <f t="shared" si="298"/>
        <v>0</v>
      </c>
      <c r="BL323" s="353">
        <f t="shared" si="298"/>
        <v>0</v>
      </c>
      <c r="BM323" s="353">
        <f t="shared" si="298"/>
        <v>0</v>
      </c>
      <c r="BN323" s="353">
        <f t="shared" si="298"/>
        <v>0</v>
      </c>
    </row>
    <row r="324" spans="2:67" outlineLevel="2">
      <c r="B324" s="52" t="s">
        <v>1115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9">
        <f t="shared" si="280"/>
        <v>0</v>
      </c>
      <c r="S324" s="353">
        <f t="shared" ref="S324:BN324" si="299">S309</f>
        <v>0</v>
      </c>
      <c r="T324" s="353">
        <f t="shared" si="299"/>
        <v>0</v>
      </c>
      <c r="U324" s="353">
        <f t="shared" si="299"/>
        <v>0</v>
      </c>
      <c r="V324" s="353">
        <f t="shared" si="299"/>
        <v>0</v>
      </c>
      <c r="W324" s="353">
        <f t="shared" si="299"/>
        <v>0</v>
      </c>
      <c r="X324" s="353">
        <f t="shared" si="299"/>
        <v>0</v>
      </c>
      <c r="Y324" s="353">
        <f t="shared" si="299"/>
        <v>0</v>
      </c>
      <c r="Z324" s="353">
        <f t="shared" si="299"/>
        <v>0</v>
      </c>
      <c r="AA324" s="353">
        <f t="shared" si="299"/>
        <v>0</v>
      </c>
      <c r="AB324" s="353">
        <f t="shared" si="299"/>
        <v>0</v>
      </c>
      <c r="AC324" s="353">
        <f t="shared" si="299"/>
        <v>0</v>
      </c>
      <c r="AD324" s="353">
        <f t="shared" si="299"/>
        <v>0</v>
      </c>
      <c r="AE324" s="353">
        <f t="shared" si="299"/>
        <v>0</v>
      </c>
      <c r="AF324" s="353">
        <f t="shared" si="299"/>
        <v>0</v>
      </c>
      <c r="AG324" s="353">
        <f t="shared" si="299"/>
        <v>0</v>
      </c>
      <c r="AH324" s="353">
        <f t="shared" si="299"/>
        <v>0</v>
      </c>
      <c r="AI324" s="353">
        <f t="shared" si="299"/>
        <v>0</v>
      </c>
      <c r="AJ324" s="353">
        <f t="shared" si="299"/>
        <v>0</v>
      </c>
      <c r="AK324" s="353">
        <f t="shared" si="299"/>
        <v>0</v>
      </c>
      <c r="AL324" s="353">
        <f t="shared" si="299"/>
        <v>0</v>
      </c>
      <c r="AM324" s="353">
        <f t="shared" si="299"/>
        <v>0</v>
      </c>
      <c r="AN324" s="353">
        <f t="shared" si="299"/>
        <v>0</v>
      </c>
      <c r="AO324" s="353">
        <f t="shared" si="299"/>
        <v>0</v>
      </c>
      <c r="AP324" s="353">
        <f t="shared" si="299"/>
        <v>0</v>
      </c>
      <c r="AQ324" s="353">
        <f t="shared" si="299"/>
        <v>0</v>
      </c>
      <c r="AR324" s="353">
        <f t="shared" si="299"/>
        <v>0</v>
      </c>
      <c r="AS324" s="353">
        <f t="shared" si="299"/>
        <v>0</v>
      </c>
      <c r="AT324" s="353">
        <f t="shared" si="299"/>
        <v>0</v>
      </c>
      <c r="AU324" s="353">
        <f t="shared" si="299"/>
        <v>0</v>
      </c>
      <c r="AV324" s="353">
        <f t="shared" si="299"/>
        <v>0</v>
      </c>
      <c r="AW324" s="353">
        <f t="shared" si="299"/>
        <v>0</v>
      </c>
      <c r="AX324" s="353">
        <f t="shared" si="299"/>
        <v>0</v>
      </c>
      <c r="AY324" s="353">
        <f t="shared" si="299"/>
        <v>0</v>
      </c>
      <c r="AZ324" s="353">
        <f t="shared" si="299"/>
        <v>0</v>
      </c>
      <c r="BA324" s="353">
        <f t="shared" si="299"/>
        <v>0</v>
      </c>
      <c r="BB324" s="353">
        <f t="shared" si="299"/>
        <v>0</v>
      </c>
      <c r="BC324" s="353">
        <f t="shared" si="299"/>
        <v>0</v>
      </c>
      <c r="BD324" s="353">
        <f t="shared" si="299"/>
        <v>0</v>
      </c>
      <c r="BE324" s="353">
        <f t="shared" si="299"/>
        <v>0</v>
      </c>
      <c r="BF324" s="353">
        <f t="shared" si="299"/>
        <v>0</v>
      </c>
      <c r="BG324" s="353">
        <f t="shared" si="299"/>
        <v>0</v>
      </c>
      <c r="BH324" s="353">
        <f t="shared" si="299"/>
        <v>0</v>
      </c>
      <c r="BI324" s="353">
        <f t="shared" si="299"/>
        <v>0</v>
      </c>
      <c r="BJ324" s="353">
        <f t="shared" si="299"/>
        <v>0</v>
      </c>
      <c r="BK324" s="353">
        <f t="shared" si="299"/>
        <v>0</v>
      </c>
      <c r="BL324" s="353">
        <f t="shared" si="299"/>
        <v>0</v>
      </c>
      <c r="BM324" s="353">
        <f t="shared" si="299"/>
        <v>0</v>
      </c>
      <c r="BN324" s="353">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7">
        <f t="shared" si="280"/>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row>
    <row r="326" spans="2:67" outlineLevel="1">
      <c r="B326" s="51" t="s">
        <v>1114</v>
      </c>
      <c r="C326" s="242">
        <f t="shared" si="265"/>
        <v>0</v>
      </c>
      <c r="D326" s="242">
        <f t="shared" si="266"/>
        <v>0</v>
      </c>
      <c r="E326" s="242">
        <f t="shared" si="267"/>
        <v>0</v>
      </c>
      <c r="F326" s="242">
        <f t="shared" si="268"/>
        <v>0</v>
      </c>
      <c r="G326" s="242">
        <f t="shared" si="269"/>
        <v>0</v>
      </c>
      <c r="H326" s="242">
        <f t="shared" si="270"/>
        <v>0</v>
      </c>
      <c r="I326" s="242">
        <f t="shared" si="271"/>
        <v>0</v>
      </c>
      <c r="J326" s="242">
        <f t="shared" si="272"/>
        <v>0</v>
      </c>
      <c r="K326" s="242">
        <f t="shared" si="273"/>
        <v>0</v>
      </c>
      <c r="L326" s="242">
        <f t="shared" si="274"/>
        <v>0</v>
      </c>
      <c r="M326" s="242">
        <f t="shared" si="275"/>
        <v>0</v>
      </c>
      <c r="N326" s="242">
        <f t="shared" si="276"/>
        <v>0</v>
      </c>
      <c r="O326" s="242">
        <f t="shared" si="277"/>
        <v>0</v>
      </c>
      <c r="P326" s="242">
        <f t="shared" si="278"/>
        <v>0</v>
      </c>
      <c r="Q326" s="242">
        <f t="shared" si="279"/>
        <v>0</v>
      </c>
      <c r="R326" s="438">
        <f t="shared" si="280"/>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9">
        <f t="shared" si="280"/>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7">
        <f t="shared" si="280"/>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row>
    <row r="329" spans="2:67" outlineLevel="1">
      <c r="B329" s="51" t="s">
        <v>1114</v>
      </c>
      <c r="C329" s="242">
        <f t="shared" si="265"/>
        <v>0</v>
      </c>
      <c r="D329" s="242">
        <f t="shared" si="266"/>
        <v>0</v>
      </c>
      <c r="E329" s="242">
        <f t="shared" si="267"/>
        <v>0</v>
      </c>
      <c r="F329" s="242">
        <f t="shared" si="268"/>
        <v>0</v>
      </c>
      <c r="G329" s="242">
        <f t="shared" si="269"/>
        <v>0</v>
      </c>
      <c r="H329" s="242">
        <f t="shared" si="270"/>
        <v>0</v>
      </c>
      <c r="I329" s="242">
        <f t="shared" si="271"/>
        <v>0</v>
      </c>
      <c r="J329" s="242">
        <f t="shared" si="272"/>
        <v>0</v>
      </c>
      <c r="K329" s="242">
        <f t="shared" si="273"/>
        <v>0</v>
      </c>
      <c r="L329" s="242">
        <f t="shared" si="274"/>
        <v>0</v>
      </c>
      <c r="M329" s="242">
        <f t="shared" si="275"/>
        <v>0</v>
      </c>
      <c r="N329" s="242">
        <f t="shared" si="276"/>
        <v>0</v>
      </c>
      <c r="O329" s="242">
        <f t="shared" si="277"/>
        <v>0</v>
      </c>
      <c r="P329" s="242">
        <f t="shared" si="278"/>
        <v>0</v>
      </c>
      <c r="Q329" s="242">
        <f t="shared" si="279"/>
        <v>0</v>
      </c>
      <c r="R329" s="438">
        <f t="shared" si="280"/>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9">
        <f t="shared" si="280"/>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7">
        <f t="shared" si="280"/>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row>
    <row r="332" spans="2:67" outlineLevel="1">
      <c r="B332" s="51" t="s">
        <v>1114</v>
      </c>
      <c r="C332" s="242">
        <f t="shared" si="265"/>
        <v>0</v>
      </c>
      <c r="D332" s="242">
        <f t="shared" si="266"/>
        <v>0</v>
      </c>
      <c r="E332" s="242">
        <f t="shared" si="267"/>
        <v>0</v>
      </c>
      <c r="F332" s="242">
        <f t="shared" si="268"/>
        <v>0</v>
      </c>
      <c r="G332" s="242">
        <f t="shared" si="269"/>
        <v>0</v>
      </c>
      <c r="H332" s="242">
        <f t="shared" si="270"/>
        <v>0</v>
      </c>
      <c r="I332" s="242">
        <f t="shared" si="271"/>
        <v>0</v>
      </c>
      <c r="J332" s="242">
        <f t="shared" si="272"/>
        <v>0</v>
      </c>
      <c r="K332" s="242">
        <f t="shared" si="273"/>
        <v>0</v>
      </c>
      <c r="L332" s="242">
        <f t="shared" si="274"/>
        <v>0</v>
      </c>
      <c r="M332" s="242">
        <f t="shared" si="275"/>
        <v>0</v>
      </c>
      <c r="N332" s="242">
        <f t="shared" si="276"/>
        <v>0</v>
      </c>
      <c r="O332" s="242">
        <f t="shared" si="277"/>
        <v>0</v>
      </c>
      <c r="P332" s="242">
        <f t="shared" si="278"/>
        <v>0</v>
      </c>
      <c r="Q332" s="242">
        <f t="shared" si="279"/>
        <v>0</v>
      </c>
      <c r="R332" s="438">
        <f t="shared" si="280"/>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9">
        <f t="shared" si="280"/>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7">
        <f t="shared" si="280"/>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row>
    <row r="335" spans="2:67" outlineLevel="1">
      <c r="B335" s="51" t="s">
        <v>1114</v>
      </c>
      <c r="C335" s="242">
        <f t="shared" si="265"/>
        <v>0</v>
      </c>
      <c r="D335" s="242">
        <f t="shared" si="266"/>
        <v>0</v>
      </c>
      <c r="E335" s="242">
        <f t="shared" si="267"/>
        <v>0</v>
      </c>
      <c r="F335" s="242">
        <f t="shared" si="268"/>
        <v>0</v>
      </c>
      <c r="G335" s="242">
        <f t="shared" si="269"/>
        <v>0</v>
      </c>
      <c r="H335" s="242">
        <f t="shared" si="270"/>
        <v>0</v>
      </c>
      <c r="I335" s="242">
        <f t="shared" si="271"/>
        <v>0</v>
      </c>
      <c r="J335" s="242">
        <f t="shared" si="272"/>
        <v>0</v>
      </c>
      <c r="K335" s="242">
        <f t="shared" si="273"/>
        <v>0</v>
      </c>
      <c r="L335" s="242">
        <f t="shared" si="274"/>
        <v>0</v>
      </c>
      <c r="M335" s="242">
        <f t="shared" si="275"/>
        <v>0</v>
      </c>
      <c r="N335" s="242">
        <f t="shared" si="276"/>
        <v>0</v>
      </c>
      <c r="O335" s="242">
        <f t="shared" si="277"/>
        <v>0</v>
      </c>
      <c r="P335" s="242">
        <f t="shared" si="278"/>
        <v>0</v>
      </c>
      <c r="Q335" s="242">
        <f t="shared" si="279"/>
        <v>0</v>
      </c>
      <c r="R335" s="438">
        <f t="shared" si="280"/>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9">
        <f t="shared" si="280"/>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7">
        <f t="shared" ref="R337:R339" si="318">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row>
    <row r="338" spans="2:67" outlineLevel="1">
      <c r="B338" s="51" t="s">
        <v>1114</v>
      </c>
      <c r="C338" s="242">
        <f t="shared" si="303"/>
        <v>0</v>
      </c>
      <c r="D338" s="242">
        <f t="shared" si="304"/>
        <v>0</v>
      </c>
      <c r="E338" s="242">
        <f t="shared" si="305"/>
        <v>0</v>
      </c>
      <c r="F338" s="242">
        <f t="shared" si="306"/>
        <v>0</v>
      </c>
      <c r="G338" s="242">
        <f t="shared" si="307"/>
        <v>0</v>
      </c>
      <c r="H338" s="242">
        <f t="shared" si="308"/>
        <v>0</v>
      </c>
      <c r="I338" s="242">
        <f t="shared" si="309"/>
        <v>0</v>
      </c>
      <c r="J338" s="242">
        <f t="shared" si="310"/>
        <v>0</v>
      </c>
      <c r="K338" s="242">
        <f t="shared" si="311"/>
        <v>0</v>
      </c>
      <c r="L338" s="242">
        <f t="shared" si="312"/>
        <v>0</v>
      </c>
      <c r="M338" s="242">
        <f t="shared" si="313"/>
        <v>0</v>
      </c>
      <c r="N338" s="242">
        <f t="shared" si="314"/>
        <v>0</v>
      </c>
      <c r="O338" s="242">
        <f t="shared" si="315"/>
        <v>0</v>
      </c>
      <c r="P338" s="242">
        <f t="shared" si="316"/>
        <v>0</v>
      </c>
      <c r="Q338" s="242">
        <f t="shared" si="317"/>
        <v>0</v>
      </c>
      <c r="R338" s="438">
        <f t="shared" si="318"/>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9">
        <f t="shared" si="318"/>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7">
        <f t="shared" si="280"/>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row>
    <row r="341" spans="2:67" outlineLevel="1">
      <c r="B341" s="51" t="s">
        <v>1114</v>
      </c>
      <c r="C341" s="242">
        <f t="shared" si="265"/>
        <v>0</v>
      </c>
      <c r="D341" s="242">
        <f t="shared" si="266"/>
        <v>0</v>
      </c>
      <c r="E341" s="242">
        <f t="shared" si="267"/>
        <v>0</v>
      </c>
      <c r="F341" s="242">
        <f t="shared" si="268"/>
        <v>0</v>
      </c>
      <c r="G341" s="242">
        <f t="shared" si="269"/>
        <v>0</v>
      </c>
      <c r="H341" s="242">
        <f t="shared" si="270"/>
        <v>0</v>
      </c>
      <c r="I341" s="242">
        <f t="shared" si="271"/>
        <v>0</v>
      </c>
      <c r="J341" s="242">
        <f t="shared" si="272"/>
        <v>0</v>
      </c>
      <c r="K341" s="242">
        <f t="shared" si="273"/>
        <v>0</v>
      </c>
      <c r="L341" s="242">
        <f t="shared" si="274"/>
        <v>0</v>
      </c>
      <c r="M341" s="242">
        <f t="shared" si="275"/>
        <v>0</v>
      </c>
      <c r="N341" s="242">
        <f t="shared" si="276"/>
        <v>0</v>
      </c>
      <c r="O341" s="242">
        <f t="shared" si="277"/>
        <v>0</v>
      </c>
      <c r="P341" s="242">
        <f t="shared" si="278"/>
        <v>0</v>
      </c>
      <c r="Q341" s="242">
        <f t="shared" si="279"/>
        <v>0</v>
      </c>
      <c r="R341" s="438">
        <f t="shared" si="280"/>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9">
        <f t="shared" si="280"/>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7">
        <f t="shared" si="280"/>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row>
    <row r="344" spans="2:67" outlineLevel="2">
      <c r="B344" s="51" t="s">
        <v>1114</v>
      </c>
      <c r="C344" s="242">
        <f t="shared" si="265"/>
        <v>0</v>
      </c>
      <c r="D344" s="242">
        <f t="shared" si="266"/>
        <v>0</v>
      </c>
      <c r="E344" s="242">
        <f t="shared" si="267"/>
        <v>0</v>
      </c>
      <c r="F344" s="242">
        <f t="shared" si="268"/>
        <v>0</v>
      </c>
      <c r="G344" s="242">
        <f t="shared" si="269"/>
        <v>0</v>
      </c>
      <c r="H344" s="242">
        <f t="shared" si="270"/>
        <v>0</v>
      </c>
      <c r="I344" s="242">
        <f t="shared" si="271"/>
        <v>0</v>
      </c>
      <c r="J344" s="242">
        <f t="shared" si="272"/>
        <v>0</v>
      </c>
      <c r="K344" s="242">
        <f t="shared" si="273"/>
        <v>0</v>
      </c>
      <c r="L344" s="242">
        <f t="shared" si="274"/>
        <v>0</v>
      </c>
      <c r="M344" s="242">
        <f t="shared" si="275"/>
        <v>0</v>
      </c>
      <c r="N344" s="242">
        <f t="shared" si="276"/>
        <v>0</v>
      </c>
      <c r="O344" s="242">
        <f t="shared" si="277"/>
        <v>0</v>
      </c>
      <c r="P344" s="242">
        <f t="shared" si="278"/>
        <v>0</v>
      </c>
      <c r="Q344" s="242">
        <f t="shared" si="279"/>
        <v>0</v>
      </c>
      <c r="R344" s="438">
        <f t="shared" si="280"/>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9">
        <f t="shared" si="280"/>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7">
        <f t="shared" si="280"/>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row>
    <row r="347" spans="2:67" outlineLevel="2">
      <c r="B347" s="51" t="s">
        <v>1114</v>
      </c>
      <c r="C347" s="242">
        <f t="shared" si="265"/>
        <v>0</v>
      </c>
      <c r="D347" s="242">
        <f t="shared" si="266"/>
        <v>0</v>
      </c>
      <c r="E347" s="242">
        <f t="shared" si="267"/>
        <v>0</v>
      </c>
      <c r="F347" s="242">
        <f t="shared" si="268"/>
        <v>0</v>
      </c>
      <c r="G347" s="242">
        <f t="shared" si="269"/>
        <v>0</v>
      </c>
      <c r="H347" s="242">
        <f t="shared" si="270"/>
        <v>0</v>
      </c>
      <c r="I347" s="242">
        <f t="shared" si="271"/>
        <v>0</v>
      </c>
      <c r="J347" s="242">
        <f t="shared" si="272"/>
        <v>0</v>
      </c>
      <c r="K347" s="242">
        <f t="shared" si="273"/>
        <v>0</v>
      </c>
      <c r="L347" s="242">
        <f t="shared" si="274"/>
        <v>0</v>
      </c>
      <c r="M347" s="242">
        <f t="shared" si="275"/>
        <v>0</v>
      </c>
      <c r="N347" s="242">
        <f t="shared" si="276"/>
        <v>0</v>
      </c>
      <c r="O347" s="242">
        <f t="shared" si="277"/>
        <v>0</v>
      </c>
      <c r="P347" s="242">
        <f t="shared" si="278"/>
        <v>0</v>
      </c>
      <c r="Q347" s="242">
        <f t="shared" si="279"/>
        <v>0</v>
      </c>
      <c r="R347" s="438">
        <f t="shared" si="280"/>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9">
        <f t="shared" si="280"/>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7">
        <f t="shared" si="280"/>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row>
    <row r="350" spans="2:67" outlineLevel="2">
      <c r="B350" s="51" t="s">
        <v>1114</v>
      </c>
      <c r="C350" s="242">
        <f t="shared" si="265"/>
        <v>0</v>
      </c>
      <c r="D350" s="242">
        <f t="shared" si="266"/>
        <v>0</v>
      </c>
      <c r="E350" s="242">
        <f t="shared" si="267"/>
        <v>0</v>
      </c>
      <c r="F350" s="242">
        <f t="shared" si="268"/>
        <v>0</v>
      </c>
      <c r="G350" s="242">
        <f t="shared" si="269"/>
        <v>0</v>
      </c>
      <c r="H350" s="242">
        <f t="shared" si="270"/>
        <v>0</v>
      </c>
      <c r="I350" s="242">
        <f t="shared" si="271"/>
        <v>0</v>
      </c>
      <c r="J350" s="242">
        <f t="shared" si="272"/>
        <v>0</v>
      </c>
      <c r="K350" s="242">
        <f t="shared" si="273"/>
        <v>0</v>
      </c>
      <c r="L350" s="242">
        <f t="shared" si="274"/>
        <v>0</v>
      </c>
      <c r="M350" s="242">
        <f t="shared" si="275"/>
        <v>0</v>
      </c>
      <c r="N350" s="242">
        <f t="shared" si="276"/>
        <v>0</v>
      </c>
      <c r="O350" s="242">
        <f t="shared" si="277"/>
        <v>0</v>
      </c>
      <c r="P350" s="242">
        <f t="shared" si="278"/>
        <v>0</v>
      </c>
      <c r="Q350" s="242">
        <f t="shared" si="279"/>
        <v>0</v>
      </c>
      <c r="R350" s="438">
        <f t="shared" si="280"/>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9">
        <f t="shared" si="280"/>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7">
        <f t="shared" si="280"/>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row>
    <row r="353" spans="1:122" outlineLevel="2">
      <c r="B353" s="51" t="s">
        <v>1114</v>
      </c>
      <c r="C353" s="242">
        <f t="shared" si="265"/>
        <v>0</v>
      </c>
      <c r="D353" s="242">
        <f t="shared" si="266"/>
        <v>0</v>
      </c>
      <c r="E353" s="242">
        <f t="shared" si="267"/>
        <v>0</v>
      </c>
      <c r="F353" s="242">
        <f t="shared" si="268"/>
        <v>0</v>
      </c>
      <c r="G353" s="242">
        <f t="shared" si="269"/>
        <v>0</v>
      </c>
      <c r="H353" s="242">
        <f t="shared" si="270"/>
        <v>0</v>
      </c>
      <c r="I353" s="242">
        <f t="shared" si="271"/>
        <v>0</v>
      </c>
      <c r="J353" s="242">
        <f t="shared" si="272"/>
        <v>0</v>
      </c>
      <c r="K353" s="242">
        <f t="shared" si="273"/>
        <v>0</v>
      </c>
      <c r="L353" s="242">
        <f t="shared" si="274"/>
        <v>0</v>
      </c>
      <c r="M353" s="242">
        <f t="shared" si="275"/>
        <v>0</v>
      </c>
      <c r="N353" s="242">
        <f t="shared" si="276"/>
        <v>0</v>
      </c>
      <c r="O353" s="242">
        <f t="shared" si="277"/>
        <v>0</v>
      </c>
      <c r="P353" s="242">
        <f t="shared" si="278"/>
        <v>0</v>
      </c>
      <c r="Q353" s="242">
        <f t="shared" si="279"/>
        <v>0</v>
      </c>
      <c r="R353" s="438">
        <f t="shared" si="280"/>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9">
        <f t="shared" si="280"/>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7">
        <f t="shared" ref="R355:R357" si="338">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row>
    <row r="356" spans="1:122" outlineLevel="2">
      <c r="B356" s="51" t="s">
        <v>1114</v>
      </c>
      <c r="C356" s="242">
        <f t="shared" si="323"/>
        <v>0</v>
      </c>
      <c r="D356" s="242">
        <f t="shared" si="324"/>
        <v>0</v>
      </c>
      <c r="E356" s="242">
        <f t="shared" si="325"/>
        <v>0</v>
      </c>
      <c r="F356" s="242">
        <f t="shared" si="326"/>
        <v>0</v>
      </c>
      <c r="G356" s="242">
        <f t="shared" si="327"/>
        <v>0</v>
      </c>
      <c r="H356" s="242">
        <f t="shared" si="328"/>
        <v>0</v>
      </c>
      <c r="I356" s="242">
        <f t="shared" si="329"/>
        <v>0</v>
      </c>
      <c r="J356" s="242">
        <f t="shared" si="330"/>
        <v>0</v>
      </c>
      <c r="K356" s="242">
        <f t="shared" si="331"/>
        <v>0</v>
      </c>
      <c r="L356" s="242">
        <f t="shared" si="332"/>
        <v>0</v>
      </c>
      <c r="M356" s="242">
        <f t="shared" si="333"/>
        <v>0</v>
      </c>
      <c r="N356" s="242">
        <f t="shared" si="334"/>
        <v>0</v>
      </c>
      <c r="O356" s="242">
        <f t="shared" si="335"/>
        <v>0</v>
      </c>
      <c r="P356" s="242">
        <f t="shared" si="336"/>
        <v>0</v>
      </c>
      <c r="Q356" s="242">
        <f t="shared" si="337"/>
        <v>0</v>
      </c>
      <c r="R356" s="438">
        <f t="shared" si="338"/>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9">
        <f t="shared" si="338"/>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7">
        <f t="shared" si="280"/>
        <v>0</v>
      </c>
      <c r="S358" s="353">
        <f>S343</f>
        <v>0</v>
      </c>
      <c r="T358" s="353">
        <f t="shared" ref="T358:BN358" si="340">T343</f>
        <v>0</v>
      </c>
      <c r="U358" s="353">
        <f t="shared" si="340"/>
        <v>0</v>
      </c>
      <c r="V358" s="353">
        <f t="shared" si="340"/>
        <v>0</v>
      </c>
      <c r="W358" s="353">
        <f t="shared" si="340"/>
        <v>0</v>
      </c>
      <c r="X358" s="353">
        <f t="shared" si="340"/>
        <v>0</v>
      </c>
      <c r="Y358" s="353">
        <f t="shared" si="340"/>
        <v>0</v>
      </c>
      <c r="Z358" s="353">
        <f t="shared" si="340"/>
        <v>0</v>
      </c>
      <c r="AA358" s="353">
        <f t="shared" si="340"/>
        <v>0</v>
      </c>
      <c r="AB358" s="353">
        <f t="shared" si="340"/>
        <v>0</v>
      </c>
      <c r="AC358" s="353">
        <f t="shared" si="340"/>
        <v>0</v>
      </c>
      <c r="AD358" s="353">
        <f t="shared" si="340"/>
        <v>0</v>
      </c>
      <c r="AE358" s="353">
        <f t="shared" si="340"/>
        <v>0</v>
      </c>
      <c r="AF358" s="353">
        <f t="shared" si="340"/>
        <v>0</v>
      </c>
      <c r="AG358" s="353">
        <f t="shared" si="340"/>
        <v>0</v>
      </c>
      <c r="AH358" s="353">
        <f t="shared" si="340"/>
        <v>0</v>
      </c>
      <c r="AI358" s="353">
        <f t="shared" si="340"/>
        <v>0</v>
      </c>
      <c r="AJ358" s="353">
        <f t="shared" si="340"/>
        <v>0</v>
      </c>
      <c r="AK358" s="353">
        <f t="shared" si="340"/>
        <v>0</v>
      </c>
      <c r="AL358" s="353">
        <f t="shared" si="340"/>
        <v>0</v>
      </c>
      <c r="AM358" s="353">
        <f t="shared" si="340"/>
        <v>0</v>
      </c>
      <c r="AN358" s="353">
        <f t="shared" si="340"/>
        <v>0</v>
      </c>
      <c r="AO358" s="353">
        <f t="shared" si="340"/>
        <v>0</v>
      </c>
      <c r="AP358" s="353">
        <f t="shared" si="340"/>
        <v>0</v>
      </c>
      <c r="AQ358" s="353">
        <f t="shared" si="340"/>
        <v>0</v>
      </c>
      <c r="AR358" s="353">
        <f t="shared" si="340"/>
        <v>0</v>
      </c>
      <c r="AS358" s="353">
        <f t="shared" si="340"/>
        <v>0</v>
      </c>
      <c r="AT358" s="353">
        <f t="shared" si="340"/>
        <v>0</v>
      </c>
      <c r="AU358" s="353">
        <f t="shared" si="340"/>
        <v>0</v>
      </c>
      <c r="AV358" s="353">
        <f t="shared" si="340"/>
        <v>0</v>
      </c>
      <c r="AW358" s="353">
        <f t="shared" si="340"/>
        <v>0</v>
      </c>
      <c r="AX358" s="353">
        <f t="shared" si="340"/>
        <v>0</v>
      </c>
      <c r="AY358" s="353">
        <f t="shared" si="340"/>
        <v>0</v>
      </c>
      <c r="AZ358" s="353">
        <f t="shared" si="340"/>
        <v>0</v>
      </c>
      <c r="BA358" s="353">
        <f t="shared" si="340"/>
        <v>0</v>
      </c>
      <c r="BB358" s="353">
        <f t="shared" si="340"/>
        <v>0</v>
      </c>
      <c r="BC358" s="353">
        <f t="shared" si="340"/>
        <v>0</v>
      </c>
      <c r="BD358" s="353">
        <f t="shared" si="340"/>
        <v>0</v>
      </c>
      <c r="BE358" s="353">
        <f t="shared" si="340"/>
        <v>0</v>
      </c>
      <c r="BF358" s="353">
        <f t="shared" si="340"/>
        <v>0</v>
      </c>
      <c r="BG358" s="353">
        <f t="shared" si="340"/>
        <v>0</v>
      </c>
      <c r="BH358" s="353">
        <f t="shared" si="340"/>
        <v>0</v>
      </c>
      <c r="BI358" s="353">
        <f t="shared" si="340"/>
        <v>0</v>
      </c>
      <c r="BJ358" s="353">
        <f t="shared" si="340"/>
        <v>0</v>
      </c>
      <c r="BK358" s="353">
        <f t="shared" si="340"/>
        <v>0</v>
      </c>
      <c r="BL358" s="353">
        <f t="shared" si="340"/>
        <v>0</v>
      </c>
      <c r="BM358" s="353">
        <f t="shared" si="340"/>
        <v>0</v>
      </c>
      <c r="BN358" s="353">
        <f t="shared" si="340"/>
        <v>0</v>
      </c>
      <c r="BO358" s="31"/>
    </row>
    <row r="359" spans="1:122" outlineLevel="2">
      <c r="B359" s="51" t="s">
        <v>1114</v>
      </c>
      <c r="C359" s="242">
        <f t="shared" si="265"/>
        <v>0</v>
      </c>
      <c r="D359" s="242">
        <f t="shared" si="266"/>
        <v>0</v>
      </c>
      <c r="E359" s="242">
        <f t="shared" si="267"/>
        <v>0</v>
      </c>
      <c r="F359" s="242">
        <f t="shared" si="268"/>
        <v>0</v>
      </c>
      <c r="G359" s="242">
        <f t="shared" si="269"/>
        <v>0</v>
      </c>
      <c r="H359" s="242">
        <f t="shared" si="270"/>
        <v>0</v>
      </c>
      <c r="I359" s="242">
        <f t="shared" si="271"/>
        <v>0</v>
      </c>
      <c r="J359" s="242">
        <f t="shared" si="272"/>
        <v>0</v>
      </c>
      <c r="K359" s="242">
        <f t="shared" si="273"/>
        <v>0</v>
      </c>
      <c r="L359" s="242">
        <f t="shared" si="274"/>
        <v>0</v>
      </c>
      <c r="M359" s="242">
        <f t="shared" si="275"/>
        <v>0</v>
      </c>
      <c r="N359" s="242">
        <f t="shared" si="276"/>
        <v>0</v>
      </c>
      <c r="O359" s="242">
        <f t="shared" si="277"/>
        <v>0</v>
      </c>
      <c r="P359" s="242">
        <f t="shared" si="278"/>
        <v>0</v>
      </c>
      <c r="Q359" s="242">
        <f t="shared" si="279"/>
        <v>0</v>
      </c>
      <c r="R359" s="438">
        <f t="shared" si="280"/>
        <v>0</v>
      </c>
      <c r="S359" s="353">
        <f t="shared" ref="S359:BN359" si="341">S344</f>
        <v>0</v>
      </c>
      <c r="T359" s="353">
        <f t="shared" si="341"/>
        <v>0</v>
      </c>
      <c r="U359" s="353">
        <f t="shared" si="341"/>
        <v>0</v>
      </c>
      <c r="V359" s="353">
        <f t="shared" si="341"/>
        <v>0</v>
      </c>
      <c r="W359" s="353">
        <f t="shared" si="341"/>
        <v>0</v>
      </c>
      <c r="X359" s="353">
        <f t="shared" si="341"/>
        <v>0</v>
      </c>
      <c r="Y359" s="353">
        <f t="shared" si="341"/>
        <v>0</v>
      </c>
      <c r="Z359" s="353">
        <f t="shared" si="341"/>
        <v>0</v>
      </c>
      <c r="AA359" s="353">
        <f t="shared" si="341"/>
        <v>0</v>
      </c>
      <c r="AB359" s="353">
        <f t="shared" si="341"/>
        <v>0</v>
      </c>
      <c r="AC359" s="353">
        <f t="shared" si="341"/>
        <v>0</v>
      </c>
      <c r="AD359" s="353">
        <f t="shared" si="341"/>
        <v>0</v>
      </c>
      <c r="AE359" s="353">
        <f t="shared" si="341"/>
        <v>0</v>
      </c>
      <c r="AF359" s="353">
        <f t="shared" si="341"/>
        <v>0</v>
      </c>
      <c r="AG359" s="353">
        <f t="shared" si="341"/>
        <v>0</v>
      </c>
      <c r="AH359" s="353">
        <f t="shared" si="341"/>
        <v>0</v>
      </c>
      <c r="AI359" s="353">
        <f t="shared" si="341"/>
        <v>0</v>
      </c>
      <c r="AJ359" s="353">
        <f t="shared" si="341"/>
        <v>0</v>
      </c>
      <c r="AK359" s="353">
        <f t="shared" si="341"/>
        <v>0</v>
      </c>
      <c r="AL359" s="353">
        <f t="shared" si="341"/>
        <v>0</v>
      </c>
      <c r="AM359" s="353">
        <f t="shared" si="341"/>
        <v>0</v>
      </c>
      <c r="AN359" s="353">
        <f t="shared" si="341"/>
        <v>0</v>
      </c>
      <c r="AO359" s="353">
        <f t="shared" si="341"/>
        <v>0</v>
      </c>
      <c r="AP359" s="353">
        <f t="shared" si="341"/>
        <v>0</v>
      </c>
      <c r="AQ359" s="353">
        <f t="shared" si="341"/>
        <v>0</v>
      </c>
      <c r="AR359" s="353">
        <f t="shared" si="341"/>
        <v>0</v>
      </c>
      <c r="AS359" s="353">
        <f t="shared" si="341"/>
        <v>0</v>
      </c>
      <c r="AT359" s="353">
        <f t="shared" si="341"/>
        <v>0</v>
      </c>
      <c r="AU359" s="353">
        <f t="shared" si="341"/>
        <v>0</v>
      </c>
      <c r="AV359" s="353">
        <f t="shared" si="341"/>
        <v>0</v>
      </c>
      <c r="AW359" s="353">
        <f t="shared" si="341"/>
        <v>0</v>
      </c>
      <c r="AX359" s="353">
        <f t="shared" si="341"/>
        <v>0</v>
      </c>
      <c r="AY359" s="353">
        <f t="shared" si="341"/>
        <v>0</v>
      </c>
      <c r="AZ359" s="353">
        <f t="shared" si="341"/>
        <v>0</v>
      </c>
      <c r="BA359" s="353">
        <f t="shared" si="341"/>
        <v>0</v>
      </c>
      <c r="BB359" s="353">
        <f t="shared" si="341"/>
        <v>0</v>
      </c>
      <c r="BC359" s="353">
        <f t="shared" si="341"/>
        <v>0</v>
      </c>
      <c r="BD359" s="353">
        <f t="shared" si="341"/>
        <v>0</v>
      </c>
      <c r="BE359" s="353">
        <f t="shared" si="341"/>
        <v>0</v>
      </c>
      <c r="BF359" s="353">
        <f t="shared" si="341"/>
        <v>0</v>
      </c>
      <c r="BG359" s="353">
        <f t="shared" si="341"/>
        <v>0</v>
      </c>
      <c r="BH359" s="353">
        <f t="shared" si="341"/>
        <v>0</v>
      </c>
      <c r="BI359" s="353">
        <f t="shared" si="341"/>
        <v>0</v>
      </c>
      <c r="BJ359" s="353">
        <f t="shared" si="341"/>
        <v>0</v>
      </c>
      <c r="BK359" s="353">
        <f t="shared" si="341"/>
        <v>0</v>
      </c>
      <c r="BL359" s="353">
        <f t="shared" si="341"/>
        <v>0</v>
      </c>
      <c r="BM359" s="353">
        <f t="shared" si="341"/>
        <v>0</v>
      </c>
      <c r="BN359" s="353">
        <f t="shared" si="341"/>
        <v>0</v>
      </c>
    </row>
    <row r="360" spans="1:122" outlineLevel="2">
      <c r="B360" s="52" t="s">
        <v>1115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9">
        <f t="shared" si="280"/>
        <v>0</v>
      </c>
      <c r="S360" s="353">
        <f t="shared" ref="S360:BN360" si="342">S345</f>
        <v>0</v>
      </c>
      <c r="T360" s="353">
        <f t="shared" si="342"/>
        <v>0</v>
      </c>
      <c r="U360" s="353">
        <f t="shared" si="342"/>
        <v>0</v>
      </c>
      <c r="V360" s="353">
        <f t="shared" si="342"/>
        <v>0</v>
      </c>
      <c r="W360" s="353">
        <f t="shared" si="342"/>
        <v>0</v>
      </c>
      <c r="X360" s="353">
        <f t="shared" si="342"/>
        <v>0</v>
      </c>
      <c r="Y360" s="353">
        <f t="shared" si="342"/>
        <v>0</v>
      </c>
      <c r="Z360" s="353">
        <f t="shared" si="342"/>
        <v>0</v>
      </c>
      <c r="AA360" s="353">
        <f t="shared" si="342"/>
        <v>0</v>
      </c>
      <c r="AB360" s="353">
        <f t="shared" si="342"/>
        <v>0</v>
      </c>
      <c r="AC360" s="353">
        <f t="shared" si="342"/>
        <v>0</v>
      </c>
      <c r="AD360" s="353">
        <f t="shared" si="342"/>
        <v>0</v>
      </c>
      <c r="AE360" s="353">
        <f t="shared" si="342"/>
        <v>0</v>
      </c>
      <c r="AF360" s="353">
        <f t="shared" si="342"/>
        <v>0</v>
      </c>
      <c r="AG360" s="353">
        <f t="shared" si="342"/>
        <v>0</v>
      </c>
      <c r="AH360" s="353">
        <f t="shared" si="342"/>
        <v>0</v>
      </c>
      <c r="AI360" s="353">
        <f t="shared" si="342"/>
        <v>0</v>
      </c>
      <c r="AJ360" s="353">
        <f t="shared" si="342"/>
        <v>0</v>
      </c>
      <c r="AK360" s="353">
        <f t="shared" si="342"/>
        <v>0</v>
      </c>
      <c r="AL360" s="353">
        <f t="shared" si="342"/>
        <v>0</v>
      </c>
      <c r="AM360" s="353">
        <f t="shared" si="342"/>
        <v>0</v>
      </c>
      <c r="AN360" s="353">
        <f t="shared" si="342"/>
        <v>0</v>
      </c>
      <c r="AO360" s="353">
        <f t="shared" si="342"/>
        <v>0</v>
      </c>
      <c r="AP360" s="353">
        <f t="shared" si="342"/>
        <v>0</v>
      </c>
      <c r="AQ360" s="353">
        <f t="shared" si="342"/>
        <v>0</v>
      </c>
      <c r="AR360" s="353">
        <f t="shared" si="342"/>
        <v>0</v>
      </c>
      <c r="AS360" s="353">
        <f t="shared" si="342"/>
        <v>0</v>
      </c>
      <c r="AT360" s="353">
        <f t="shared" si="342"/>
        <v>0</v>
      </c>
      <c r="AU360" s="353">
        <f t="shared" si="342"/>
        <v>0</v>
      </c>
      <c r="AV360" s="353">
        <f t="shared" si="342"/>
        <v>0</v>
      </c>
      <c r="AW360" s="353">
        <f t="shared" si="342"/>
        <v>0</v>
      </c>
      <c r="AX360" s="353">
        <f t="shared" si="342"/>
        <v>0</v>
      </c>
      <c r="AY360" s="353">
        <f t="shared" si="342"/>
        <v>0</v>
      </c>
      <c r="AZ360" s="353">
        <f t="shared" si="342"/>
        <v>0</v>
      </c>
      <c r="BA360" s="353">
        <f t="shared" si="342"/>
        <v>0</v>
      </c>
      <c r="BB360" s="353">
        <f t="shared" si="342"/>
        <v>0</v>
      </c>
      <c r="BC360" s="353">
        <f t="shared" si="342"/>
        <v>0</v>
      </c>
      <c r="BD360" s="353">
        <f t="shared" si="342"/>
        <v>0</v>
      </c>
      <c r="BE360" s="353">
        <f t="shared" si="342"/>
        <v>0</v>
      </c>
      <c r="BF360" s="353">
        <f t="shared" si="342"/>
        <v>0</v>
      </c>
      <c r="BG360" s="353">
        <f t="shared" si="342"/>
        <v>0</v>
      </c>
      <c r="BH360" s="353">
        <f t="shared" si="342"/>
        <v>0</v>
      </c>
      <c r="BI360" s="353">
        <f t="shared" si="342"/>
        <v>0</v>
      </c>
      <c r="BJ360" s="353">
        <f t="shared" si="342"/>
        <v>0</v>
      </c>
      <c r="BK360" s="353">
        <f t="shared" si="342"/>
        <v>0</v>
      </c>
      <c r="BL360" s="353">
        <f t="shared" si="342"/>
        <v>0</v>
      </c>
      <c r="BM360" s="353">
        <f t="shared" si="342"/>
        <v>0</v>
      </c>
      <c r="BN360" s="353">
        <f t="shared" si="342"/>
        <v>0</v>
      </c>
    </row>
    <row r="361" spans="1:122" outlineLevel="1"/>
    <row r="363" spans="1:122" collapsed="1">
      <c r="A363" s="16" t="s">
        <v>1147</v>
      </c>
    </row>
    <row r="364" spans="1:122" ht="86.25" hidden="1"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hidden="1"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9">
        <f>P368+52</f>
        <v>101</v>
      </c>
      <c r="BG368" s="259">
        <f>R368+52</f>
        <v>114</v>
      </c>
      <c r="BH368" s="259">
        <f>S368+52</f>
        <v>121</v>
      </c>
      <c r="BI368" s="21"/>
      <c r="BJ368" s="21"/>
      <c r="BK368" s="21"/>
      <c r="BL368" s="21"/>
      <c r="BM368" s="260">
        <f>BF368+52</f>
        <v>153</v>
      </c>
      <c r="BN368" s="260">
        <f>BG368+52</f>
        <v>166</v>
      </c>
      <c r="BO368" s="260">
        <f>BH368+52</f>
        <v>173</v>
      </c>
      <c r="BP368" s="21"/>
      <c r="BQ368" s="21"/>
      <c r="BR368" s="21"/>
      <c r="BS368" s="21"/>
      <c r="BT368" s="260">
        <f>BM368+52</f>
        <v>205</v>
      </c>
      <c r="BU368" s="260">
        <f>BN368+52</f>
        <v>218</v>
      </c>
      <c r="BV368" s="260">
        <f>BO368+52</f>
        <v>225</v>
      </c>
      <c r="BW368" s="21"/>
      <c r="BX368" s="21"/>
      <c r="BY368" s="21"/>
      <c r="BZ368" s="21"/>
      <c r="CA368" s="260">
        <f>BT368+52</f>
        <v>257</v>
      </c>
      <c r="CB368" s="260">
        <f>BU368+52</f>
        <v>270</v>
      </c>
      <c r="CC368" s="260">
        <f>BV368+52</f>
        <v>277</v>
      </c>
      <c r="CD368" s="21"/>
      <c r="CE368" s="21"/>
      <c r="CF368" s="21"/>
      <c r="CG368" s="21"/>
      <c r="CH368" s="260">
        <f>CA368+52</f>
        <v>309</v>
      </c>
      <c r="CI368" s="260">
        <f>CB368+52</f>
        <v>322</v>
      </c>
      <c r="CJ368" s="260">
        <f>CC368+52</f>
        <v>329</v>
      </c>
      <c r="CK368" s="21"/>
      <c r="CL368" s="21"/>
      <c r="CM368" s="21"/>
      <c r="CN368" s="21"/>
    </row>
    <row r="369" spans="1:92" hidden="1" outlineLevel="1">
      <c r="C369" s="127" t="s">
        <v>1075</v>
      </c>
      <c r="D369" s="127" t="s">
        <v>1074</v>
      </c>
      <c r="E369" s="127" t="s">
        <v>1073</v>
      </c>
      <c r="F369" s="127" t="s">
        <v>1072</v>
      </c>
      <c r="G369" s="127" t="s">
        <v>1073</v>
      </c>
      <c r="H369" s="127" t="s">
        <v>1072</v>
      </c>
      <c r="I369" s="127" t="s">
        <v>1071</v>
      </c>
      <c r="J369" s="127"/>
      <c r="K369" s="127"/>
      <c r="L369" s="127"/>
      <c r="M369" s="127"/>
      <c r="P369" s="259" t="str">
        <f>Q368&amp;":"&amp;R368</f>
        <v>54:62</v>
      </c>
      <c r="Q369" s="259" t="str">
        <f>R368&amp;":"&amp;S368</f>
        <v>62:69</v>
      </c>
      <c r="R369" s="261" t="str">
        <f>Q369</f>
        <v>62:69</v>
      </c>
      <c r="S369" s="261" t="str">
        <f>R369</f>
        <v>62:69</v>
      </c>
      <c r="T369" s="261" t="str">
        <f>S369</f>
        <v>62:69</v>
      </c>
      <c r="U369" s="261" t="str">
        <f>T369</f>
        <v>62:69</v>
      </c>
      <c r="V369" s="261" t="str">
        <f>U369</f>
        <v>62:69</v>
      </c>
      <c r="W369" s="259" t="str">
        <f>X368&amp;":"&amp;Y368</f>
        <v>56:64</v>
      </c>
      <c r="X369" s="259" t="str">
        <f>Y368&amp;":"&amp;Z368</f>
        <v>64:71</v>
      </c>
      <c r="Y369" s="261" t="str">
        <f>X369</f>
        <v>64:71</v>
      </c>
      <c r="Z369" s="261" t="str">
        <f>Y369</f>
        <v>64:71</v>
      </c>
      <c r="AA369" s="261" t="str">
        <f>Z369</f>
        <v>64:71</v>
      </c>
      <c r="AB369" s="261" t="str">
        <f>AA369</f>
        <v>64:71</v>
      </c>
      <c r="AC369" s="261" t="str">
        <f>AB369</f>
        <v>64:71</v>
      </c>
      <c r="AD369" s="259" t="str">
        <f>AE368&amp;":"&amp;AF368</f>
        <v>59:67</v>
      </c>
      <c r="AE369" s="259" t="str">
        <f>AF368&amp;":"&amp;AG368</f>
        <v>67:74</v>
      </c>
      <c r="AF369" s="261" t="str">
        <f t="shared" ref="AF369:AJ369" si="343">AE369</f>
        <v>67:74</v>
      </c>
      <c r="AG369" s="261" t="str">
        <f t="shared" si="343"/>
        <v>67:74</v>
      </c>
      <c r="AH369" s="261" t="str">
        <f t="shared" si="343"/>
        <v>67:74</v>
      </c>
      <c r="AI369" s="261" t="str">
        <f t="shared" si="343"/>
        <v>67:74</v>
      </c>
      <c r="AJ369" s="261" t="str">
        <f t="shared" si="343"/>
        <v>67:74</v>
      </c>
      <c r="AK369" s="259" t="str">
        <f>AL368&amp;":"&amp;AM368</f>
        <v>61:69</v>
      </c>
      <c r="AL369" s="259" t="str">
        <f>AM368&amp;":"&amp;AN368</f>
        <v>69:76</v>
      </c>
      <c r="AM369" s="261" t="str">
        <f t="shared" ref="AM369:AQ369" si="344">AL369</f>
        <v>69:76</v>
      </c>
      <c r="AN369" s="261" t="str">
        <f t="shared" si="344"/>
        <v>69:76</v>
      </c>
      <c r="AO369" s="261" t="str">
        <f t="shared" si="344"/>
        <v>69:76</v>
      </c>
      <c r="AP369" s="261" t="str">
        <f t="shared" si="344"/>
        <v>69:76</v>
      </c>
      <c r="AQ369" s="261" t="str">
        <f t="shared" si="344"/>
        <v>69:76</v>
      </c>
      <c r="AR369" s="259" t="str">
        <f>AS368&amp;":"&amp;AT368</f>
        <v>63:71</v>
      </c>
      <c r="AS369" s="259" t="str">
        <f>AT368&amp;":"&amp;AU368</f>
        <v>71:78</v>
      </c>
      <c r="AT369" s="261" t="str">
        <f t="shared" ref="AT369" si="345">AS369</f>
        <v>71:78</v>
      </c>
      <c r="AU369" s="261" t="str">
        <f t="shared" ref="AU369" si="346">AT369</f>
        <v>71:78</v>
      </c>
      <c r="AV369" s="261" t="str">
        <f t="shared" ref="AV369" si="347">AU369</f>
        <v>71:78</v>
      </c>
      <c r="AW369" s="261" t="str">
        <f t="shared" ref="AW369" si="348">AV369</f>
        <v>71:78</v>
      </c>
      <c r="AX369" s="261" t="str">
        <f t="shared" ref="AX369" si="349">AW369</f>
        <v>71:78</v>
      </c>
      <c r="AY369" s="259" t="str">
        <f>AZ368&amp;":"&amp;BA368</f>
        <v>54:62</v>
      </c>
      <c r="AZ369" s="259" t="str">
        <f>BA368&amp;":"&amp;BB368</f>
        <v>62:69</v>
      </c>
      <c r="BA369" s="261" t="str">
        <f t="shared" ref="BA369:BE369" si="350">AZ369</f>
        <v>62:69</v>
      </c>
      <c r="BB369" s="261" t="str">
        <f t="shared" si="350"/>
        <v>62:69</v>
      </c>
      <c r="BC369" s="261" t="str">
        <f t="shared" si="350"/>
        <v>62:69</v>
      </c>
      <c r="BD369" s="261" t="str">
        <f t="shared" si="350"/>
        <v>62:69</v>
      </c>
      <c r="BE369" s="261" t="str">
        <f t="shared" si="350"/>
        <v>62:69</v>
      </c>
      <c r="BF369" s="260" t="str">
        <f>BF368&amp;":"&amp;BG368</f>
        <v>101:114</v>
      </c>
      <c r="BG369" s="260" t="str">
        <f>BG368&amp;":"&amp;BH368</f>
        <v>114:121</v>
      </c>
      <c r="BH369" s="261" t="str">
        <f t="shared" ref="BH369:BL369" si="351">BG369</f>
        <v>114:121</v>
      </c>
      <c r="BI369" s="261" t="str">
        <f t="shared" si="351"/>
        <v>114:121</v>
      </c>
      <c r="BJ369" s="261" t="str">
        <f t="shared" si="351"/>
        <v>114:121</v>
      </c>
      <c r="BK369" s="261" t="str">
        <f t="shared" si="351"/>
        <v>114:121</v>
      </c>
      <c r="BL369" s="261" t="str">
        <f t="shared" si="351"/>
        <v>114:121</v>
      </c>
      <c r="BM369" s="260" t="str">
        <f>BM368&amp;":"&amp;BN368</f>
        <v>153:166</v>
      </c>
      <c r="BN369" s="260" t="str">
        <f>BN368&amp;":"&amp;BO368</f>
        <v>166:173</v>
      </c>
      <c r="BO369" s="261" t="str">
        <f t="shared" ref="BO369:BS369" si="352">BN369</f>
        <v>166:173</v>
      </c>
      <c r="BP369" s="261" t="str">
        <f t="shared" si="352"/>
        <v>166:173</v>
      </c>
      <c r="BQ369" s="261" t="str">
        <f t="shared" si="352"/>
        <v>166:173</v>
      </c>
      <c r="BR369" s="261" t="str">
        <f t="shared" si="352"/>
        <v>166:173</v>
      </c>
      <c r="BS369" s="261" t="str">
        <f t="shared" si="352"/>
        <v>166:173</v>
      </c>
      <c r="BT369" s="260" t="str">
        <f>BT368&amp;":"&amp;BU368</f>
        <v>205:218</v>
      </c>
      <c r="BU369" s="260" t="str">
        <f>BU368&amp;":"&amp;BV368</f>
        <v>218:225</v>
      </c>
      <c r="BV369" s="261" t="str">
        <f t="shared" ref="BV369:BZ369" si="353">BU369</f>
        <v>218:225</v>
      </c>
      <c r="BW369" s="261" t="str">
        <f t="shared" si="353"/>
        <v>218:225</v>
      </c>
      <c r="BX369" s="261" t="str">
        <f t="shared" si="353"/>
        <v>218:225</v>
      </c>
      <c r="BY369" s="261" t="str">
        <f t="shared" si="353"/>
        <v>218:225</v>
      </c>
      <c r="BZ369" s="261" t="str">
        <f t="shared" si="353"/>
        <v>218:225</v>
      </c>
      <c r="CA369" s="260" t="str">
        <f>CA368&amp;":"&amp;CB368</f>
        <v>257:270</v>
      </c>
      <c r="CB369" s="260" t="str">
        <f>CB368&amp;":"&amp;CC368</f>
        <v>270:277</v>
      </c>
      <c r="CC369" s="261" t="str">
        <f t="shared" ref="CC369:CG369" si="354">CB369</f>
        <v>270:277</v>
      </c>
      <c r="CD369" s="261" t="str">
        <f t="shared" si="354"/>
        <v>270:277</v>
      </c>
      <c r="CE369" s="261" t="str">
        <f t="shared" si="354"/>
        <v>270:277</v>
      </c>
      <c r="CF369" s="261" t="str">
        <f t="shared" si="354"/>
        <v>270:277</v>
      </c>
      <c r="CG369" s="261" t="str">
        <f t="shared" si="354"/>
        <v>270:277</v>
      </c>
      <c r="CH369" s="260" t="str">
        <f>CH368&amp;":"&amp;CI368</f>
        <v>309:322</v>
      </c>
      <c r="CI369" s="260" t="str">
        <f>CI368&amp;":"&amp;CJ368</f>
        <v>322:329</v>
      </c>
      <c r="CJ369" s="261" t="str">
        <f t="shared" ref="CJ369:CN369" si="355">CI369</f>
        <v>322:329</v>
      </c>
      <c r="CK369" s="261" t="str">
        <f t="shared" si="355"/>
        <v>322:329</v>
      </c>
      <c r="CL369" s="261" t="str">
        <f t="shared" si="355"/>
        <v>322:329</v>
      </c>
      <c r="CM369" s="261" t="str">
        <f t="shared" si="355"/>
        <v>322:329</v>
      </c>
      <c r="CN369" s="261" t="str">
        <f t="shared" si="355"/>
        <v>322:329</v>
      </c>
    </row>
    <row r="370" spans="1:92" hidden="1"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2:3</v>
      </c>
      <c r="S370" s="235" t="str">
        <f>LEFT(F370,FIND(":",F370)-1)+i.TOLoffset_r2*(d.TOL-1)&amp;":"&amp;RIGHT(F370,LEN(F370)-FIND(":",F370))+i.TOLoffset_r2*(d.TOL-1)</f>
        <v>3:4</v>
      </c>
      <c r="T370" s="235" t="str">
        <f>LEFT(G370,FIND(":",G370)-1)+i.TOLoffset_r2*(d.TOL-1)&amp;":"&amp;RIGHT(G370,LEN(G370)-FIND(":",G370))+i.TOLoffset_r2*(d.TOL-1)</f>
        <v>4:5</v>
      </c>
      <c r="U370" s="235" t="str">
        <f>LEFT(H370,FIND(":",H370)-1)+i.TOLoffset_r2*(d.TOL-1)&amp;":"&amp;RIGHT(H370,LEN(H370)-FIND(":",H370))+i.TOLoffset_r2*(d.TOL-1)</f>
        <v>5:6</v>
      </c>
      <c r="V370" s="235" t="str">
        <f>LEFT(I370,FIND(":",I370)-1)+i.TOLoffset_r2*(d.TOL-1)&amp;":"&amp;RIGHT(I370,LEN(I370)-FIND(":",I370))+i.TOLoffset_r2*(d.TOL-1)</f>
        <v>6:7</v>
      </c>
      <c r="W370" s="258" t="str">
        <f>P370</f>
        <v>0:1</v>
      </c>
      <c r="X370" s="258" t="str">
        <f t="shared" ref="X370:CN370" si="356">Q370</f>
        <v>0:1</v>
      </c>
      <c r="Y370" s="258" t="str">
        <f t="shared" si="356"/>
        <v>2:3</v>
      </c>
      <c r="Z370" s="258" t="str">
        <f t="shared" si="356"/>
        <v>3:4</v>
      </c>
      <c r="AA370" s="258" t="str">
        <f t="shared" si="356"/>
        <v>4:5</v>
      </c>
      <c r="AB370" s="258" t="str">
        <f t="shared" si="356"/>
        <v>5:6</v>
      </c>
      <c r="AC370" s="258" t="str">
        <f t="shared" si="356"/>
        <v>6:7</v>
      </c>
      <c r="AD370" s="258" t="str">
        <f t="shared" si="356"/>
        <v>0:1</v>
      </c>
      <c r="AE370" s="258" t="str">
        <f t="shared" si="356"/>
        <v>0:1</v>
      </c>
      <c r="AF370" s="258" t="str">
        <f t="shared" si="356"/>
        <v>2:3</v>
      </c>
      <c r="AG370" s="258" t="str">
        <f t="shared" si="356"/>
        <v>3:4</v>
      </c>
      <c r="AH370" s="258" t="str">
        <f t="shared" si="356"/>
        <v>4:5</v>
      </c>
      <c r="AI370" s="258" t="str">
        <f t="shared" si="356"/>
        <v>5:6</v>
      </c>
      <c r="AJ370" s="258" t="str">
        <f t="shared" si="356"/>
        <v>6:7</v>
      </c>
      <c r="AK370" s="258" t="str">
        <f t="shared" si="356"/>
        <v>0:1</v>
      </c>
      <c r="AL370" s="258" t="str">
        <f t="shared" si="356"/>
        <v>0:1</v>
      </c>
      <c r="AM370" s="258" t="str">
        <f t="shared" si="356"/>
        <v>2:3</v>
      </c>
      <c r="AN370" s="258" t="str">
        <f t="shared" si="356"/>
        <v>3:4</v>
      </c>
      <c r="AO370" s="258" t="str">
        <f t="shared" si="356"/>
        <v>4:5</v>
      </c>
      <c r="AP370" s="258" t="str">
        <f t="shared" si="356"/>
        <v>5:6</v>
      </c>
      <c r="AQ370" s="258" t="str">
        <f t="shared" si="356"/>
        <v>6:7</v>
      </c>
      <c r="AR370" s="258" t="str">
        <f t="shared" ref="AR370:BE370" si="357">AD370</f>
        <v>0:1</v>
      </c>
      <c r="AS370" s="258" t="str">
        <f t="shared" si="357"/>
        <v>0:1</v>
      </c>
      <c r="AT370" s="258" t="str">
        <f t="shared" si="357"/>
        <v>2:3</v>
      </c>
      <c r="AU370" s="258" t="str">
        <f t="shared" si="357"/>
        <v>3:4</v>
      </c>
      <c r="AV370" s="258" t="str">
        <f t="shared" si="357"/>
        <v>4:5</v>
      </c>
      <c r="AW370" s="258" t="str">
        <f t="shared" si="357"/>
        <v>5:6</v>
      </c>
      <c r="AX370" s="258" t="str">
        <f t="shared" si="357"/>
        <v>6:7</v>
      </c>
      <c r="AY370" s="258" t="str">
        <f t="shared" si="357"/>
        <v>0:1</v>
      </c>
      <c r="AZ370" s="258" t="str">
        <f t="shared" si="357"/>
        <v>0:1</v>
      </c>
      <c r="BA370" s="258" t="str">
        <f t="shared" si="357"/>
        <v>2:3</v>
      </c>
      <c r="BB370" s="258" t="str">
        <f t="shared" si="357"/>
        <v>3:4</v>
      </c>
      <c r="BC370" s="258" t="str">
        <f t="shared" si="357"/>
        <v>4:5</v>
      </c>
      <c r="BD370" s="258" t="str">
        <f t="shared" si="357"/>
        <v>5:6</v>
      </c>
      <c r="BE370" s="258" t="str">
        <f t="shared" si="357"/>
        <v>6:7</v>
      </c>
      <c r="BF370" s="258" t="str">
        <f t="shared" si="356"/>
        <v>0:1</v>
      </c>
      <c r="BG370" s="258" t="str">
        <f t="shared" si="356"/>
        <v>0:1</v>
      </c>
      <c r="BH370" s="258" t="str">
        <f t="shared" si="356"/>
        <v>2:3</v>
      </c>
      <c r="BI370" s="258" t="str">
        <f t="shared" si="356"/>
        <v>3:4</v>
      </c>
      <c r="BJ370" s="258" t="str">
        <f t="shared" si="356"/>
        <v>4:5</v>
      </c>
      <c r="BK370" s="258" t="str">
        <f t="shared" si="356"/>
        <v>5:6</v>
      </c>
      <c r="BL370" s="258" t="str">
        <f t="shared" si="356"/>
        <v>6:7</v>
      </c>
      <c r="BM370" s="258" t="str">
        <f t="shared" si="356"/>
        <v>0:1</v>
      </c>
      <c r="BN370" s="258" t="str">
        <f t="shared" si="356"/>
        <v>0:1</v>
      </c>
      <c r="BO370" s="258" t="str">
        <f t="shared" si="356"/>
        <v>2:3</v>
      </c>
      <c r="BP370" s="258" t="str">
        <f t="shared" si="356"/>
        <v>3:4</v>
      </c>
      <c r="BQ370" s="258" t="str">
        <f t="shared" si="356"/>
        <v>4:5</v>
      </c>
      <c r="BR370" s="258" t="str">
        <f t="shared" si="356"/>
        <v>5:6</v>
      </c>
      <c r="BS370" s="258" t="str">
        <f t="shared" si="356"/>
        <v>6:7</v>
      </c>
      <c r="BT370" s="258" t="str">
        <f t="shared" si="356"/>
        <v>0:1</v>
      </c>
      <c r="BU370" s="258" t="str">
        <f t="shared" si="356"/>
        <v>0:1</v>
      </c>
      <c r="BV370" s="258" t="str">
        <f t="shared" si="356"/>
        <v>2:3</v>
      </c>
      <c r="BW370" s="258" t="str">
        <f t="shared" si="356"/>
        <v>3:4</v>
      </c>
      <c r="BX370" s="258" t="str">
        <f t="shared" si="356"/>
        <v>4:5</v>
      </c>
      <c r="BY370" s="258" t="str">
        <f t="shared" si="356"/>
        <v>5:6</v>
      </c>
      <c r="BZ370" s="258" t="str">
        <f t="shared" si="356"/>
        <v>6:7</v>
      </c>
      <c r="CA370" s="258" t="str">
        <f t="shared" si="356"/>
        <v>0:1</v>
      </c>
      <c r="CB370" s="258" t="str">
        <f t="shared" si="356"/>
        <v>0:1</v>
      </c>
      <c r="CC370" s="258" t="str">
        <f t="shared" si="356"/>
        <v>2:3</v>
      </c>
      <c r="CD370" s="258" t="str">
        <f t="shared" si="356"/>
        <v>3:4</v>
      </c>
      <c r="CE370" s="258" t="str">
        <f t="shared" si="356"/>
        <v>4:5</v>
      </c>
      <c r="CF370" s="258" t="str">
        <f t="shared" si="356"/>
        <v>5:6</v>
      </c>
      <c r="CG370" s="258" t="str">
        <f t="shared" si="356"/>
        <v>6:7</v>
      </c>
      <c r="CH370" s="258" t="str">
        <f t="shared" si="356"/>
        <v>0:1</v>
      </c>
      <c r="CI370" s="258" t="str">
        <f t="shared" si="356"/>
        <v>0:1</v>
      </c>
      <c r="CJ370" s="258" t="str">
        <f t="shared" si="356"/>
        <v>2:3</v>
      </c>
      <c r="CK370" s="258" t="str">
        <f t="shared" si="356"/>
        <v>3:4</v>
      </c>
      <c r="CL370" s="258" t="str">
        <f t="shared" si="356"/>
        <v>4:5</v>
      </c>
      <c r="CM370" s="258" t="str">
        <f t="shared" si="356"/>
        <v>5:6</v>
      </c>
      <c r="CN370" s="258" t="str">
        <f t="shared" si="356"/>
        <v>6:7</v>
      </c>
    </row>
    <row r="371" spans="1:92" ht="56.25" hidden="1" outlineLevel="1">
      <c r="A371" s="21"/>
      <c r="C371" s="27"/>
      <c r="D371" s="27"/>
      <c r="E371" s="27"/>
      <c r="F371" s="27"/>
      <c r="G371" s="27"/>
      <c r="H371" s="27"/>
      <c r="I371" s="27"/>
      <c r="J371" s="27"/>
      <c r="K371" s="27"/>
      <c r="L371" s="27"/>
      <c r="M371" s="27"/>
      <c r="N371" s="27"/>
      <c r="O371" s="27"/>
      <c r="P371" s="257" t="str">
        <f t="shared" ref="P371:Q371" si="358">P370&amp;", "&amp;P$369</f>
        <v>0:1, 54:62</v>
      </c>
      <c r="Q371" s="257" t="str">
        <f t="shared" si="358"/>
        <v>0:1, 62:69</v>
      </c>
      <c r="R371" s="257" t="str">
        <f>R370&amp;", "&amp;R$369</f>
        <v>2:3, 62:69</v>
      </c>
      <c r="S371" s="257" t="str">
        <f>S370&amp;", "&amp;S$369</f>
        <v>3:4, 62:69</v>
      </c>
      <c r="T371" s="257" t="str">
        <f>T370&amp;", "&amp;T$369</f>
        <v>4:5, 62:69</v>
      </c>
      <c r="U371" s="257" t="str">
        <f>U370&amp;", "&amp;U$369</f>
        <v>5:6, 62:69</v>
      </c>
      <c r="V371" s="257" t="str">
        <f>V370&amp;", "&amp;V$369</f>
        <v>6:7, 62:69</v>
      </c>
      <c r="W371" s="257" t="str">
        <f t="shared" ref="W371:BE371" si="359">W370&amp;", "&amp;W$369</f>
        <v>0:1, 56:64</v>
      </c>
      <c r="X371" s="257" t="str">
        <f t="shared" si="359"/>
        <v>0:1, 64:71</v>
      </c>
      <c r="Y371" s="257" t="str">
        <f t="shared" si="359"/>
        <v>2:3, 64:71</v>
      </c>
      <c r="Z371" s="257" t="str">
        <f t="shared" si="359"/>
        <v>3:4, 64:71</v>
      </c>
      <c r="AA371" s="257" t="str">
        <f t="shared" si="359"/>
        <v>4:5, 64:71</v>
      </c>
      <c r="AB371" s="257" t="str">
        <f t="shared" si="359"/>
        <v>5:6, 64:71</v>
      </c>
      <c r="AC371" s="257" t="str">
        <f t="shared" si="359"/>
        <v>6:7, 64:71</v>
      </c>
      <c r="AD371" s="257" t="str">
        <f t="shared" si="359"/>
        <v>0:1, 59:67</v>
      </c>
      <c r="AE371" s="257" t="str">
        <f t="shared" si="359"/>
        <v>0:1, 67:74</v>
      </c>
      <c r="AF371" s="257" t="str">
        <f t="shared" si="359"/>
        <v>2:3, 67:74</v>
      </c>
      <c r="AG371" s="257" t="str">
        <f t="shared" si="359"/>
        <v>3:4, 67:74</v>
      </c>
      <c r="AH371" s="257" t="str">
        <f t="shared" si="359"/>
        <v>4:5, 67:74</v>
      </c>
      <c r="AI371" s="257" t="str">
        <f t="shared" si="359"/>
        <v>5:6, 67:74</v>
      </c>
      <c r="AJ371" s="257" t="str">
        <f t="shared" si="359"/>
        <v>6:7, 67:74</v>
      </c>
      <c r="AK371" s="257" t="str">
        <f t="shared" si="359"/>
        <v>0:1, 61:69</v>
      </c>
      <c r="AL371" s="257" t="str">
        <f t="shared" si="359"/>
        <v>0:1, 69:76</v>
      </c>
      <c r="AM371" s="257" t="str">
        <f t="shared" si="359"/>
        <v>2:3, 69:76</v>
      </c>
      <c r="AN371" s="257" t="str">
        <f t="shared" si="359"/>
        <v>3:4, 69:76</v>
      </c>
      <c r="AO371" s="257" t="str">
        <f t="shared" si="359"/>
        <v>4:5, 69:76</v>
      </c>
      <c r="AP371" s="257" t="str">
        <f t="shared" si="359"/>
        <v>5:6, 69:76</v>
      </c>
      <c r="AQ371" s="257" t="str">
        <f t="shared" si="359"/>
        <v>6:7, 69:76</v>
      </c>
      <c r="AR371" s="257" t="str">
        <f t="shared" ref="AR371:AX371" si="360">AR370&amp;", "&amp;AR$369</f>
        <v>0:1, 63:71</v>
      </c>
      <c r="AS371" s="257" t="str">
        <f t="shared" si="360"/>
        <v>0:1, 71:78</v>
      </c>
      <c r="AT371" s="257" t="str">
        <f t="shared" si="360"/>
        <v>2:3, 71:78</v>
      </c>
      <c r="AU371" s="257" t="str">
        <f t="shared" si="360"/>
        <v>3:4, 71:78</v>
      </c>
      <c r="AV371" s="257" t="str">
        <f t="shared" si="360"/>
        <v>4:5, 71:78</v>
      </c>
      <c r="AW371" s="257" t="str">
        <f t="shared" si="360"/>
        <v>5:6, 71:78</v>
      </c>
      <c r="AX371" s="257" t="str">
        <f t="shared" si="360"/>
        <v>6:7, 71:78</v>
      </c>
      <c r="AY371" s="257" t="str">
        <f t="shared" si="359"/>
        <v>0:1, 54:62</v>
      </c>
      <c r="AZ371" s="257" t="str">
        <f t="shared" si="359"/>
        <v>0:1, 62:69</v>
      </c>
      <c r="BA371" s="257" t="str">
        <f t="shared" si="359"/>
        <v>2:3, 62:69</v>
      </c>
      <c r="BB371" s="257" t="str">
        <f t="shared" si="359"/>
        <v>3:4, 62:69</v>
      </c>
      <c r="BC371" s="257" t="str">
        <f t="shared" si="359"/>
        <v>4:5, 62:69</v>
      </c>
      <c r="BD371" s="257" t="str">
        <f t="shared" si="359"/>
        <v>5:6, 62:69</v>
      </c>
      <c r="BE371" s="257" t="str">
        <f t="shared" si="359"/>
        <v>6:7, 62:69</v>
      </c>
      <c r="BF371" s="257" t="str">
        <f t="shared" ref="BF371:CG371" si="361">BF370&amp;", "&amp;BF$369</f>
        <v>0:1, 101:114</v>
      </c>
      <c r="BG371" s="257" t="str">
        <f t="shared" si="361"/>
        <v>0:1, 114:121</v>
      </c>
      <c r="BH371" s="257" t="str">
        <f t="shared" si="361"/>
        <v>2:3, 114:121</v>
      </c>
      <c r="BI371" s="257" t="str">
        <f t="shared" si="361"/>
        <v>3:4, 114:121</v>
      </c>
      <c r="BJ371" s="257" t="str">
        <f t="shared" si="361"/>
        <v>4:5, 114:121</v>
      </c>
      <c r="BK371" s="257" t="str">
        <f t="shared" si="361"/>
        <v>5:6, 114:121</v>
      </c>
      <c r="BL371" s="257" t="str">
        <f t="shared" si="361"/>
        <v>6:7, 114:121</v>
      </c>
      <c r="BM371" s="257" t="str">
        <f t="shared" si="361"/>
        <v>0:1, 153:166</v>
      </c>
      <c r="BN371" s="257" t="str">
        <f t="shared" si="361"/>
        <v>0:1, 166:173</v>
      </c>
      <c r="BO371" s="257" t="str">
        <f t="shared" si="361"/>
        <v>2:3, 166:173</v>
      </c>
      <c r="BP371" s="257" t="str">
        <f t="shared" si="361"/>
        <v>3:4, 166:173</v>
      </c>
      <c r="BQ371" s="257" t="str">
        <f t="shared" si="361"/>
        <v>4:5, 166:173</v>
      </c>
      <c r="BR371" s="257" t="str">
        <f t="shared" si="361"/>
        <v>5:6, 166:173</v>
      </c>
      <c r="BS371" s="257" t="str">
        <f t="shared" si="361"/>
        <v>6:7, 166:173</v>
      </c>
      <c r="BT371" s="257" t="str">
        <f t="shared" si="361"/>
        <v>0:1, 205:218</v>
      </c>
      <c r="BU371" s="257" t="str">
        <f t="shared" si="361"/>
        <v>0:1, 218:225</v>
      </c>
      <c r="BV371" s="257" t="str">
        <f t="shared" si="361"/>
        <v>2:3, 218:225</v>
      </c>
      <c r="BW371" s="257" t="str">
        <f t="shared" si="361"/>
        <v>3:4, 218:225</v>
      </c>
      <c r="BX371" s="257" t="str">
        <f t="shared" si="361"/>
        <v>4:5, 218:225</v>
      </c>
      <c r="BY371" s="257" t="str">
        <f t="shared" si="361"/>
        <v>5:6, 218:225</v>
      </c>
      <c r="BZ371" s="257" t="str">
        <f t="shared" si="361"/>
        <v>6:7, 218:225</v>
      </c>
      <c r="CA371" s="257" t="str">
        <f t="shared" si="361"/>
        <v>0:1, 257:270</v>
      </c>
      <c r="CB371" s="257" t="str">
        <f t="shared" si="361"/>
        <v>0:1, 270:277</v>
      </c>
      <c r="CC371" s="257" t="str">
        <f t="shared" si="361"/>
        <v>2:3, 270:277</v>
      </c>
      <c r="CD371" s="257" t="str">
        <f t="shared" si="361"/>
        <v>3:4, 270:277</v>
      </c>
      <c r="CE371" s="257" t="str">
        <f t="shared" si="361"/>
        <v>4:5, 270:277</v>
      </c>
      <c r="CF371" s="257" t="str">
        <f t="shared" si="361"/>
        <v>5:6, 270:277</v>
      </c>
      <c r="CG371" s="257" t="str">
        <f t="shared" si="361"/>
        <v>6:7, 270:277</v>
      </c>
      <c r="CH371" s="257" t="str">
        <f t="shared" ref="CH371:CN371" si="362">CH370&amp;", "&amp;CH$369</f>
        <v>0:1, 309:322</v>
      </c>
      <c r="CI371" s="257" t="str">
        <f t="shared" si="362"/>
        <v>0:1, 322:329</v>
      </c>
      <c r="CJ371" s="257" t="str">
        <f t="shared" si="362"/>
        <v>2:3, 322:329</v>
      </c>
      <c r="CK371" s="257" t="str">
        <f t="shared" si="362"/>
        <v>3:4, 322:329</v>
      </c>
      <c r="CL371" s="257" t="str">
        <f t="shared" si="362"/>
        <v>4:5, 322:329</v>
      </c>
      <c r="CM371" s="257" t="str">
        <f t="shared" si="362"/>
        <v>5:6, 322:329</v>
      </c>
      <c r="CN371" s="257" t="str">
        <f t="shared" si="362"/>
        <v>6:7, 322:329</v>
      </c>
    </row>
    <row r="372" spans="1:92" hidden="1"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8" t="str">
        <f>P372</f>
        <v>0:1</v>
      </c>
      <c r="X372" s="258" t="str">
        <f t="shared" ref="X372:CN372" si="363">Q372</f>
        <v>0:1</v>
      </c>
      <c r="Y372" s="258" t="str">
        <f t="shared" si="363"/>
        <v>146:147</v>
      </c>
      <c r="Z372" s="258" t="str">
        <f t="shared" si="363"/>
        <v>147:148</v>
      </c>
      <c r="AA372" s="258" t="str">
        <f t="shared" si="363"/>
        <v>148:149</v>
      </c>
      <c r="AB372" s="258" t="str">
        <f t="shared" si="363"/>
        <v>149:150</v>
      </c>
      <c r="AC372" s="258" t="str">
        <f t="shared" si="363"/>
        <v>150:151</v>
      </c>
      <c r="AD372" s="258" t="str">
        <f t="shared" si="363"/>
        <v>0:1</v>
      </c>
      <c r="AE372" s="258" t="str">
        <f t="shared" si="363"/>
        <v>0:1</v>
      </c>
      <c r="AF372" s="258" t="str">
        <f t="shared" si="363"/>
        <v>146:147</v>
      </c>
      <c r="AG372" s="258" t="str">
        <f t="shared" si="363"/>
        <v>147:148</v>
      </c>
      <c r="AH372" s="258" t="str">
        <f t="shared" si="363"/>
        <v>148:149</v>
      </c>
      <c r="AI372" s="258" t="str">
        <f t="shared" si="363"/>
        <v>149:150</v>
      </c>
      <c r="AJ372" s="258" t="str">
        <f t="shared" si="363"/>
        <v>150:151</v>
      </c>
      <c r="AK372" s="258" t="str">
        <f t="shared" si="363"/>
        <v>0:1</v>
      </c>
      <c r="AL372" s="258" t="str">
        <f t="shared" si="363"/>
        <v>0:1</v>
      </c>
      <c r="AM372" s="258" t="str">
        <f t="shared" si="363"/>
        <v>146:147</v>
      </c>
      <c r="AN372" s="258" t="str">
        <f t="shared" si="363"/>
        <v>147:148</v>
      </c>
      <c r="AO372" s="258" t="str">
        <f t="shared" si="363"/>
        <v>148:149</v>
      </c>
      <c r="AP372" s="258" t="str">
        <f t="shared" si="363"/>
        <v>149:150</v>
      </c>
      <c r="AQ372" s="258" t="str">
        <f t="shared" si="363"/>
        <v>150:151</v>
      </c>
      <c r="AR372" s="258" t="str">
        <f t="shared" ref="AR372:BE372" si="364">AD372</f>
        <v>0:1</v>
      </c>
      <c r="AS372" s="258" t="str">
        <f t="shared" si="364"/>
        <v>0:1</v>
      </c>
      <c r="AT372" s="258" t="str">
        <f t="shared" si="364"/>
        <v>146:147</v>
      </c>
      <c r="AU372" s="258" t="str">
        <f t="shared" si="364"/>
        <v>147:148</v>
      </c>
      <c r="AV372" s="258" t="str">
        <f t="shared" si="364"/>
        <v>148:149</v>
      </c>
      <c r="AW372" s="258" t="str">
        <f t="shared" si="364"/>
        <v>149:150</v>
      </c>
      <c r="AX372" s="258" t="str">
        <f t="shared" si="364"/>
        <v>150:151</v>
      </c>
      <c r="AY372" s="258" t="str">
        <f t="shared" si="364"/>
        <v>0:1</v>
      </c>
      <c r="AZ372" s="258" t="str">
        <f t="shared" si="364"/>
        <v>0:1</v>
      </c>
      <c r="BA372" s="258" t="str">
        <f t="shared" si="364"/>
        <v>146:147</v>
      </c>
      <c r="BB372" s="258" t="str">
        <f t="shared" si="364"/>
        <v>147:148</v>
      </c>
      <c r="BC372" s="258" t="str">
        <f t="shared" si="364"/>
        <v>148:149</v>
      </c>
      <c r="BD372" s="258" t="str">
        <f t="shared" si="364"/>
        <v>149:150</v>
      </c>
      <c r="BE372" s="258" t="str">
        <f t="shared" si="364"/>
        <v>150:151</v>
      </c>
      <c r="BF372" s="258" t="str">
        <f t="shared" si="363"/>
        <v>0:1</v>
      </c>
      <c r="BG372" s="258" t="str">
        <f t="shared" si="363"/>
        <v>0:1</v>
      </c>
      <c r="BH372" s="258" t="str">
        <f t="shared" si="363"/>
        <v>146:147</v>
      </c>
      <c r="BI372" s="258" t="str">
        <f t="shared" si="363"/>
        <v>147:148</v>
      </c>
      <c r="BJ372" s="258" t="str">
        <f t="shared" si="363"/>
        <v>148:149</v>
      </c>
      <c r="BK372" s="258" t="str">
        <f t="shared" si="363"/>
        <v>149:150</v>
      </c>
      <c r="BL372" s="258" t="str">
        <f t="shared" si="363"/>
        <v>150:151</v>
      </c>
      <c r="BM372" s="258" t="str">
        <f t="shared" si="363"/>
        <v>0:1</v>
      </c>
      <c r="BN372" s="258" t="str">
        <f t="shared" si="363"/>
        <v>0:1</v>
      </c>
      <c r="BO372" s="258" t="str">
        <f t="shared" si="363"/>
        <v>146:147</v>
      </c>
      <c r="BP372" s="258" t="str">
        <f t="shared" si="363"/>
        <v>147:148</v>
      </c>
      <c r="BQ372" s="258" t="str">
        <f t="shared" si="363"/>
        <v>148:149</v>
      </c>
      <c r="BR372" s="258" t="str">
        <f t="shared" si="363"/>
        <v>149:150</v>
      </c>
      <c r="BS372" s="258" t="str">
        <f t="shared" si="363"/>
        <v>150:151</v>
      </c>
      <c r="BT372" s="258" t="str">
        <f t="shared" si="363"/>
        <v>0:1</v>
      </c>
      <c r="BU372" s="258" t="str">
        <f t="shared" si="363"/>
        <v>0:1</v>
      </c>
      <c r="BV372" s="258" t="str">
        <f t="shared" si="363"/>
        <v>146:147</v>
      </c>
      <c r="BW372" s="258" t="str">
        <f t="shared" si="363"/>
        <v>147:148</v>
      </c>
      <c r="BX372" s="258" t="str">
        <f t="shared" si="363"/>
        <v>148:149</v>
      </c>
      <c r="BY372" s="258" t="str">
        <f t="shared" si="363"/>
        <v>149:150</v>
      </c>
      <c r="BZ372" s="258" t="str">
        <f t="shared" si="363"/>
        <v>150:151</v>
      </c>
      <c r="CA372" s="258" t="str">
        <f t="shared" si="363"/>
        <v>0:1</v>
      </c>
      <c r="CB372" s="258" t="str">
        <f t="shared" si="363"/>
        <v>0:1</v>
      </c>
      <c r="CC372" s="258" t="str">
        <f t="shared" si="363"/>
        <v>146:147</v>
      </c>
      <c r="CD372" s="258" t="str">
        <f t="shared" si="363"/>
        <v>147:148</v>
      </c>
      <c r="CE372" s="258" t="str">
        <f t="shared" si="363"/>
        <v>148:149</v>
      </c>
      <c r="CF372" s="258" t="str">
        <f t="shared" si="363"/>
        <v>149:150</v>
      </c>
      <c r="CG372" s="258" t="str">
        <f t="shared" si="363"/>
        <v>150:151</v>
      </c>
      <c r="CH372" s="258" t="str">
        <f t="shared" si="363"/>
        <v>0:1</v>
      </c>
      <c r="CI372" s="258" t="str">
        <f t="shared" si="363"/>
        <v>0:1</v>
      </c>
      <c r="CJ372" s="258" t="str">
        <f t="shared" si="363"/>
        <v>146:147</v>
      </c>
      <c r="CK372" s="258" t="str">
        <f t="shared" si="363"/>
        <v>147:148</v>
      </c>
      <c r="CL372" s="258" t="str">
        <f t="shared" si="363"/>
        <v>148:149</v>
      </c>
      <c r="CM372" s="258" t="str">
        <f t="shared" si="363"/>
        <v>149:150</v>
      </c>
      <c r="CN372" s="258" t="str">
        <f t="shared" si="363"/>
        <v>150:151</v>
      </c>
    </row>
    <row r="373" spans="1:92" ht="78" hidden="1" outlineLevel="1">
      <c r="B373" s="29"/>
      <c r="C373" s="149"/>
      <c r="D373" s="149"/>
      <c r="E373" s="149"/>
      <c r="F373" s="149"/>
      <c r="G373" s="149"/>
      <c r="H373" s="149"/>
      <c r="I373" s="149"/>
      <c r="J373" s="149"/>
      <c r="K373" s="149"/>
      <c r="L373" s="149"/>
      <c r="M373" s="149"/>
      <c r="N373" s="27"/>
      <c r="O373" s="27"/>
      <c r="P373" s="256" t="str">
        <f t="shared" ref="P373:CH373" si="365">P372&amp;", "&amp;P$369</f>
        <v>0:1, 54:62</v>
      </c>
      <c r="Q373" s="256" t="str">
        <f t="shared" si="365"/>
        <v>0:1, 62:69</v>
      </c>
      <c r="R373" s="256" t="str">
        <f t="shared" si="365"/>
        <v>146:147, 62:69</v>
      </c>
      <c r="S373" s="256" t="str">
        <f t="shared" si="365"/>
        <v>147:148, 62:69</v>
      </c>
      <c r="T373" s="256" t="str">
        <f t="shared" si="365"/>
        <v>148:149, 62:69</v>
      </c>
      <c r="U373" s="256" t="str">
        <f t="shared" si="365"/>
        <v>149:150, 62:69</v>
      </c>
      <c r="V373" s="256" t="str">
        <f t="shared" si="365"/>
        <v>150:151, 62:69</v>
      </c>
      <c r="W373" s="256" t="str">
        <f t="shared" si="365"/>
        <v>0:1, 56:64</v>
      </c>
      <c r="X373" s="256" t="str">
        <f t="shared" si="365"/>
        <v>0:1, 64:71</v>
      </c>
      <c r="Y373" s="256" t="str">
        <f t="shared" si="365"/>
        <v>146:147, 64:71</v>
      </c>
      <c r="Z373" s="256" t="str">
        <f t="shared" si="365"/>
        <v>147:148, 64:71</v>
      </c>
      <c r="AA373" s="256" t="str">
        <f t="shared" si="365"/>
        <v>148:149, 64:71</v>
      </c>
      <c r="AB373" s="256" t="str">
        <f t="shared" si="365"/>
        <v>149:150, 64:71</v>
      </c>
      <c r="AC373" s="256" t="str">
        <f t="shared" si="365"/>
        <v>150:151, 64:71</v>
      </c>
      <c r="AD373" s="256" t="str">
        <f t="shared" si="365"/>
        <v>0:1, 59:67</v>
      </c>
      <c r="AE373" s="256" t="str">
        <f t="shared" si="365"/>
        <v>0:1, 67:74</v>
      </c>
      <c r="AF373" s="256" t="str">
        <f t="shared" si="365"/>
        <v>146:147, 67:74</v>
      </c>
      <c r="AG373" s="256" t="str">
        <f t="shared" si="365"/>
        <v>147:148, 67:74</v>
      </c>
      <c r="AH373" s="256" t="str">
        <f t="shared" si="365"/>
        <v>148:149, 67:74</v>
      </c>
      <c r="AI373" s="256" t="str">
        <f t="shared" si="365"/>
        <v>149:150, 67:74</v>
      </c>
      <c r="AJ373" s="256" t="str">
        <f t="shared" si="365"/>
        <v>150:151, 67:74</v>
      </c>
      <c r="AK373" s="256" t="str">
        <f t="shared" si="365"/>
        <v>0:1, 61:69</v>
      </c>
      <c r="AL373" s="256" t="str">
        <f t="shared" si="365"/>
        <v>0:1, 69:76</v>
      </c>
      <c r="AM373" s="256" t="str">
        <f t="shared" si="365"/>
        <v>146:147, 69:76</v>
      </c>
      <c r="AN373" s="256" t="str">
        <f t="shared" si="365"/>
        <v>147:148, 69:76</v>
      </c>
      <c r="AO373" s="256" t="str">
        <f t="shared" si="365"/>
        <v>148:149, 69:76</v>
      </c>
      <c r="AP373" s="256" t="str">
        <f t="shared" si="365"/>
        <v>149:150, 69:76</v>
      </c>
      <c r="AQ373" s="256" t="str">
        <f t="shared" si="365"/>
        <v>150:151, 69:76</v>
      </c>
      <c r="AR373" s="256" t="str">
        <f t="shared" ref="AR373:AX373" si="366">AR372&amp;", "&amp;AR$369</f>
        <v>0:1, 63:71</v>
      </c>
      <c r="AS373" s="256" t="str">
        <f t="shared" si="366"/>
        <v>0:1, 71:78</v>
      </c>
      <c r="AT373" s="256" t="str">
        <f t="shared" si="366"/>
        <v>146:147, 71:78</v>
      </c>
      <c r="AU373" s="256" t="str">
        <f t="shared" si="366"/>
        <v>147:148, 71:78</v>
      </c>
      <c r="AV373" s="256" t="str">
        <f t="shared" si="366"/>
        <v>148:149, 71:78</v>
      </c>
      <c r="AW373" s="256" t="str">
        <f t="shared" si="366"/>
        <v>149:150, 71:78</v>
      </c>
      <c r="AX373" s="256" t="str">
        <f t="shared" si="366"/>
        <v>150:151, 71:78</v>
      </c>
      <c r="AY373" s="256" t="str">
        <f t="shared" si="365"/>
        <v>0:1, 54:62</v>
      </c>
      <c r="AZ373" s="256" t="str">
        <f t="shared" si="365"/>
        <v>0:1, 62:69</v>
      </c>
      <c r="BA373" s="256" t="str">
        <f t="shared" si="365"/>
        <v>146:147, 62:69</v>
      </c>
      <c r="BB373" s="256" t="str">
        <f t="shared" si="365"/>
        <v>147:148, 62:69</v>
      </c>
      <c r="BC373" s="256" t="str">
        <f t="shared" si="365"/>
        <v>148:149, 62:69</v>
      </c>
      <c r="BD373" s="256" t="str">
        <f t="shared" si="365"/>
        <v>149:150, 62:69</v>
      </c>
      <c r="BE373" s="256" t="str">
        <f t="shared" si="365"/>
        <v>150:151, 62:69</v>
      </c>
      <c r="BF373" s="256" t="str">
        <f t="shared" si="365"/>
        <v>0:1, 101:114</v>
      </c>
      <c r="BG373" s="256" t="str">
        <f t="shared" si="365"/>
        <v>0:1, 114:121</v>
      </c>
      <c r="BH373" s="256" t="str">
        <f t="shared" si="365"/>
        <v>146:147, 114:121</v>
      </c>
      <c r="BI373" s="256" t="str">
        <f t="shared" si="365"/>
        <v>147:148, 114:121</v>
      </c>
      <c r="BJ373" s="256" t="str">
        <f t="shared" si="365"/>
        <v>148:149, 114:121</v>
      </c>
      <c r="BK373" s="256" t="str">
        <f t="shared" si="365"/>
        <v>149:150, 114:121</v>
      </c>
      <c r="BL373" s="256" t="str">
        <f t="shared" si="365"/>
        <v>150:151, 114:121</v>
      </c>
      <c r="BM373" s="256" t="str">
        <f t="shared" si="365"/>
        <v>0:1, 153:166</v>
      </c>
      <c r="BN373" s="256" t="str">
        <f t="shared" si="365"/>
        <v>0:1, 166:173</v>
      </c>
      <c r="BO373" s="256" t="str">
        <f t="shared" si="365"/>
        <v>146:147, 166:173</v>
      </c>
      <c r="BP373" s="256" t="str">
        <f t="shared" si="365"/>
        <v>147:148, 166:173</v>
      </c>
      <c r="BQ373" s="256" t="str">
        <f t="shared" si="365"/>
        <v>148:149, 166:173</v>
      </c>
      <c r="BR373" s="256" t="str">
        <f t="shared" si="365"/>
        <v>149:150, 166:173</v>
      </c>
      <c r="BS373" s="256" t="str">
        <f t="shared" si="365"/>
        <v>150:151, 166:173</v>
      </c>
      <c r="BT373" s="256" t="str">
        <f t="shared" si="365"/>
        <v>0:1, 205:218</v>
      </c>
      <c r="BU373" s="256" t="str">
        <f t="shared" si="365"/>
        <v>0:1, 218:225</v>
      </c>
      <c r="BV373" s="256" t="str">
        <f t="shared" si="365"/>
        <v>146:147, 218:225</v>
      </c>
      <c r="BW373" s="256" t="str">
        <f t="shared" si="365"/>
        <v>147:148, 218:225</v>
      </c>
      <c r="BX373" s="256" t="str">
        <f t="shared" si="365"/>
        <v>148:149, 218:225</v>
      </c>
      <c r="BY373" s="256" t="str">
        <f t="shared" si="365"/>
        <v>149:150, 218:225</v>
      </c>
      <c r="BZ373" s="256" t="str">
        <f t="shared" si="365"/>
        <v>150:151, 218:225</v>
      </c>
      <c r="CA373" s="256" t="str">
        <f t="shared" si="365"/>
        <v>0:1, 257:270</v>
      </c>
      <c r="CB373" s="256" t="str">
        <f t="shared" si="365"/>
        <v>0:1, 270:277</v>
      </c>
      <c r="CC373" s="256" t="str">
        <f t="shared" si="365"/>
        <v>146:147, 270:277</v>
      </c>
      <c r="CD373" s="256" t="str">
        <f t="shared" si="365"/>
        <v>147:148, 270:277</v>
      </c>
      <c r="CE373" s="256" t="str">
        <f t="shared" si="365"/>
        <v>148:149, 270:277</v>
      </c>
      <c r="CF373" s="256" t="str">
        <f t="shared" si="365"/>
        <v>149:150, 270:277</v>
      </c>
      <c r="CG373" s="256" t="str">
        <f t="shared" si="365"/>
        <v>150:151, 270:277</v>
      </c>
      <c r="CH373" s="256" t="str">
        <f t="shared" si="365"/>
        <v>0:1, 309:322</v>
      </c>
      <c r="CI373" s="256" t="str">
        <f t="shared" ref="CI373:CN373" si="367">CI372&amp;", "&amp;CI$369</f>
        <v>0:1, 322:329</v>
      </c>
      <c r="CJ373" s="256" t="str">
        <f t="shared" si="367"/>
        <v>146:147, 322:329</v>
      </c>
      <c r="CK373" s="256" t="str">
        <f t="shared" si="367"/>
        <v>147:148, 322:329</v>
      </c>
      <c r="CL373" s="256" t="str">
        <f t="shared" si="367"/>
        <v>148:149, 322:329</v>
      </c>
      <c r="CM373" s="256" t="str">
        <f t="shared" si="367"/>
        <v>149:150, 322:329</v>
      </c>
      <c r="CN373" s="256"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7" t="str">
        <f>BF377&amp;", "&amp;BF$376</f>
        <v>19:20, 88:101</v>
      </c>
      <c r="BM378" s="257" t="str">
        <f t="shared" ref="BM378" si="376">BM377&amp;", "&amp;BM$376</f>
        <v>19:20, 140:153</v>
      </c>
      <c r="BT378" s="257" t="str">
        <f t="shared" ref="BT378" si="377">BT377&amp;", "&amp;BT$376</f>
        <v>19:20, 192:205</v>
      </c>
      <c r="CA378" s="257" t="str">
        <f t="shared" ref="CA378" si="378">CA377&amp;", "&amp;CA$376</f>
        <v>19:20, 244:257</v>
      </c>
      <c r="CH378" s="257"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1371</v>
      </c>
    </row>
    <row r="730" spans="1:30" ht="17.25"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380">T733</f>
        <v>0</v>
      </c>
      <c r="D733" s="391">
        <f t="shared" si="380"/>
        <v>0</v>
      </c>
      <c r="G733" s="29" t="s">
        <v>1392</v>
      </c>
      <c r="H733" s="392">
        <v>0.35</v>
      </c>
      <c r="I733" s="392">
        <v>0.5</v>
      </c>
      <c r="J733" s="393">
        <v>1.5</v>
      </c>
      <c r="K733" s="393">
        <v>1.8</v>
      </c>
      <c r="L733" s="394">
        <f t="shared" ref="L733:M740" si="381">CHOOSE(d.Region,Y733,AA733,AC733)</f>
        <v>0</v>
      </c>
      <c r="M733" s="395">
        <f t="shared" si="381"/>
        <v>0</v>
      </c>
      <c r="N733" s="241">
        <v>200</v>
      </c>
      <c r="O733" s="396"/>
      <c r="P733" s="396"/>
      <c r="Q733" s="396"/>
      <c r="R733" s="397">
        <f>$H733/(2-$H733)*$N733</f>
        <v>42.424242424242422</v>
      </c>
      <c r="S733" s="397">
        <f>-(1-$H733)/(2-$H733)*$N733</f>
        <v>-78.787878787878796</v>
      </c>
      <c r="T733" s="398">
        <f>L733*R733/100</f>
        <v>0</v>
      </c>
      <c r="U733" s="398">
        <f>M733*S733/100</f>
        <v>0</v>
      </c>
      <c r="V733" s="398">
        <f t="shared" ref="V733:V740" si="382">((1-$H733)*T733+2*$H733*U733)/(1+$H733)</f>
        <v>0</v>
      </c>
      <c r="Y733" s="399">
        <v>0</v>
      </c>
      <c r="Z733" s="399">
        <v>0</v>
      </c>
      <c r="AA733" s="400">
        <f>Y733</f>
        <v>0</v>
      </c>
      <c r="AB733" s="400">
        <f>Z733</f>
        <v>0</v>
      </c>
      <c r="AC733" s="400">
        <f>AA733</f>
        <v>0</v>
      </c>
      <c r="AD733" s="400">
        <f>AB733</f>
        <v>0</v>
      </c>
    </row>
    <row r="734" spans="1:30" hidden="1" outlineLevel="1">
      <c r="B734" t="s">
        <v>377</v>
      </c>
      <c r="C734" s="391">
        <f t="shared" si="380"/>
        <v>0</v>
      </c>
      <c r="D734" s="391">
        <f t="shared" si="380"/>
        <v>0</v>
      </c>
      <c r="G734" s="29" t="s">
        <v>1393</v>
      </c>
      <c r="H734" s="401">
        <f>H733</f>
        <v>0.35</v>
      </c>
      <c r="I734" s="401">
        <f>I733</f>
        <v>0.5</v>
      </c>
      <c r="J734" s="402">
        <f t="shared" ref="J734:K740" si="383">J733</f>
        <v>1.5</v>
      </c>
      <c r="K734" s="402">
        <f t="shared" si="383"/>
        <v>1.8</v>
      </c>
      <c r="L734" s="403">
        <f t="shared" si="381"/>
        <v>0</v>
      </c>
      <c r="M734" s="404">
        <f t="shared" si="381"/>
        <v>0</v>
      </c>
      <c r="N734" s="31"/>
      <c r="O734" s="396">
        <f>MIN($H734*$K734*(1-$I734),(1-$H734)*$I734*$J734)</f>
        <v>0.315</v>
      </c>
      <c r="P734" s="396">
        <f>$O734/$J734/(1-$H734)</f>
        <v>0.32307692307692304</v>
      </c>
      <c r="Q734" s="396">
        <f>$O734/$K734/$H734</f>
        <v>0.5</v>
      </c>
      <c r="R734" s="396"/>
      <c r="S734" s="396"/>
      <c r="T734" s="398">
        <f t="shared" ref="T734:U736" si="384">P734*L734</f>
        <v>0</v>
      </c>
      <c r="U734" s="398">
        <f t="shared" si="384"/>
        <v>0</v>
      </c>
      <c r="V734" s="398">
        <f t="shared" si="382"/>
        <v>0</v>
      </c>
      <c r="X734" s="405">
        <v>850</v>
      </c>
      <c r="Y734" s="406">
        <v>0</v>
      </c>
      <c r="Z734" s="407">
        <v>0</v>
      </c>
      <c r="AA734" s="406">
        <v>0</v>
      </c>
      <c r="AB734" s="407">
        <v>0</v>
      </c>
      <c r="AC734" s="406">
        <v>0</v>
      </c>
      <c r="AD734" s="407">
        <v>0</v>
      </c>
    </row>
    <row r="735" spans="1:30" hidden="1" outlineLevel="1">
      <c r="B735" t="s">
        <v>1060</v>
      </c>
      <c r="C735" s="391">
        <f t="shared" si="380"/>
        <v>0</v>
      </c>
      <c r="D735" s="391">
        <f t="shared" si="380"/>
        <v>0</v>
      </c>
      <c r="G735" s="29"/>
      <c r="H735" s="401">
        <f>H734</f>
        <v>0.35</v>
      </c>
      <c r="I735" s="401">
        <f t="shared" ref="I735:I740" si="385">I734</f>
        <v>0.5</v>
      </c>
      <c r="J735" s="402">
        <f t="shared" si="383"/>
        <v>1.5</v>
      </c>
      <c r="K735" s="402">
        <f t="shared" si="383"/>
        <v>1.8</v>
      </c>
      <c r="L735" s="403">
        <f t="shared" si="381"/>
        <v>0</v>
      </c>
      <c r="M735" s="404">
        <f t="shared" si="381"/>
        <v>0</v>
      </c>
      <c r="N735" s="31"/>
      <c r="O735" s="396">
        <f>MIN($H735*$K735*(1-$I735),(1-$H735)*$I735*$J735)</f>
        <v>0.315</v>
      </c>
      <c r="P735" s="396">
        <f>$O735/$J735/(1-$H735)</f>
        <v>0.32307692307692304</v>
      </c>
      <c r="Q735" s="396">
        <f>$O735/$K735/$H735</f>
        <v>0.5</v>
      </c>
      <c r="R735" s="396"/>
      <c r="S735" s="396"/>
      <c r="T735" s="398">
        <f t="shared" si="384"/>
        <v>0</v>
      </c>
      <c r="U735" s="398">
        <f t="shared" si="384"/>
        <v>0</v>
      </c>
      <c r="V735" s="398">
        <f t="shared" si="382"/>
        <v>0</v>
      </c>
      <c r="X735" s="405">
        <v>1000</v>
      </c>
      <c r="Y735" s="408">
        <v>0</v>
      </c>
      <c r="Z735" s="409">
        <v>0</v>
      </c>
      <c r="AA735" s="408">
        <v>0</v>
      </c>
      <c r="AB735" s="409">
        <v>0</v>
      </c>
      <c r="AC735" s="408">
        <v>0</v>
      </c>
      <c r="AD735" s="409">
        <v>0</v>
      </c>
    </row>
    <row r="736" spans="1:30" hidden="1" outlineLevel="1">
      <c r="B736" t="s">
        <v>1394</v>
      </c>
      <c r="C736" s="391">
        <f t="shared" si="380"/>
        <v>0</v>
      </c>
      <c r="D736" s="391">
        <f t="shared" si="380"/>
        <v>0</v>
      </c>
      <c r="G736" s="29"/>
      <c r="H736" s="401">
        <f>H735</f>
        <v>0.35</v>
      </c>
      <c r="I736" s="401">
        <f t="shared" si="385"/>
        <v>0.5</v>
      </c>
      <c r="J736" s="402">
        <f t="shared" si="383"/>
        <v>1.5</v>
      </c>
      <c r="K736" s="402">
        <f t="shared" si="383"/>
        <v>1.8</v>
      </c>
      <c r="L736" s="410">
        <f t="shared" si="381"/>
        <v>0</v>
      </c>
      <c r="M736" s="411">
        <f t="shared" si="381"/>
        <v>0</v>
      </c>
      <c r="N736" s="31"/>
      <c r="O736" s="396">
        <f>MIN($H736*$K736*(1-$I736),(1-$H736)*$I736*$J736)</f>
        <v>0.315</v>
      </c>
      <c r="P736" s="396">
        <f>$O736/$J736/(1-$H736)</f>
        <v>0.32307692307692304</v>
      </c>
      <c r="Q736" s="396">
        <f>$O736/$K736/$H736</f>
        <v>0.5</v>
      </c>
      <c r="R736" s="396"/>
      <c r="S736" s="396"/>
      <c r="T736" s="398">
        <f t="shared" si="384"/>
        <v>0</v>
      </c>
      <c r="U736" s="398">
        <f t="shared" si="384"/>
        <v>0</v>
      </c>
      <c r="V736" s="398">
        <f t="shared" si="382"/>
        <v>0</v>
      </c>
      <c r="X736" s="405">
        <v>1200</v>
      </c>
      <c r="Y736" s="412">
        <v>0</v>
      </c>
      <c r="Z736" s="413">
        <v>0</v>
      </c>
      <c r="AA736" s="412">
        <v>0</v>
      </c>
      <c r="AB736" s="413">
        <v>0</v>
      </c>
      <c r="AC736" s="412">
        <v>0</v>
      </c>
      <c r="AD736" s="413">
        <v>0</v>
      </c>
    </row>
    <row r="737" spans="1:30" hidden="1" outlineLevel="1">
      <c r="A737" t="s">
        <v>863</v>
      </c>
      <c r="B737" t="s">
        <v>852</v>
      </c>
      <c r="C737" s="391">
        <f t="shared" si="380"/>
        <v>0</v>
      </c>
      <c r="D737" s="391">
        <f t="shared" si="380"/>
        <v>0</v>
      </c>
      <c r="G737" s="29" t="s">
        <v>1392</v>
      </c>
      <c r="H737" s="392">
        <v>0.5</v>
      </c>
      <c r="I737" s="401">
        <f t="shared" si="385"/>
        <v>0.5</v>
      </c>
      <c r="J737" s="402">
        <f t="shared" si="383"/>
        <v>1.5</v>
      </c>
      <c r="K737" s="402">
        <f t="shared" si="383"/>
        <v>1.8</v>
      </c>
      <c r="L737" s="394">
        <f t="shared" si="381"/>
        <v>0</v>
      </c>
      <c r="M737" s="395">
        <f t="shared" si="381"/>
        <v>0</v>
      </c>
      <c r="N737" s="241">
        <v>200</v>
      </c>
      <c r="O737" s="396"/>
      <c r="P737" s="396"/>
      <c r="Q737" s="396"/>
      <c r="R737" s="397">
        <f>$H737/(2-$H737)*$N737</f>
        <v>66.666666666666657</v>
      </c>
      <c r="S737" s="397">
        <f>-(1-$H737)/(2-$H737)*$N737</f>
        <v>-66.666666666666657</v>
      </c>
      <c r="T737" s="398">
        <f>L737*R737/100</f>
        <v>0</v>
      </c>
      <c r="U737" s="398">
        <f>M737*S737/100</f>
        <v>0</v>
      </c>
      <c r="V737" s="398">
        <f t="shared" si="382"/>
        <v>0</v>
      </c>
      <c r="X737" s="405"/>
      <c r="Y737" s="399">
        <v>0</v>
      </c>
      <c r="Z737" s="399">
        <v>0</v>
      </c>
      <c r="AA737" s="400">
        <f>Y737</f>
        <v>0</v>
      </c>
      <c r="AB737" s="400">
        <f>Z737</f>
        <v>0</v>
      </c>
      <c r="AC737" s="400">
        <f>AA737</f>
        <v>0</v>
      </c>
      <c r="AD737" s="400">
        <f>AB737</f>
        <v>0</v>
      </c>
    </row>
    <row r="738" spans="1:30" hidden="1" outlineLevel="1">
      <c r="B738" t="s">
        <v>377</v>
      </c>
      <c r="C738" s="391">
        <f t="shared" si="380"/>
        <v>0</v>
      </c>
      <c r="D738" s="391">
        <f t="shared" si="380"/>
        <v>0</v>
      </c>
      <c r="G738" s="29" t="s">
        <v>1393</v>
      </c>
      <c r="H738" s="401">
        <f>H737</f>
        <v>0.5</v>
      </c>
      <c r="I738" s="401">
        <f t="shared" si="385"/>
        <v>0.5</v>
      </c>
      <c r="J738" s="402">
        <f t="shared" si="383"/>
        <v>1.5</v>
      </c>
      <c r="K738" s="402">
        <f t="shared" si="383"/>
        <v>1.8</v>
      </c>
      <c r="L738" s="403">
        <f t="shared" si="381"/>
        <v>0</v>
      </c>
      <c r="M738" s="404">
        <f t="shared" si="381"/>
        <v>0</v>
      </c>
      <c r="N738" s="31"/>
      <c r="O738" s="396">
        <f>MIN($H738*$K738*(1-$I738),(1-$H738)*$I738*$J738)</f>
        <v>0.375</v>
      </c>
      <c r="P738" s="396">
        <f>$O738/$J738/(1-$H738)</f>
        <v>0.5</v>
      </c>
      <c r="Q738" s="396">
        <f>$O738/$K738/$H738</f>
        <v>0.41666666666666663</v>
      </c>
      <c r="R738" s="396"/>
      <c r="S738" s="396"/>
      <c r="T738" s="398">
        <f t="shared" ref="T738:U740" si="386">P738*L738</f>
        <v>0</v>
      </c>
      <c r="U738" s="398">
        <f t="shared" si="386"/>
        <v>0</v>
      </c>
      <c r="V738" s="398">
        <f t="shared" si="382"/>
        <v>0</v>
      </c>
      <c r="X738" s="405">
        <v>850</v>
      </c>
      <c r="Y738" s="406">
        <v>0</v>
      </c>
      <c r="Z738" s="407">
        <v>0</v>
      </c>
      <c r="AA738" s="406">
        <v>0</v>
      </c>
      <c r="AB738" s="407">
        <v>0</v>
      </c>
      <c r="AC738" s="406">
        <v>0</v>
      </c>
      <c r="AD738" s="407">
        <v>0</v>
      </c>
    </row>
    <row r="739" spans="1:30" hidden="1" outlineLevel="1">
      <c r="B739" t="s">
        <v>1060</v>
      </c>
      <c r="C739" s="391">
        <f t="shared" si="380"/>
        <v>0</v>
      </c>
      <c r="D739" s="391">
        <f t="shared" si="380"/>
        <v>0</v>
      </c>
      <c r="G739" s="29"/>
      <c r="H739" s="401">
        <f>H738</f>
        <v>0.5</v>
      </c>
      <c r="I739" s="401">
        <f t="shared" si="385"/>
        <v>0.5</v>
      </c>
      <c r="J739" s="402">
        <f t="shared" si="383"/>
        <v>1.5</v>
      </c>
      <c r="K739" s="402">
        <f t="shared" si="383"/>
        <v>1.8</v>
      </c>
      <c r="L739" s="403">
        <f t="shared" si="381"/>
        <v>0</v>
      </c>
      <c r="M739" s="404">
        <f t="shared" si="381"/>
        <v>0</v>
      </c>
      <c r="N739" s="31"/>
      <c r="O739" s="396">
        <f>MIN($H739*$K739*(1-$I739),(1-$H739)*$I739*$J739)</f>
        <v>0.375</v>
      </c>
      <c r="P739" s="396">
        <f>$O739/$J739/(1-$H739)</f>
        <v>0.5</v>
      </c>
      <c r="Q739" s="396">
        <f>$O739/$K739/$H739</f>
        <v>0.41666666666666663</v>
      </c>
      <c r="R739" s="396"/>
      <c r="S739" s="396"/>
      <c r="T739" s="398">
        <f t="shared" si="386"/>
        <v>0</v>
      </c>
      <c r="U739" s="398">
        <f t="shared" si="386"/>
        <v>0</v>
      </c>
      <c r="V739" s="398">
        <f t="shared" si="382"/>
        <v>0</v>
      </c>
      <c r="X739" s="405">
        <v>1000</v>
      </c>
      <c r="Y739" s="408">
        <v>0</v>
      </c>
      <c r="Z739" s="409">
        <v>0</v>
      </c>
      <c r="AA739" s="408">
        <v>0</v>
      </c>
      <c r="AB739" s="409">
        <v>0</v>
      </c>
      <c r="AC739" s="408">
        <v>0</v>
      </c>
      <c r="AD739" s="409">
        <v>0</v>
      </c>
    </row>
    <row r="740" spans="1:30" hidden="1" outlineLevel="1">
      <c r="B740" t="s">
        <v>1394</v>
      </c>
      <c r="C740" s="391">
        <f t="shared" si="380"/>
        <v>0</v>
      </c>
      <c r="D740" s="391">
        <f t="shared" si="380"/>
        <v>0</v>
      </c>
      <c r="G740" s="29"/>
      <c r="H740" s="401">
        <f>H739</f>
        <v>0.5</v>
      </c>
      <c r="I740" s="401">
        <f t="shared" si="385"/>
        <v>0.5</v>
      </c>
      <c r="J740" s="402">
        <f t="shared" si="383"/>
        <v>1.5</v>
      </c>
      <c r="K740" s="402">
        <f t="shared" si="383"/>
        <v>1.8</v>
      </c>
      <c r="L740" s="410">
        <f t="shared" si="381"/>
        <v>0</v>
      </c>
      <c r="M740" s="411">
        <f t="shared" si="381"/>
        <v>0</v>
      </c>
      <c r="N740" s="31"/>
      <c r="O740" s="396">
        <f>MIN($H740*$K740*(1-$I740),(1-$H740)*$I740*$J740)</f>
        <v>0.375</v>
      </c>
      <c r="P740" s="396">
        <f>$O740/$J740/(1-$H740)</f>
        <v>0.5</v>
      </c>
      <c r="Q740" s="396">
        <f>$O740/$K740/$H740</f>
        <v>0.41666666666666663</v>
      </c>
      <c r="R740" s="396"/>
      <c r="S740" s="396"/>
      <c r="T740" s="398">
        <f t="shared" si="386"/>
        <v>0</v>
      </c>
      <c r="U740" s="398">
        <f t="shared" si="386"/>
        <v>0</v>
      </c>
      <c r="V740" s="398">
        <f t="shared" si="382"/>
        <v>0</v>
      </c>
      <c r="X740" s="405">
        <v>1200</v>
      </c>
      <c r="Y740" s="412">
        <v>0</v>
      </c>
      <c r="Z740" s="413">
        <v>0</v>
      </c>
      <c r="AA740" s="412">
        <v>0</v>
      </c>
      <c r="AB740" s="413">
        <v>0</v>
      </c>
      <c r="AC740" s="412">
        <v>0</v>
      </c>
      <c r="AD740" s="413">
        <v>0</v>
      </c>
    </row>
    <row r="741" spans="1:30" ht="36.75" hidden="1" outlineLevel="1">
      <c r="Y741" s="414" t="s">
        <v>1395</v>
      </c>
      <c r="Z741" s="415"/>
      <c r="AA741" s="415"/>
      <c r="AB741" s="415"/>
      <c r="AC741" s="415"/>
      <c r="AD741" s="415"/>
    </row>
    <row r="743" spans="1:30" collapsed="1">
      <c r="A743" s="184" t="s">
        <v>1474</v>
      </c>
    </row>
    <row r="744" spans="1:30" ht="45.75" hidden="1"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hidden="1" outlineLevel="1">
      <c r="A745" s="102" t="s">
        <v>1103</v>
      </c>
      <c r="B745" t="str">
        <f t="shared" ref="B745:B779" si="387">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hidden="1" outlineLevel="1">
      <c r="B746" t="str">
        <f t="shared" si="387"/>
        <v>SWV  Spr</v>
      </c>
      <c r="C746">
        <v>1</v>
      </c>
      <c r="D746">
        <v>1</v>
      </c>
      <c r="E746">
        <v>2</v>
      </c>
      <c r="F746">
        <v>1</v>
      </c>
      <c r="G746">
        <v>1</v>
      </c>
      <c r="H746" s="466">
        <f t="shared" ref="H746:H780" si="388">CHOOSE($D746,3,4,4,5)</f>
        <v>3</v>
      </c>
      <c r="I746" s="466">
        <f t="shared" ref="I746:I780" si="389">CHOOSE($E746,4,3,2)</f>
        <v>3</v>
      </c>
      <c r="J746" s="466">
        <v>0</v>
      </c>
      <c r="K746" s="466">
        <v>0</v>
      </c>
      <c r="L746" s="466">
        <v>0</v>
      </c>
      <c r="M746" s="466">
        <v>0</v>
      </c>
      <c r="N746" s="466">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6">
        <f t="shared" si="388"/>
        <v>3</v>
      </c>
      <c r="I747" s="466">
        <f t="shared" si="389"/>
        <v>2</v>
      </c>
      <c r="J747" s="466">
        <v>0</v>
      </c>
      <c r="K747" s="466">
        <v>0</v>
      </c>
      <c r="L747" s="466">
        <v>0</v>
      </c>
      <c r="M747" s="466">
        <v>0</v>
      </c>
      <c r="N747" s="466">
        <f t="shared" si="390"/>
        <v>2</v>
      </c>
    </row>
    <row r="748" spans="1:30" hidden="1" outlineLevel="1">
      <c r="A748" t="s">
        <v>1104</v>
      </c>
      <c r="B748" t="str">
        <f t="shared" si="387"/>
        <v>SWV  Win</v>
      </c>
      <c r="C748">
        <v>1</v>
      </c>
      <c r="D748">
        <v>2</v>
      </c>
      <c r="E748">
        <v>1</v>
      </c>
      <c r="F748">
        <v>1</v>
      </c>
      <c r="G748">
        <v>1</v>
      </c>
      <c r="H748" s="466">
        <f t="shared" si="388"/>
        <v>4</v>
      </c>
      <c r="I748" s="466">
        <f t="shared" si="389"/>
        <v>4</v>
      </c>
      <c r="J748" s="466">
        <v>0</v>
      </c>
      <c r="K748" s="466">
        <v>0</v>
      </c>
      <c r="L748" s="466">
        <v>0</v>
      </c>
      <c r="M748" s="466">
        <v>0</v>
      </c>
      <c r="N748" s="466">
        <f t="shared" si="390"/>
        <v>2</v>
      </c>
    </row>
    <row r="749" spans="1:30" hidden="1" outlineLevel="1">
      <c r="B749" t="str">
        <f t="shared" si="387"/>
        <v>SWV  Spr</v>
      </c>
      <c r="C749">
        <v>1</v>
      </c>
      <c r="D749">
        <v>2</v>
      </c>
      <c r="E749">
        <v>2</v>
      </c>
      <c r="F749">
        <v>1</v>
      </c>
      <c r="G749">
        <v>1</v>
      </c>
      <c r="H749" s="466">
        <f t="shared" si="388"/>
        <v>4</v>
      </c>
      <c r="I749" s="466">
        <f t="shared" si="389"/>
        <v>3</v>
      </c>
      <c r="J749" s="466">
        <v>0</v>
      </c>
      <c r="K749" s="466">
        <v>0</v>
      </c>
      <c r="L749" s="466">
        <v>0</v>
      </c>
      <c r="M749" s="466">
        <v>0</v>
      </c>
      <c r="N749" s="466">
        <f t="shared" si="390"/>
        <v>2</v>
      </c>
    </row>
    <row r="750" spans="1:30" hidden="1" outlineLevel="1">
      <c r="B750" t="str">
        <f>INDEX(i.Region_Desc,$C750,1)&amp;" "&amp;INDEX(i.GenotypeDesc,$D750,1)&amp;" "&amp;INDEX(i.TOL_Desc,$E750,1)</f>
        <v>SWV  Spr</v>
      </c>
      <c r="C750">
        <v>1</v>
      </c>
      <c r="D750">
        <v>2</v>
      </c>
      <c r="E750">
        <v>3</v>
      </c>
      <c r="F750">
        <v>1</v>
      </c>
      <c r="G750">
        <v>1</v>
      </c>
      <c r="H750" s="466">
        <f t="shared" si="388"/>
        <v>4</v>
      </c>
      <c r="I750" s="466">
        <f t="shared" si="389"/>
        <v>2</v>
      </c>
      <c r="J750" s="466">
        <v>0</v>
      </c>
      <c r="K750" s="466">
        <v>0</v>
      </c>
      <c r="L750" s="466">
        <v>0</v>
      </c>
      <c r="M750" s="466">
        <v>0</v>
      </c>
      <c r="N750" s="466">
        <f t="shared" si="390"/>
        <v>2</v>
      </c>
    </row>
    <row r="751" spans="1:30" hidden="1" outlineLevel="1">
      <c r="A751" t="s">
        <v>1666</v>
      </c>
      <c r="B751" t="e">
        <f t="shared" si="387"/>
        <v>#VALUE!</v>
      </c>
      <c r="H751" s="466"/>
      <c r="I751" s="466"/>
      <c r="J751" s="466"/>
      <c r="K751" s="466"/>
      <c r="L751" s="466"/>
      <c r="M751" s="466"/>
      <c r="N751" s="466"/>
    </row>
    <row r="752" spans="1:30" hidden="1" outlineLevel="1">
      <c r="B752" t="e">
        <f t="shared" si="387"/>
        <v>#VALUE!</v>
      </c>
      <c r="H752" s="466"/>
      <c r="I752" s="466"/>
      <c r="J752" s="466"/>
      <c r="K752" s="466"/>
      <c r="L752" s="466"/>
      <c r="M752" s="466"/>
      <c r="N752" s="466"/>
    </row>
    <row r="753" spans="1:14" hidden="1" outlineLevel="1">
      <c r="B753" t="e">
        <f>INDEX(i.Region_Desc,$C753,1)&amp;" "&amp;INDEX(i.GenotypeDesc,$D753,1)&amp;" "&amp;INDEX(i.TOL_Desc,$E753,1)</f>
        <v>#VALUE!</v>
      </c>
      <c r="H753" s="466"/>
      <c r="I753" s="466"/>
      <c r="J753" s="466"/>
      <c r="K753" s="466"/>
      <c r="L753" s="466"/>
      <c r="M753" s="466"/>
      <c r="N753" s="466"/>
    </row>
    <row r="754" spans="1:14" hidden="1" outlineLevel="1">
      <c r="A754" t="s">
        <v>863</v>
      </c>
      <c r="B754" t="str">
        <f t="shared" si="387"/>
        <v>SWV  Win</v>
      </c>
      <c r="C754">
        <v>1</v>
      </c>
      <c r="D754">
        <v>4</v>
      </c>
      <c r="E754">
        <v>1</v>
      </c>
      <c r="F754">
        <v>1</v>
      </c>
      <c r="G754">
        <v>1</v>
      </c>
      <c r="H754" s="466">
        <f t="shared" si="388"/>
        <v>5</v>
      </c>
      <c r="I754" s="466">
        <f t="shared" si="389"/>
        <v>4</v>
      </c>
      <c r="J754" s="466">
        <v>0</v>
      </c>
      <c r="K754" s="466">
        <v>0</v>
      </c>
      <c r="L754" s="466">
        <v>0</v>
      </c>
      <c r="M754" s="466">
        <v>0</v>
      </c>
      <c r="N754" s="466">
        <f t="shared" si="390"/>
        <v>3</v>
      </c>
    </row>
    <row r="755" spans="1:14" hidden="1" outlineLevel="1">
      <c r="B755" t="str">
        <f t="shared" si="387"/>
        <v>SWV  Spr</v>
      </c>
      <c r="C755">
        <v>1</v>
      </c>
      <c r="D755">
        <v>4</v>
      </c>
      <c r="E755">
        <v>2</v>
      </c>
      <c r="F755">
        <v>1</v>
      </c>
      <c r="G755">
        <v>1</v>
      </c>
      <c r="H755" s="466">
        <f t="shared" si="388"/>
        <v>5</v>
      </c>
      <c r="I755" s="466">
        <f t="shared" si="389"/>
        <v>3</v>
      </c>
      <c r="J755" s="466">
        <v>0</v>
      </c>
      <c r="K755" s="466">
        <v>0</v>
      </c>
      <c r="L755" s="466">
        <v>0</v>
      </c>
      <c r="M755" s="466">
        <v>0</v>
      </c>
      <c r="N755" s="466">
        <f t="shared" si="390"/>
        <v>3</v>
      </c>
    </row>
    <row r="756" spans="1:14" hidden="1" outlineLevel="1">
      <c r="A756" s="105"/>
      <c r="B756" t="str">
        <f>INDEX(i.Region_Desc,$C756,1)&amp;" "&amp;INDEX(i.GenotypeDesc,$D756,1)&amp;" "&amp;INDEX(i.TOL_Desc,$E756,1)</f>
        <v>SWV  Spr</v>
      </c>
      <c r="C756">
        <v>1</v>
      </c>
      <c r="D756">
        <v>4</v>
      </c>
      <c r="E756">
        <v>3</v>
      </c>
      <c r="F756">
        <v>1</v>
      </c>
      <c r="G756">
        <v>1</v>
      </c>
      <c r="H756" s="466">
        <f t="shared" si="388"/>
        <v>5</v>
      </c>
      <c r="I756" s="466">
        <f t="shared" si="389"/>
        <v>2</v>
      </c>
      <c r="J756" s="466">
        <v>0</v>
      </c>
      <c r="K756" s="466">
        <v>0</v>
      </c>
      <c r="L756" s="466">
        <v>0</v>
      </c>
      <c r="M756" s="466">
        <v>0</v>
      </c>
      <c r="N756" s="466">
        <f t="shared" si="390"/>
        <v>3</v>
      </c>
    </row>
    <row r="757" spans="1:14" hidden="1" outlineLevel="1">
      <c r="A757" s="102" t="s">
        <v>1103</v>
      </c>
      <c r="B757" t="str">
        <f t="shared" si="387"/>
        <v>GSW  Win</v>
      </c>
      <c r="C757">
        <v>2</v>
      </c>
      <c r="D757">
        <v>1</v>
      </c>
      <c r="E757">
        <v>1</v>
      </c>
      <c r="F757">
        <v>1</v>
      </c>
      <c r="G757">
        <v>1</v>
      </c>
      <c r="H757" s="466">
        <f t="shared" si="388"/>
        <v>3</v>
      </c>
      <c r="I757" s="466">
        <f t="shared" si="389"/>
        <v>4</v>
      </c>
      <c r="J757" s="466">
        <v>0</v>
      </c>
      <c r="K757" s="466">
        <v>0</v>
      </c>
      <c r="L757" s="466">
        <v>0</v>
      </c>
      <c r="M757" s="466">
        <v>0</v>
      </c>
      <c r="N757" s="466">
        <f t="shared" si="390"/>
        <v>2</v>
      </c>
    </row>
    <row r="758" spans="1:14" hidden="1" outlineLevel="1">
      <c r="B758" t="str">
        <f t="shared" si="387"/>
        <v>GSW  Spr</v>
      </c>
      <c r="C758">
        <v>2</v>
      </c>
      <c r="D758">
        <v>1</v>
      </c>
      <c r="E758">
        <v>2</v>
      </c>
      <c r="F758">
        <v>1</v>
      </c>
      <c r="G758">
        <v>1</v>
      </c>
      <c r="H758" s="466">
        <f t="shared" si="388"/>
        <v>3</v>
      </c>
      <c r="I758" s="466">
        <f t="shared" si="389"/>
        <v>3</v>
      </c>
      <c r="J758" s="466">
        <v>0</v>
      </c>
      <c r="K758" s="466">
        <v>0</v>
      </c>
      <c r="L758" s="466">
        <v>0</v>
      </c>
      <c r="M758" s="466">
        <v>0</v>
      </c>
      <c r="N758" s="466">
        <f t="shared" si="390"/>
        <v>2</v>
      </c>
    </row>
    <row r="759" spans="1:14" hidden="1" outlineLevel="1">
      <c r="B759" t="str">
        <f>INDEX(i.Region_Desc,$C759,1)&amp;" "&amp;INDEX(i.GenotypeDesc,$D759,1)&amp;" "&amp;INDEX(i.TOL_Desc,$E759,1)</f>
        <v>GSW  Spr</v>
      </c>
      <c r="C759">
        <v>2</v>
      </c>
      <c r="D759">
        <v>1</v>
      </c>
      <c r="E759">
        <v>3</v>
      </c>
      <c r="F759">
        <v>1</v>
      </c>
      <c r="G759">
        <v>1</v>
      </c>
      <c r="H759" s="466">
        <f t="shared" si="388"/>
        <v>3</v>
      </c>
      <c r="I759" s="466">
        <f t="shared" si="389"/>
        <v>2</v>
      </c>
      <c r="J759" s="466">
        <v>0</v>
      </c>
      <c r="K759" s="466">
        <v>0</v>
      </c>
      <c r="L759" s="466">
        <v>0</v>
      </c>
      <c r="M759" s="466">
        <v>0</v>
      </c>
      <c r="N759" s="466">
        <f t="shared" si="390"/>
        <v>2</v>
      </c>
    </row>
    <row r="760" spans="1:14" hidden="1" outlineLevel="1">
      <c r="A760" t="s">
        <v>1104</v>
      </c>
      <c r="B760" t="str">
        <f t="shared" si="387"/>
        <v>GSW  Win</v>
      </c>
      <c r="C760">
        <v>2</v>
      </c>
      <c r="D760">
        <v>2</v>
      </c>
      <c r="E760">
        <v>1</v>
      </c>
      <c r="F760">
        <v>1</v>
      </c>
      <c r="G760">
        <v>1</v>
      </c>
      <c r="H760" s="466">
        <f t="shared" si="388"/>
        <v>4</v>
      </c>
      <c r="I760" s="466">
        <f t="shared" si="389"/>
        <v>4</v>
      </c>
      <c r="J760" s="466">
        <v>0</v>
      </c>
      <c r="K760" s="466">
        <v>0</v>
      </c>
      <c r="L760" s="466">
        <v>0</v>
      </c>
      <c r="M760" s="466">
        <v>0</v>
      </c>
      <c r="N760" s="466">
        <f t="shared" si="390"/>
        <v>2</v>
      </c>
    </row>
    <row r="761" spans="1:14" hidden="1" outlineLevel="1">
      <c r="B761" t="str">
        <f t="shared" si="387"/>
        <v>GSW  Spr</v>
      </c>
      <c r="C761">
        <v>2</v>
      </c>
      <c r="D761">
        <v>2</v>
      </c>
      <c r="E761">
        <v>2</v>
      </c>
      <c r="F761">
        <v>1</v>
      </c>
      <c r="G761">
        <v>1</v>
      </c>
      <c r="H761" s="466">
        <f t="shared" si="388"/>
        <v>4</v>
      </c>
      <c r="I761" s="466">
        <f t="shared" si="389"/>
        <v>3</v>
      </c>
      <c r="J761" s="466">
        <v>0</v>
      </c>
      <c r="K761" s="466">
        <v>0</v>
      </c>
      <c r="L761" s="466">
        <v>0</v>
      </c>
      <c r="M761" s="466">
        <v>0</v>
      </c>
      <c r="N761" s="466">
        <f t="shared" si="390"/>
        <v>2</v>
      </c>
    </row>
    <row r="762" spans="1:14" hidden="1" outlineLevel="1">
      <c r="B762" t="str">
        <f>INDEX(i.Region_Desc,$C762,1)&amp;" "&amp;INDEX(i.GenotypeDesc,$D762,1)&amp;" "&amp;INDEX(i.TOL_Desc,$E762,1)</f>
        <v>GSW  Spr</v>
      </c>
      <c r="C762">
        <v>2</v>
      </c>
      <c r="D762">
        <v>2</v>
      </c>
      <c r="E762">
        <v>3</v>
      </c>
      <c r="F762">
        <v>1</v>
      </c>
      <c r="G762">
        <v>1</v>
      </c>
      <c r="H762" s="466">
        <f t="shared" si="388"/>
        <v>4</v>
      </c>
      <c r="I762" s="466">
        <f t="shared" si="389"/>
        <v>2</v>
      </c>
      <c r="J762" s="466">
        <v>0</v>
      </c>
      <c r="K762" s="466">
        <v>0</v>
      </c>
      <c r="L762" s="466">
        <v>0</v>
      </c>
      <c r="M762" s="466">
        <v>0</v>
      </c>
      <c r="N762" s="466">
        <f t="shared" si="390"/>
        <v>2</v>
      </c>
    </row>
    <row r="763" spans="1:14" hidden="1" outlineLevel="1">
      <c r="A763" t="s">
        <v>1666</v>
      </c>
      <c r="B763" t="e">
        <f t="shared" si="387"/>
        <v>#VALUE!</v>
      </c>
      <c r="H763" s="466"/>
      <c r="I763" s="466"/>
      <c r="J763" s="466"/>
      <c r="K763" s="466"/>
      <c r="L763" s="466"/>
      <c r="M763" s="466"/>
      <c r="N763" s="466"/>
    </row>
    <row r="764" spans="1:14" hidden="1" outlineLevel="1">
      <c r="B764" t="e">
        <f t="shared" si="387"/>
        <v>#VALUE!</v>
      </c>
      <c r="H764" s="466"/>
      <c r="I764" s="466"/>
      <c r="J764" s="466"/>
      <c r="K764" s="466"/>
      <c r="L764" s="466"/>
      <c r="M764" s="466"/>
      <c r="N764" s="466"/>
    </row>
    <row r="765" spans="1:14" hidden="1" outlineLevel="1">
      <c r="B765" t="e">
        <f>INDEX(i.Region_Desc,$C765,1)&amp;" "&amp;INDEX(i.GenotypeDesc,$D765,1)&amp;" "&amp;INDEX(i.TOL_Desc,$E765,1)</f>
        <v>#VALUE!</v>
      </c>
      <c r="H765" s="466"/>
      <c r="I765" s="466"/>
      <c r="J765" s="466"/>
      <c r="K765" s="466"/>
      <c r="L765" s="466"/>
      <c r="M765" s="466"/>
      <c r="N765" s="466"/>
    </row>
    <row r="766" spans="1:14" hidden="1" outlineLevel="1">
      <c r="A766" t="s">
        <v>863</v>
      </c>
      <c r="B766" t="str">
        <f t="shared" si="387"/>
        <v>GSW  Win</v>
      </c>
      <c r="C766">
        <v>2</v>
      </c>
      <c r="D766">
        <v>4</v>
      </c>
      <c r="E766">
        <v>1</v>
      </c>
      <c r="F766">
        <v>1</v>
      </c>
      <c r="G766">
        <v>1</v>
      </c>
      <c r="H766" s="466">
        <f t="shared" si="388"/>
        <v>5</v>
      </c>
      <c r="I766" s="466">
        <f t="shared" si="389"/>
        <v>4</v>
      </c>
      <c r="J766" s="466">
        <v>0</v>
      </c>
      <c r="K766" s="466">
        <v>0</v>
      </c>
      <c r="L766" s="466">
        <v>0</v>
      </c>
      <c r="M766" s="466">
        <v>0</v>
      </c>
      <c r="N766" s="466">
        <f t="shared" si="390"/>
        <v>3</v>
      </c>
    </row>
    <row r="767" spans="1:14" hidden="1" outlineLevel="1">
      <c r="B767" t="str">
        <f t="shared" si="387"/>
        <v>GSW  Spr</v>
      </c>
      <c r="C767">
        <v>2</v>
      </c>
      <c r="D767">
        <v>4</v>
      </c>
      <c r="E767">
        <v>2</v>
      </c>
      <c r="F767">
        <v>1</v>
      </c>
      <c r="G767">
        <v>1</v>
      </c>
      <c r="H767" s="466">
        <f t="shared" si="388"/>
        <v>5</v>
      </c>
      <c r="I767" s="466">
        <f t="shared" si="389"/>
        <v>3</v>
      </c>
      <c r="J767" s="466">
        <v>0</v>
      </c>
      <c r="K767" s="466">
        <v>0</v>
      </c>
      <c r="L767" s="466">
        <v>0</v>
      </c>
      <c r="M767" s="466">
        <v>0</v>
      </c>
      <c r="N767" s="466">
        <f t="shared" si="390"/>
        <v>3</v>
      </c>
    </row>
    <row r="768" spans="1:14" hidden="1" outlineLevel="1">
      <c r="A768" s="105"/>
      <c r="B768" t="str">
        <f>INDEX(i.Region_Desc,$C768,1)&amp;" "&amp;INDEX(i.GenotypeDesc,$D768,1)&amp;" "&amp;INDEX(i.TOL_Desc,$E768,1)</f>
        <v>GSW  Spr</v>
      </c>
      <c r="C768">
        <v>2</v>
      </c>
      <c r="D768">
        <v>4</v>
      </c>
      <c r="E768">
        <v>3</v>
      </c>
      <c r="F768">
        <v>1</v>
      </c>
      <c r="G768">
        <v>1</v>
      </c>
      <c r="H768" s="466">
        <f t="shared" si="388"/>
        <v>5</v>
      </c>
      <c r="I768" s="466">
        <f t="shared" si="389"/>
        <v>2</v>
      </c>
      <c r="J768" s="466">
        <v>0</v>
      </c>
      <c r="K768" s="466">
        <v>0</v>
      </c>
      <c r="L768" s="466">
        <v>0</v>
      </c>
      <c r="M768" s="466">
        <v>0</v>
      </c>
      <c r="N768" s="466">
        <f t="shared" si="390"/>
        <v>3</v>
      </c>
    </row>
    <row r="769" spans="1:14" hidden="1" outlineLevel="1">
      <c r="A769" s="102" t="s">
        <v>1103</v>
      </c>
      <c r="B769" t="str">
        <f t="shared" si="387"/>
        <v>CWW  Win</v>
      </c>
      <c r="C769">
        <v>3</v>
      </c>
      <c r="D769">
        <v>1</v>
      </c>
      <c r="E769">
        <v>1</v>
      </c>
      <c r="F769">
        <v>1</v>
      </c>
      <c r="G769">
        <v>1</v>
      </c>
      <c r="H769" s="466">
        <f t="shared" si="388"/>
        <v>3</v>
      </c>
      <c r="I769" s="466">
        <f t="shared" si="389"/>
        <v>4</v>
      </c>
      <c r="J769" s="466">
        <v>0</v>
      </c>
      <c r="K769" s="466">
        <v>0</v>
      </c>
      <c r="L769" s="466">
        <v>0</v>
      </c>
      <c r="M769" s="466">
        <v>0</v>
      </c>
      <c r="N769" s="466">
        <f t="shared" si="390"/>
        <v>2</v>
      </c>
    </row>
    <row r="770" spans="1:14" hidden="1" outlineLevel="1">
      <c r="B770" t="str">
        <f t="shared" si="387"/>
        <v>CWW  Spr</v>
      </c>
      <c r="C770">
        <v>3</v>
      </c>
      <c r="D770">
        <v>1</v>
      </c>
      <c r="E770">
        <v>2</v>
      </c>
      <c r="F770">
        <v>1</v>
      </c>
      <c r="G770">
        <v>1</v>
      </c>
      <c r="H770" s="466">
        <f t="shared" si="388"/>
        <v>3</v>
      </c>
      <c r="I770" s="466">
        <f t="shared" si="389"/>
        <v>3</v>
      </c>
      <c r="J770" s="466">
        <v>0</v>
      </c>
      <c r="K770" s="466">
        <v>0</v>
      </c>
      <c r="L770" s="466">
        <v>0</v>
      </c>
      <c r="M770" s="466">
        <v>0</v>
      </c>
      <c r="N770" s="466">
        <f t="shared" si="390"/>
        <v>2</v>
      </c>
    </row>
    <row r="771" spans="1:14" hidden="1" outlineLevel="1">
      <c r="B771" t="str">
        <f>INDEX(i.Region_Desc,$C771,1)&amp;" "&amp;INDEX(i.GenotypeDesc,$D771,1)&amp;" "&amp;INDEX(i.TOL_Desc,$E771,1)</f>
        <v>CWW  Spr</v>
      </c>
      <c r="C771">
        <v>3</v>
      </c>
      <c r="D771">
        <v>1</v>
      </c>
      <c r="E771">
        <v>3</v>
      </c>
      <c r="F771">
        <v>1</v>
      </c>
      <c r="G771">
        <v>1</v>
      </c>
      <c r="H771" s="466">
        <f t="shared" si="388"/>
        <v>3</v>
      </c>
      <c r="I771" s="466">
        <f t="shared" si="389"/>
        <v>2</v>
      </c>
      <c r="J771" s="466">
        <v>0</v>
      </c>
      <c r="K771" s="466">
        <v>0</v>
      </c>
      <c r="L771" s="466">
        <v>0</v>
      </c>
      <c r="M771" s="466">
        <v>0</v>
      </c>
      <c r="N771" s="466">
        <f t="shared" si="390"/>
        <v>2</v>
      </c>
    </row>
    <row r="772" spans="1:14" hidden="1" outlineLevel="1">
      <c r="A772" t="s">
        <v>1104</v>
      </c>
      <c r="B772" t="str">
        <f t="shared" si="387"/>
        <v>CWW  Win</v>
      </c>
      <c r="C772">
        <v>3</v>
      </c>
      <c r="D772">
        <v>2</v>
      </c>
      <c r="E772">
        <v>1</v>
      </c>
      <c r="F772">
        <v>1</v>
      </c>
      <c r="G772">
        <v>1</v>
      </c>
      <c r="H772" s="466">
        <f t="shared" si="388"/>
        <v>4</v>
      </c>
      <c r="I772" s="466">
        <f t="shared" si="389"/>
        <v>4</v>
      </c>
      <c r="J772" s="466">
        <v>0</v>
      </c>
      <c r="K772" s="466">
        <v>0</v>
      </c>
      <c r="L772" s="466">
        <v>0</v>
      </c>
      <c r="M772" s="466">
        <v>0</v>
      </c>
      <c r="N772" s="466">
        <f t="shared" si="390"/>
        <v>2</v>
      </c>
    </row>
    <row r="773" spans="1:14" hidden="1" outlineLevel="1">
      <c r="B773" t="str">
        <f t="shared" si="387"/>
        <v>CWW  Spr</v>
      </c>
      <c r="C773">
        <v>3</v>
      </c>
      <c r="D773">
        <v>2</v>
      </c>
      <c r="E773">
        <v>2</v>
      </c>
      <c r="F773">
        <v>1</v>
      </c>
      <c r="G773">
        <v>1</v>
      </c>
      <c r="H773" s="466">
        <f t="shared" si="388"/>
        <v>4</v>
      </c>
      <c r="I773" s="466">
        <f t="shared" si="389"/>
        <v>3</v>
      </c>
      <c r="J773" s="466">
        <v>0</v>
      </c>
      <c r="K773" s="466">
        <v>0</v>
      </c>
      <c r="L773" s="466">
        <v>0</v>
      </c>
      <c r="M773" s="466">
        <v>0</v>
      </c>
      <c r="N773" s="466">
        <f t="shared" si="390"/>
        <v>2</v>
      </c>
    </row>
    <row r="774" spans="1:14" hidden="1" outlineLevel="1">
      <c r="B774" t="str">
        <f>INDEX(i.Region_Desc,$C774,1)&amp;" "&amp;INDEX(i.GenotypeDesc,$D774,1)&amp;" "&amp;INDEX(i.TOL_Desc,$E774,1)</f>
        <v>CWW  Spr</v>
      </c>
      <c r="C774">
        <v>3</v>
      </c>
      <c r="D774">
        <v>2</v>
      </c>
      <c r="E774">
        <v>3</v>
      </c>
      <c r="F774">
        <v>1</v>
      </c>
      <c r="G774">
        <v>1</v>
      </c>
      <c r="H774" s="466">
        <f t="shared" si="388"/>
        <v>4</v>
      </c>
      <c r="I774" s="466">
        <f t="shared" si="389"/>
        <v>2</v>
      </c>
      <c r="J774" s="466">
        <v>0</v>
      </c>
      <c r="K774" s="466">
        <v>0</v>
      </c>
      <c r="L774" s="466">
        <v>0</v>
      </c>
      <c r="M774" s="466">
        <v>0</v>
      </c>
      <c r="N774" s="466">
        <f t="shared" si="390"/>
        <v>2</v>
      </c>
    </row>
    <row r="775" spans="1:14" hidden="1" outlineLevel="1">
      <c r="A775" t="s">
        <v>1666</v>
      </c>
      <c r="B775" t="e">
        <f t="shared" si="387"/>
        <v>#VALUE!</v>
      </c>
      <c r="H775" s="466"/>
      <c r="I775" s="466"/>
      <c r="J775" s="466"/>
      <c r="K775" s="466"/>
      <c r="L775" s="466"/>
      <c r="M775" s="466"/>
      <c r="N775" s="466"/>
    </row>
    <row r="776" spans="1:14" hidden="1" outlineLevel="1">
      <c r="B776" t="e">
        <f t="shared" si="387"/>
        <v>#VALUE!</v>
      </c>
      <c r="H776" s="466"/>
      <c r="I776" s="466"/>
      <c r="J776" s="466"/>
      <c r="K776" s="466"/>
      <c r="L776" s="466"/>
      <c r="M776" s="466"/>
      <c r="N776" s="466"/>
    </row>
    <row r="777" spans="1:14" hidden="1" outlineLevel="1">
      <c r="B777" t="e">
        <f>INDEX(i.Region_Desc,$C777,1)&amp;" "&amp;INDEX(i.GenotypeDesc,$D777,1)&amp;" "&amp;INDEX(i.TOL_Desc,$E777,1)</f>
        <v>#VALUE!</v>
      </c>
      <c r="H777" s="466"/>
      <c r="I777" s="466"/>
      <c r="J777" s="466"/>
      <c r="K777" s="466"/>
      <c r="L777" s="466"/>
      <c r="M777" s="466"/>
      <c r="N777" s="466"/>
    </row>
    <row r="778" spans="1:14" hidden="1" outlineLevel="1">
      <c r="A778" t="s">
        <v>863</v>
      </c>
      <c r="B778" t="str">
        <f t="shared" si="387"/>
        <v>CWW  Win</v>
      </c>
      <c r="C778">
        <v>3</v>
      </c>
      <c r="D778">
        <v>4</v>
      </c>
      <c r="E778">
        <v>1</v>
      </c>
      <c r="F778">
        <v>1</v>
      </c>
      <c r="G778">
        <v>1</v>
      </c>
      <c r="H778" s="466">
        <f t="shared" si="388"/>
        <v>5</v>
      </c>
      <c r="I778" s="466">
        <f t="shared" si="389"/>
        <v>4</v>
      </c>
      <c r="J778" s="466">
        <v>0</v>
      </c>
      <c r="K778" s="466">
        <v>0</v>
      </c>
      <c r="L778" s="466">
        <v>0</v>
      </c>
      <c r="M778" s="466">
        <v>0</v>
      </c>
      <c r="N778" s="466">
        <f t="shared" si="390"/>
        <v>3</v>
      </c>
    </row>
    <row r="779" spans="1:14" hidden="1" outlineLevel="1">
      <c r="B779" t="str">
        <f t="shared" si="387"/>
        <v>CWW  Spr</v>
      </c>
      <c r="C779">
        <v>3</v>
      </c>
      <c r="D779">
        <v>4</v>
      </c>
      <c r="E779">
        <v>2</v>
      </c>
      <c r="F779">
        <v>1</v>
      </c>
      <c r="G779">
        <v>1</v>
      </c>
      <c r="H779" s="466">
        <f t="shared" si="388"/>
        <v>5</v>
      </c>
      <c r="I779" s="466">
        <f t="shared" si="389"/>
        <v>3</v>
      </c>
      <c r="J779" s="466">
        <v>0</v>
      </c>
      <c r="K779" s="466">
        <v>0</v>
      </c>
      <c r="L779" s="466">
        <v>0</v>
      </c>
      <c r="M779" s="466">
        <v>0</v>
      </c>
      <c r="N779" s="466">
        <f t="shared" si="390"/>
        <v>3</v>
      </c>
    </row>
    <row r="780" spans="1:14" hidden="1" outlineLevel="1">
      <c r="A780" s="105"/>
      <c r="B780" t="str">
        <f>INDEX(i.Region_Desc,$C780,1)&amp;" "&amp;INDEX(i.GenotypeDesc,$D780,1)&amp;" "&amp;INDEX(i.TOL_Desc,$E780,1)</f>
        <v>CWW  Spr</v>
      </c>
      <c r="C780">
        <v>3</v>
      </c>
      <c r="D780">
        <v>4</v>
      </c>
      <c r="E780">
        <v>3</v>
      </c>
      <c r="F780">
        <v>1</v>
      </c>
      <c r="G780">
        <v>1</v>
      </c>
      <c r="H780" s="466">
        <f t="shared" si="388"/>
        <v>5</v>
      </c>
      <c r="I780" s="466">
        <f t="shared" si="389"/>
        <v>2</v>
      </c>
      <c r="J780" s="466">
        <v>0</v>
      </c>
      <c r="K780" s="466">
        <v>0</v>
      </c>
      <c r="L780" s="466">
        <v>0</v>
      </c>
      <c r="M780" s="466">
        <v>0</v>
      </c>
      <c r="N780" s="466">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957</v>
      </c>
      <c r="C4" s="49">
        <v>2</v>
      </c>
      <c r="D4" s="62" t="str">
        <f>(INDEX(i.TOL_Desc,d.TOL,1)&amp;" ")</f>
        <v xml:space="preserve">Win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8.25"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8.75"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6.75"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94.5"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7.25">
      <c r="A138" s="219" t="s">
        <v>1171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6"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165"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7.5"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7.75"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958</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961</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1721</v>
      </c>
      <c r="C237" s="465" t="str">
        <f t="shared" ref="C237:Q239" si="167">INDEX(i.TOL_indices,d.TOL,$A237)&amp;", "&amp;TEXT(C$235,"0")&amp;":"&amp;TEXT(C$236,"0")</f>
        <v>43:44, 38:54</v>
      </c>
      <c r="D237" s="465" t="str">
        <f t="shared" si="167"/>
        <v>43:44, 54:59</v>
      </c>
      <c r="E237" s="465" t="str">
        <f t="shared" si="167"/>
        <v>43:44, 67:74</v>
      </c>
      <c r="F237" s="465" t="str">
        <f t="shared" si="167"/>
        <v>43:44, 74:81</v>
      </c>
      <c r="G237" s="465" t="str">
        <f t="shared" si="167"/>
        <v>43:44, 81:89</v>
      </c>
      <c r="H237" s="465" t="str">
        <f t="shared" si="167"/>
        <v>43:44, 89:106</v>
      </c>
      <c r="I237" s="465" t="str">
        <f t="shared" si="167"/>
        <v>43:44, 38:56</v>
      </c>
      <c r="J237" s="465" t="str">
        <f t="shared" si="167"/>
        <v>43:44, 56:61</v>
      </c>
      <c r="K237" s="465" t="str">
        <f t="shared" si="167"/>
        <v>43:44, 69:76</v>
      </c>
      <c r="L237" s="465" t="str">
        <f t="shared" si="167"/>
        <v>43:44, 76:83</v>
      </c>
      <c r="M237" s="465" t="str">
        <f t="shared" si="167"/>
        <v>43:44, 83:91</v>
      </c>
      <c r="N237" s="465" t="str">
        <f t="shared" si="167"/>
        <v>43:44, 91:106</v>
      </c>
      <c r="O237" s="465" t="str">
        <f t="shared" si="167"/>
        <v>43:44, 38:59</v>
      </c>
      <c r="P237" s="465" t="str">
        <f t="shared" si="167"/>
        <v>43:44, 59:64</v>
      </c>
      <c r="Q237" s="465" t="str">
        <f t="shared" si="167"/>
        <v>43:44, 72:79</v>
      </c>
      <c r="R237" s="465" t="str">
        <f t="shared" ref="R237:AT239" si="168">INDEX(i.TOL_indices,d.TOL,$A237)&amp;", "&amp;TEXT(R$235,"0")&amp;":"&amp;TEXT(R$236,"0")</f>
        <v>43:44, 79:86</v>
      </c>
      <c r="S237" s="465" t="str">
        <f t="shared" si="168"/>
        <v>43:44, 86:94</v>
      </c>
      <c r="T237" s="465" t="str">
        <f t="shared" si="168"/>
        <v>43:44, 94:106</v>
      </c>
      <c r="U237" s="465" t="str">
        <f t="shared" si="168"/>
        <v>43:44, 38:61</v>
      </c>
      <c r="V237" s="465" t="str">
        <f t="shared" si="168"/>
        <v>43:44, 61:66</v>
      </c>
      <c r="W237" s="465" t="str">
        <f t="shared" si="168"/>
        <v>43:44, 74:81</v>
      </c>
      <c r="X237" s="465" t="str">
        <f t="shared" si="168"/>
        <v>43:44, 81:88</v>
      </c>
      <c r="Y237" s="465" t="str">
        <f t="shared" si="168"/>
        <v>43:44, 88:96</v>
      </c>
      <c r="Z237" s="465" t="str">
        <f t="shared" si="168"/>
        <v>43:44, 96:106</v>
      </c>
      <c r="AA237" s="465" t="str">
        <f t="shared" si="168"/>
        <v>43:44, 38:63</v>
      </c>
      <c r="AB237" s="465" t="str">
        <f t="shared" si="168"/>
        <v>43:44, 63:68</v>
      </c>
      <c r="AC237" s="465" t="str">
        <f t="shared" si="168"/>
        <v>43:44, 76:83</v>
      </c>
      <c r="AD237" s="465" t="str">
        <f t="shared" si="168"/>
        <v>43:44, 83:90</v>
      </c>
      <c r="AE237" s="465" t="str">
        <f t="shared" si="168"/>
        <v>43:44, 90:98</v>
      </c>
      <c r="AF237" s="465" t="str">
        <f t="shared" si="168"/>
        <v>43:44, 98:106</v>
      </c>
      <c r="AG237" s="465" t="str">
        <f t="shared" si="168"/>
        <v>43:44, 38:54</v>
      </c>
      <c r="AH237" s="465" t="str">
        <f t="shared" si="168"/>
        <v>43:44, 54:59</v>
      </c>
      <c r="AI237" s="465" t="str">
        <f t="shared" si="168"/>
        <v>43:44, 67:74</v>
      </c>
      <c r="AJ237" s="465" t="str">
        <f t="shared" si="168"/>
        <v>43:44, 74:81</v>
      </c>
      <c r="AK237" s="465" t="str">
        <f t="shared" si="168"/>
        <v>43:44, 81:89</v>
      </c>
      <c r="AL237" s="465" t="str">
        <f t="shared" si="168"/>
        <v>43:44, 89:106</v>
      </c>
      <c r="AM237" s="465" t="str">
        <f t="shared" si="168"/>
        <v>43:44, 106:119</v>
      </c>
      <c r="AN237" s="465" t="str">
        <f t="shared" si="168"/>
        <v>43:44, 119:126</v>
      </c>
      <c r="AO237" s="465" t="str">
        <f t="shared" si="168"/>
        <v>43:44, 126:133</v>
      </c>
      <c r="AP237" s="465" t="str">
        <f t="shared" si="168"/>
        <v>43:44, 133:141</v>
      </c>
      <c r="AQ237" s="465" t="str">
        <f t="shared" ref="AM237:AQ239" si="169">INDEX(i.TOL_indices,d.TOL,$A237)&amp;", "&amp;TEXT(AQ$235,"0")&amp;":"&amp;TEXT(AQ$236,"0")</f>
        <v>43:44, 141:159</v>
      </c>
      <c r="AR237" s="465" t="str">
        <f t="shared" si="168"/>
        <v>43:44, 159:171</v>
      </c>
      <c r="AS237" s="465" t="str">
        <f t="shared" si="168"/>
        <v>43:44, 171:178</v>
      </c>
      <c r="AT237" s="465" t="str">
        <f t="shared" si="168"/>
        <v>43:44, 178:186</v>
      </c>
      <c r="AU237" s="465" t="str">
        <f t="shared" ref="AR237:BK239" si="170">INDEX(i.TOL_indices,d.TOL,$A237)&amp;", "&amp;TEXT(AU$235,"0")&amp;":"&amp;TEXT(AU$236,"0")</f>
        <v>43:44, 186:194</v>
      </c>
      <c r="AV237" s="465" t="str">
        <f t="shared" si="170"/>
        <v>43:44, 194:211</v>
      </c>
      <c r="AW237" s="465" t="str">
        <f t="shared" si="170"/>
        <v>43:44, 211:224</v>
      </c>
      <c r="AX237" s="465" t="str">
        <f t="shared" si="170"/>
        <v>43:44, 224:230</v>
      </c>
      <c r="AY237" s="465" t="str">
        <f t="shared" si="170"/>
        <v>43:44, 230:238</v>
      </c>
      <c r="AZ237" s="465" t="str">
        <f t="shared" si="170"/>
        <v>43:44, 238:246</v>
      </c>
      <c r="BA237" s="465" t="str">
        <f t="shared" si="170"/>
        <v>43:44, 246:263</v>
      </c>
      <c r="BB237" s="465" t="str">
        <f t="shared" si="170"/>
        <v>43:44, 263:276</v>
      </c>
      <c r="BC237" s="465" t="str">
        <f t="shared" si="170"/>
        <v>43:44, 276:282</v>
      </c>
      <c r="BD237" s="465" t="str">
        <f t="shared" si="170"/>
        <v>43:44, 282:290</v>
      </c>
      <c r="BE237" s="465" t="str">
        <f t="shared" si="170"/>
        <v>43:44, 290:298</v>
      </c>
      <c r="BF237" s="465" t="str">
        <f t="shared" si="170"/>
        <v>43:44, 298:315</v>
      </c>
      <c r="BG237" s="465" t="str">
        <f t="shared" si="170"/>
        <v>43:44, 315:328</v>
      </c>
      <c r="BH237" s="465" t="str">
        <f t="shared" si="170"/>
        <v>43:44, 328:334</v>
      </c>
      <c r="BI237" s="465" t="str">
        <f t="shared" si="170"/>
        <v>43:44, 334:342</v>
      </c>
      <c r="BJ237" s="465" t="str">
        <f t="shared" si="170"/>
        <v>43:44, 342:350</v>
      </c>
      <c r="BK237" s="465" t="str">
        <f t="shared" si="170"/>
        <v>43:44, 350:367</v>
      </c>
    </row>
    <row r="238" spans="1:64" ht="63" customHeight="1" outlineLevel="1">
      <c r="A238">
        <v>3</v>
      </c>
      <c r="B238" t="s">
        <v>1722</v>
      </c>
      <c r="C238" s="465" t="str">
        <f t="shared" si="167"/>
        <v>30:31, 38:54</v>
      </c>
      <c r="D238" s="465" t="str">
        <f t="shared" si="167"/>
        <v>30:31, 54:59</v>
      </c>
      <c r="E238" s="465" t="str">
        <f t="shared" si="167"/>
        <v>30:31, 67:74</v>
      </c>
      <c r="F238" s="465" t="str">
        <f t="shared" si="167"/>
        <v>30:31, 74:81</v>
      </c>
      <c r="G238" s="465" t="str">
        <f t="shared" si="167"/>
        <v>30:31, 81:89</v>
      </c>
      <c r="H238" s="465" t="str">
        <f t="shared" si="167"/>
        <v>30:31, 89:106</v>
      </c>
      <c r="I238" s="465" t="str">
        <f t="shared" si="167"/>
        <v>30:31, 38:56</v>
      </c>
      <c r="J238" s="465" t="str">
        <f t="shared" si="167"/>
        <v>30:31, 56:61</v>
      </c>
      <c r="K238" s="465" t="str">
        <f t="shared" si="167"/>
        <v>30:31, 69:76</v>
      </c>
      <c r="L238" s="465" t="str">
        <f t="shared" si="167"/>
        <v>30:31, 76:83</v>
      </c>
      <c r="M238" s="465" t="str">
        <f t="shared" si="167"/>
        <v>30:31, 83:91</v>
      </c>
      <c r="N238" s="465" t="str">
        <f t="shared" si="167"/>
        <v>30:31, 91:106</v>
      </c>
      <c r="O238" s="465" t="str">
        <f t="shared" si="167"/>
        <v>30:31, 38:59</v>
      </c>
      <c r="P238" s="465" t="str">
        <f t="shared" si="167"/>
        <v>30:31, 59:64</v>
      </c>
      <c r="Q238" s="465" t="str">
        <f t="shared" si="167"/>
        <v>30:31, 72:79</v>
      </c>
      <c r="R238" s="465" t="str">
        <f t="shared" si="168"/>
        <v>30:31, 79:86</v>
      </c>
      <c r="S238" s="465" t="str">
        <f t="shared" si="168"/>
        <v>30:31, 86:94</v>
      </c>
      <c r="T238" s="465" t="str">
        <f t="shared" si="168"/>
        <v>30:31, 94:106</v>
      </c>
      <c r="U238" s="465" t="str">
        <f t="shared" si="168"/>
        <v>30:31, 38:61</v>
      </c>
      <c r="V238" s="465" t="str">
        <f t="shared" si="168"/>
        <v>30:31, 61:66</v>
      </c>
      <c r="W238" s="465" t="str">
        <f t="shared" si="168"/>
        <v>30:31, 74:81</v>
      </c>
      <c r="X238" s="465" t="str">
        <f t="shared" si="168"/>
        <v>30:31, 81:88</v>
      </c>
      <c r="Y238" s="465" t="str">
        <f t="shared" si="168"/>
        <v>30:31, 88:96</v>
      </c>
      <c r="Z238" s="465" t="str">
        <f t="shared" si="168"/>
        <v>30:31, 96:106</v>
      </c>
      <c r="AA238" s="465" t="str">
        <f t="shared" si="168"/>
        <v>30:31, 38:63</v>
      </c>
      <c r="AB238" s="465" t="str">
        <f t="shared" si="168"/>
        <v>30:31, 63:68</v>
      </c>
      <c r="AC238" s="465" t="str">
        <f t="shared" si="168"/>
        <v>30:31, 76:83</v>
      </c>
      <c r="AD238" s="465" t="str">
        <f t="shared" si="168"/>
        <v>30:31, 83:90</v>
      </c>
      <c r="AE238" s="465" t="str">
        <f t="shared" si="168"/>
        <v>30:31, 90:98</v>
      </c>
      <c r="AF238" s="465" t="str">
        <f t="shared" si="168"/>
        <v>30:31, 98:106</v>
      </c>
      <c r="AG238" s="465" t="str">
        <f t="shared" si="168"/>
        <v>30:31, 38:54</v>
      </c>
      <c r="AH238" s="465" t="str">
        <f t="shared" si="168"/>
        <v>30:31, 54:59</v>
      </c>
      <c r="AI238" s="465" t="str">
        <f t="shared" si="168"/>
        <v>30:31, 67:74</v>
      </c>
      <c r="AJ238" s="465" t="str">
        <f t="shared" si="168"/>
        <v>30:31, 74:81</v>
      </c>
      <c r="AK238" s="465" t="str">
        <f t="shared" si="168"/>
        <v>30:31, 81:89</v>
      </c>
      <c r="AL238" s="465" t="str">
        <f t="shared" si="168"/>
        <v>30:31, 89:106</v>
      </c>
      <c r="AM238" s="465" t="str">
        <f t="shared" si="169"/>
        <v>30:31, 106:119</v>
      </c>
      <c r="AN238" s="465" t="str">
        <f t="shared" si="169"/>
        <v>30:31, 119:126</v>
      </c>
      <c r="AO238" s="465" t="str">
        <f t="shared" si="169"/>
        <v>30:31, 126:133</v>
      </c>
      <c r="AP238" s="465" t="str">
        <f t="shared" si="169"/>
        <v>30:31, 133:141</v>
      </c>
      <c r="AQ238" s="465" t="str">
        <f t="shared" si="169"/>
        <v>30:31, 141:159</v>
      </c>
      <c r="AR238" s="465" t="str">
        <f t="shared" si="170"/>
        <v>30:31, 159:171</v>
      </c>
      <c r="AS238" s="465" t="str">
        <f t="shared" si="170"/>
        <v>30:31, 171:178</v>
      </c>
      <c r="AT238" s="465" t="str">
        <f t="shared" si="170"/>
        <v>30:31, 178:186</v>
      </c>
      <c r="AU238" s="465" t="str">
        <f t="shared" si="170"/>
        <v>30:31, 186:194</v>
      </c>
      <c r="AV238" s="465" t="str">
        <f t="shared" si="170"/>
        <v>30:31, 194:211</v>
      </c>
      <c r="AW238" s="465" t="str">
        <f t="shared" si="170"/>
        <v>30:31, 211:224</v>
      </c>
      <c r="AX238" s="465" t="str">
        <f t="shared" si="170"/>
        <v>30:31, 224:230</v>
      </c>
      <c r="AY238" s="465" t="str">
        <f t="shared" si="170"/>
        <v>30:31, 230:238</v>
      </c>
      <c r="AZ238" s="465" t="str">
        <f t="shared" si="170"/>
        <v>30:31, 238:246</v>
      </c>
      <c r="BA238" s="465" t="str">
        <f t="shared" si="170"/>
        <v>30:31, 246:263</v>
      </c>
      <c r="BB238" s="465" t="str">
        <f t="shared" si="170"/>
        <v>30:31, 263:276</v>
      </c>
      <c r="BC238" s="465" t="str">
        <f t="shared" si="170"/>
        <v>30:31, 276:282</v>
      </c>
      <c r="BD238" s="465" t="str">
        <f t="shared" si="170"/>
        <v>30:31, 282:290</v>
      </c>
      <c r="BE238" s="465" t="str">
        <f t="shared" si="170"/>
        <v>30:31, 290:298</v>
      </c>
      <c r="BF238" s="465" t="str">
        <f t="shared" si="170"/>
        <v>30:31, 298:315</v>
      </c>
      <c r="BG238" s="465" t="str">
        <f t="shared" si="170"/>
        <v>30:31, 315:328</v>
      </c>
      <c r="BH238" s="465" t="str">
        <f t="shared" si="170"/>
        <v>30:31, 328:334</v>
      </c>
      <c r="BI238" s="465" t="str">
        <f t="shared" si="170"/>
        <v>30:31, 334:342</v>
      </c>
      <c r="BJ238" s="465" t="str">
        <f t="shared" si="170"/>
        <v>30:31, 342:350</v>
      </c>
      <c r="BK238" s="465" t="str">
        <f t="shared" si="170"/>
        <v>30:31, 350:367</v>
      </c>
    </row>
    <row r="239" spans="1:64" ht="63" customHeight="1" outlineLevel="1">
      <c r="A239">
        <v>4</v>
      </c>
      <c r="B239" t="s">
        <v>1723</v>
      </c>
      <c r="C239" s="465" t="str">
        <f t="shared" si="167"/>
        <v>34:35, 38:54</v>
      </c>
      <c r="D239" s="465" t="str">
        <f t="shared" si="167"/>
        <v>34:35, 54:59</v>
      </c>
      <c r="E239" s="465" t="str">
        <f t="shared" si="167"/>
        <v>34:35, 67:74</v>
      </c>
      <c r="F239" s="465" t="str">
        <f t="shared" si="167"/>
        <v>34:35, 74:81</v>
      </c>
      <c r="G239" s="465" t="str">
        <f t="shared" si="167"/>
        <v>34:35, 81:89</v>
      </c>
      <c r="H239" s="465" t="str">
        <f t="shared" si="167"/>
        <v>34:35, 89:106</v>
      </c>
      <c r="I239" s="465" t="str">
        <f t="shared" si="167"/>
        <v>34:35, 38:56</v>
      </c>
      <c r="J239" s="465" t="str">
        <f t="shared" si="167"/>
        <v>34:35, 56:61</v>
      </c>
      <c r="K239" s="465" t="str">
        <f t="shared" si="167"/>
        <v>34:35, 69:76</v>
      </c>
      <c r="L239" s="465" t="str">
        <f t="shared" si="167"/>
        <v>34:35, 76:83</v>
      </c>
      <c r="M239" s="465" t="str">
        <f t="shared" si="167"/>
        <v>34:35, 83:91</v>
      </c>
      <c r="N239" s="465" t="str">
        <f t="shared" si="167"/>
        <v>34:35, 91:106</v>
      </c>
      <c r="O239" s="465" t="str">
        <f t="shared" si="167"/>
        <v>34:35, 38:59</v>
      </c>
      <c r="P239" s="465" t="str">
        <f t="shared" si="167"/>
        <v>34:35, 59:64</v>
      </c>
      <c r="Q239" s="465" t="str">
        <f t="shared" si="167"/>
        <v>34:35, 72:79</v>
      </c>
      <c r="R239" s="465" t="str">
        <f t="shared" si="168"/>
        <v>34:35, 79:86</v>
      </c>
      <c r="S239" s="465" t="str">
        <f t="shared" si="168"/>
        <v>34:35, 86:94</v>
      </c>
      <c r="T239" s="465" t="str">
        <f t="shared" si="168"/>
        <v>34:35, 94:106</v>
      </c>
      <c r="U239" s="465" t="str">
        <f t="shared" si="168"/>
        <v>34:35, 38:61</v>
      </c>
      <c r="V239" s="465" t="str">
        <f t="shared" si="168"/>
        <v>34:35, 61:66</v>
      </c>
      <c r="W239" s="465" t="str">
        <f t="shared" si="168"/>
        <v>34:35, 74:81</v>
      </c>
      <c r="X239" s="465" t="str">
        <f t="shared" si="168"/>
        <v>34:35, 81:88</v>
      </c>
      <c r="Y239" s="465" t="str">
        <f t="shared" si="168"/>
        <v>34:35, 88:96</v>
      </c>
      <c r="Z239" s="465" t="str">
        <f t="shared" si="168"/>
        <v>34:35, 96:106</v>
      </c>
      <c r="AA239" s="465" t="str">
        <f t="shared" si="168"/>
        <v>34:35, 38:63</v>
      </c>
      <c r="AB239" s="465" t="str">
        <f t="shared" si="168"/>
        <v>34:35, 63:68</v>
      </c>
      <c r="AC239" s="465" t="str">
        <f t="shared" si="168"/>
        <v>34:35, 76:83</v>
      </c>
      <c r="AD239" s="465" t="str">
        <f t="shared" si="168"/>
        <v>34:35, 83:90</v>
      </c>
      <c r="AE239" s="465" t="str">
        <f t="shared" si="168"/>
        <v>34:35, 90:98</v>
      </c>
      <c r="AF239" s="465" t="str">
        <f t="shared" si="168"/>
        <v>34:35, 98:106</v>
      </c>
      <c r="AG239" s="465" t="str">
        <f t="shared" si="168"/>
        <v>34:35, 38:54</v>
      </c>
      <c r="AH239" s="465" t="str">
        <f t="shared" si="168"/>
        <v>34:35, 54:59</v>
      </c>
      <c r="AI239" s="465" t="str">
        <f t="shared" si="168"/>
        <v>34:35, 67:74</v>
      </c>
      <c r="AJ239" s="465" t="str">
        <f t="shared" si="168"/>
        <v>34:35, 74:81</v>
      </c>
      <c r="AK239" s="465" t="str">
        <f t="shared" si="168"/>
        <v>34:35, 81:89</v>
      </c>
      <c r="AL239" s="465" t="str">
        <f t="shared" si="168"/>
        <v>34:35, 89:106</v>
      </c>
      <c r="AM239" s="465" t="str">
        <f t="shared" si="169"/>
        <v>34:35, 106:119</v>
      </c>
      <c r="AN239" s="465" t="str">
        <f t="shared" si="169"/>
        <v>34:35, 119:126</v>
      </c>
      <c r="AO239" s="465" t="str">
        <f t="shared" si="169"/>
        <v>34:35, 126:133</v>
      </c>
      <c r="AP239" s="465" t="str">
        <f t="shared" si="169"/>
        <v>34:35, 133:141</v>
      </c>
      <c r="AQ239" s="465" t="str">
        <f t="shared" si="169"/>
        <v>34:35, 141:159</v>
      </c>
      <c r="AR239" s="465" t="str">
        <f t="shared" si="170"/>
        <v>34:35, 159:171</v>
      </c>
      <c r="AS239" s="465" t="str">
        <f t="shared" si="170"/>
        <v>34:35, 171:178</v>
      </c>
      <c r="AT239" s="465" t="str">
        <f t="shared" si="170"/>
        <v>34:35, 178:186</v>
      </c>
      <c r="AU239" s="465" t="str">
        <f t="shared" si="170"/>
        <v>34:35, 186:194</v>
      </c>
      <c r="AV239" s="465" t="str">
        <f t="shared" si="170"/>
        <v>34:35, 194:211</v>
      </c>
      <c r="AW239" s="465" t="str">
        <f t="shared" si="170"/>
        <v>34:35, 211:224</v>
      </c>
      <c r="AX239" s="465" t="str">
        <f t="shared" si="170"/>
        <v>34:35, 224:230</v>
      </c>
      <c r="AY239" s="465" t="str">
        <f t="shared" si="170"/>
        <v>34:35, 230:238</v>
      </c>
      <c r="AZ239" s="465" t="str">
        <f t="shared" si="170"/>
        <v>34:35, 238:246</v>
      </c>
      <c r="BA239" s="465" t="str">
        <f t="shared" si="170"/>
        <v>34:35, 246:263</v>
      </c>
      <c r="BB239" s="465" t="str">
        <f t="shared" si="170"/>
        <v>34:35, 263:276</v>
      </c>
      <c r="BC239" s="465" t="str">
        <f t="shared" si="170"/>
        <v>34:35, 276:282</v>
      </c>
      <c r="BD239" s="465" t="str">
        <f t="shared" si="170"/>
        <v>34:35, 282:290</v>
      </c>
      <c r="BE239" s="465" t="str">
        <f t="shared" si="170"/>
        <v>34:35, 290:298</v>
      </c>
      <c r="BF239" s="465" t="str">
        <f t="shared" si="170"/>
        <v>34:35, 298:315</v>
      </c>
      <c r="BG239" s="465" t="str">
        <f t="shared" si="170"/>
        <v>34:35, 315:328</v>
      </c>
      <c r="BH239" s="465" t="str">
        <f t="shared" si="170"/>
        <v>34:35, 328:334</v>
      </c>
      <c r="BI239" s="465" t="str">
        <f t="shared" si="170"/>
        <v>34:35, 334:342</v>
      </c>
      <c r="BJ239" s="465" t="str">
        <f t="shared" si="170"/>
        <v>34:35, 342:350</v>
      </c>
      <c r="BK239" s="465" t="str">
        <f t="shared" si="170"/>
        <v>34:35, 350:367</v>
      </c>
    </row>
    <row r="240" spans="1:64" outlineLevel="1">
      <c r="B240" t="s">
        <v>1133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1">
      <c r="A253" t="s">
        <v>1725</v>
      </c>
      <c r="B253" s="50" t="str">
        <f>"Timing 1 - Wean to Join
"&amp;$B$202&amp;""</f>
        <v>Timing 1 - Wean to Join
Standard (7mo)</v>
      </c>
      <c r="C253" s="417">
        <f t="shared" ref="C253:R276" si="180">CHOOSE(d.Region,S253,AI253,AY253)</f>
        <v>0</v>
      </c>
      <c r="D253" s="417">
        <f t="shared" si="180"/>
        <v>0</v>
      </c>
      <c r="E253" s="417">
        <f t="shared" si="180"/>
        <v>0</v>
      </c>
      <c r="F253" s="417">
        <f t="shared" si="180"/>
        <v>0</v>
      </c>
      <c r="G253" s="417">
        <f t="shared" si="180"/>
        <v>0</v>
      </c>
      <c r="H253" s="417">
        <f t="shared" si="180"/>
        <v>0</v>
      </c>
      <c r="I253" s="417">
        <f t="shared" si="180"/>
        <v>0</v>
      </c>
      <c r="J253" s="417">
        <f t="shared" si="180"/>
        <v>0</v>
      </c>
      <c r="K253" s="417">
        <f t="shared" si="180"/>
        <v>0</v>
      </c>
      <c r="L253" s="417">
        <f t="shared" si="180"/>
        <v>0</v>
      </c>
      <c r="M253" s="417">
        <f t="shared" si="180"/>
        <v>0</v>
      </c>
      <c r="N253" s="417">
        <f t="shared" si="180"/>
        <v>0</v>
      </c>
      <c r="O253" s="417">
        <f t="shared" si="180"/>
        <v>0</v>
      </c>
      <c r="P253" s="417">
        <f t="shared" si="180"/>
        <v>0</v>
      </c>
      <c r="Q253" s="417">
        <f t="shared" si="180"/>
        <v>0</v>
      </c>
      <c r="R253" s="434">
        <f t="shared" si="180"/>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0"/>
        <v>0</v>
      </c>
      <c r="D254" s="419">
        <f t="shared" si="180"/>
        <v>0</v>
      </c>
      <c r="E254" s="419">
        <f t="shared" si="180"/>
        <v>0</v>
      </c>
      <c r="F254" s="419">
        <f t="shared" si="180"/>
        <v>0</v>
      </c>
      <c r="G254" s="419">
        <f t="shared" si="180"/>
        <v>0</v>
      </c>
      <c r="H254" s="419">
        <f t="shared" si="180"/>
        <v>0</v>
      </c>
      <c r="I254" s="419">
        <f t="shared" si="180"/>
        <v>0</v>
      </c>
      <c r="J254" s="419">
        <f t="shared" si="180"/>
        <v>0</v>
      </c>
      <c r="K254" s="419">
        <f t="shared" si="180"/>
        <v>0</v>
      </c>
      <c r="L254" s="419">
        <f t="shared" si="180"/>
        <v>0</v>
      </c>
      <c r="M254" s="419">
        <f t="shared" si="180"/>
        <v>0</v>
      </c>
      <c r="N254" s="419">
        <f t="shared" si="180"/>
        <v>0</v>
      </c>
      <c r="O254" s="419">
        <f t="shared" si="180"/>
        <v>0</v>
      </c>
      <c r="P254" s="419">
        <f t="shared" si="180"/>
        <v>0</v>
      </c>
      <c r="Q254" s="419">
        <f t="shared" si="180"/>
        <v>0</v>
      </c>
      <c r="R254" s="435">
        <f t="shared" si="180"/>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0"/>
        <v>0</v>
      </c>
      <c r="D255" s="419">
        <f t="shared" si="180"/>
        <v>0</v>
      </c>
      <c r="E255" s="419">
        <f t="shared" si="180"/>
        <v>0</v>
      </c>
      <c r="F255" s="419">
        <f t="shared" si="180"/>
        <v>0</v>
      </c>
      <c r="G255" s="419">
        <f t="shared" si="180"/>
        <v>0</v>
      </c>
      <c r="H255" s="419">
        <f t="shared" si="180"/>
        <v>0</v>
      </c>
      <c r="I255" s="419">
        <f t="shared" si="180"/>
        <v>0</v>
      </c>
      <c r="J255" s="419">
        <f t="shared" si="180"/>
        <v>0</v>
      </c>
      <c r="K255" s="419">
        <f t="shared" si="180"/>
        <v>0</v>
      </c>
      <c r="L255" s="419">
        <f t="shared" si="180"/>
        <v>0</v>
      </c>
      <c r="M255" s="419">
        <f t="shared" si="180"/>
        <v>0</v>
      </c>
      <c r="N255" s="419">
        <f t="shared" si="180"/>
        <v>0</v>
      </c>
      <c r="O255" s="419">
        <f t="shared" si="180"/>
        <v>0</v>
      </c>
      <c r="P255" s="419">
        <f t="shared" si="180"/>
        <v>0</v>
      </c>
      <c r="Q255" s="419">
        <f t="shared" si="180"/>
        <v>0</v>
      </c>
      <c r="R255" s="435">
        <f t="shared" si="180"/>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0"/>
        <v>0</v>
      </c>
      <c r="D256" s="419">
        <f t="shared" si="180"/>
        <v>0</v>
      </c>
      <c r="E256" s="419">
        <f t="shared" si="180"/>
        <v>0</v>
      </c>
      <c r="F256" s="419">
        <f t="shared" si="180"/>
        <v>0</v>
      </c>
      <c r="G256" s="419">
        <f t="shared" si="180"/>
        <v>0</v>
      </c>
      <c r="H256" s="419">
        <f t="shared" si="180"/>
        <v>0</v>
      </c>
      <c r="I256" s="419">
        <f t="shared" si="180"/>
        <v>0</v>
      </c>
      <c r="J256" s="419">
        <f t="shared" si="180"/>
        <v>0</v>
      </c>
      <c r="K256" s="419">
        <f t="shared" si="180"/>
        <v>0</v>
      </c>
      <c r="L256" s="419">
        <f t="shared" si="180"/>
        <v>0</v>
      </c>
      <c r="M256" s="419">
        <f t="shared" si="180"/>
        <v>0</v>
      </c>
      <c r="N256" s="419">
        <f t="shared" si="180"/>
        <v>0</v>
      </c>
      <c r="O256" s="419">
        <f t="shared" si="180"/>
        <v>0</v>
      </c>
      <c r="P256" s="419">
        <f t="shared" si="180"/>
        <v>0</v>
      </c>
      <c r="Q256" s="419">
        <f t="shared" si="180"/>
        <v>0</v>
      </c>
      <c r="R256" s="435">
        <f t="shared" si="180"/>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1">CHOOSE(d.Region,S257,AI257,AY257)</f>
        <v>0</v>
      </c>
      <c r="D257" s="419">
        <f t="shared" ref="D257:D259" si="182">CHOOSE(d.Region,T257,AJ257,AZ257)</f>
        <v>0</v>
      </c>
      <c r="E257" s="419">
        <f t="shared" ref="E257:E259" si="183">CHOOSE(d.Region,U257,AK257,BA257)</f>
        <v>0</v>
      </c>
      <c r="F257" s="419">
        <f t="shared" ref="F257:F259" si="184">CHOOSE(d.Region,V257,AL257,BB257)</f>
        <v>0</v>
      </c>
      <c r="G257" s="419">
        <f t="shared" ref="G257:G259" si="185">CHOOSE(d.Region,W257,AM257,BC257)</f>
        <v>0</v>
      </c>
      <c r="H257" s="419">
        <f t="shared" ref="H257:H259" si="186">CHOOSE(d.Region,X257,AN257,BD257)</f>
        <v>0</v>
      </c>
      <c r="I257" s="419">
        <f t="shared" ref="I257:I259" si="187">CHOOSE(d.Region,Y257,AO257,BE257)</f>
        <v>0</v>
      </c>
      <c r="J257" s="419">
        <f t="shared" ref="J257:J259" si="188">CHOOSE(d.Region,Z257,AP257,BF257)</f>
        <v>0</v>
      </c>
      <c r="K257" s="419">
        <f t="shared" ref="K257:K259" si="189">CHOOSE(d.Region,AA257,AQ257,BG257)</f>
        <v>0</v>
      </c>
      <c r="L257" s="419">
        <f t="shared" ref="L257:L259" si="190">CHOOSE(d.Region,AB257,AR257,BH257)</f>
        <v>0</v>
      </c>
      <c r="M257" s="419">
        <f t="shared" ref="M257:M259" si="191">CHOOSE(d.Region,AC257,AS257,BI257)</f>
        <v>0</v>
      </c>
      <c r="N257" s="419">
        <f t="shared" ref="N257:N259" si="192">CHOOSE(d.Region,AD257,AT257,BJ257)</f>
        <v>0</v>
      </c>
      <c r="O257" s="419">
        <f t="shared" ref="O257:O259" si="193">CHOOSE(d.Region,AE257,AU257,BK257)</f>
        <v>0</v>
      </c>
      <c r="P257" s="419">
        <f t="shared" ref="P257:P259" si="194">CHOOSE(d.Region,AF257,AV257,BL257)</f>
        <v>0</v>
      </c>
      <c r="Q257" s="419">
        <f t="shared" ref="Q257:Q259" si="195">CHOOSE(d.Region,AG257,AW257,BM257)</f>
        <v>0</v>
      </c>
      <c r="R257" s="435">
        <f t="shared" ref="R257:R259" si="196">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7">$B$207&amp;""</f>
        <v>7mo with 0% mated</v>
      </c>
      <c r="C258" s="419">
        <f t="shared" si="181"/>
        <v>0</v>
      </c>
      <c r="D258" s="419">
        <f t="shared" si="182"/>
        <v>0</v>
      </c>
      <c r="E258" s="419">
        <f t="shared" si="183"/>
        <v>0</v>
      </c>
      <c r="F258" s="419">
        <f t="shared" si="184"/>
        <v>0</v>
      </c>
      <c r="G258" s="419">
        <f t="shared" si="185"/>
        <v>0</v>
      </c>
      <c r="H258" s="419">
        <f t="shared" si="186"/>
        <v>0</v>
      </c>
      <c r="I258" s="419">
        <f t="shared" si="187"/>
        <v>0</v>
      </c>
      <c r="J258" s="419">
        <f t="shared" si="188"/>
        <v>0</v>
      </c>
      <c r="K258" s="419">
        <f t="shared" si="189"/>
        <v>0</v>
      </c>
      <c r="L258" s="419">
        <f t="shared" si="190"/>
        <v>0</v>
      </c>
      <c r="M258" s="419">
        <f t="shared" si="191"/>
        <v>0</v>
      </c>
      <c r="N258" s="419">
        <f t="shared" si="192"/>
        <v>0</v>
      </c>
      <c r="O258" s="419">
        <f t="shared" si="193"/>
        <v>0</v>
      </c>
      <c r="P258" s="419">
        <f t="shared" si="194"/>
        <v>0</v>
      </c>
      <c r="Q258" s="419">
        <f t="shared" si="195"/>
        <v>0</v>
      </c>
      <c r="R258" s="435">
        <f t="shared" si="196"/>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1"/>
        <v>0</v>
      </c>
      <c r="D259" s="419">
        <f t="shared" si="182"/>
        <v>0</v>
      </c>
      <c r="E259" s="419">
        <f t="shared" si="183"/>
        <v>0</v>
      </c>
      <c r="F259" s="419">
        <f t="shared" si="184"/>
        <v>0</v>
      </c>
      <c r="G259" s="419">
        <f t="shared" si="185"/>
        <v>0</v>
      </c>
      <c r="H259" s="419">
        <f t="shared" si="186"/>
        <v>0</v>
      </c>
      <c r="I259" s="419">
        <f t="shared" si="187"/>
        <v>0</v>
      </c>
      <c r="J259" s="419">
        <f t="shared" si="188"/>
        <v>0</v>
      </c>
      <c r="K259" s="419">
        <f t="shared" si="189"/>
        <v>0</v>
      </c>
      <c r="L259" s="419">
        <f t="shared" si="190"/>
        <v>0</v>
      </c>
      <c r="M259" s="419">
        <f t="shared" si="191"/>
        <v>0</v>
      </c>
      <c r="N259" s="419">
        <f t="shared" si="192"/>
        <v>0</v>
      </c>
      <c r="O259" s="419">
        <f t="shared" si="193"/>
        <v>0</v>
      </c>
      <c r="P259" s="419">
        <f t="shared" si="194"/>
        <v>0</v>
      </c>
      <c r="Q259" s="419">
        <f t="shared" si="195"/>
        <v>0</v>
      </c>
      <c r="R259" s="435">
        <f t="shared" si="196"/>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0"/>
        <v>0</v>
      </c>
      <c r="D260" s="420">
        <f t="shared" si="180"/>
        <v>0</v>
      </c>
      <c r="E260" s="420">
        <f t="shared" si="180"/>
        <v>0</v>
      </c>
      <c r="F260" s="420">
        <f t="shared" si="180"/>
        <v>0</v>
      </c>
      <c r="G260" s="420">
        <f t="shared" si="180"/>
        <v>0</v>
      </c>
      <c r="H260" s="420">
        <f t="shared" si="180"/>
        <v>0</v>
      </c>
      <c r="I260" s="420">
        <f t="shared" si="180"/>
        <v>0</v>
      </c>
      <c r="J260" s="420">
        <f t="shared" si="180"/>
        <v>0</v>
      </c>
      <c r="K260" s="420">
        <f t="shared" si="180"/>
        <v>0</v>
      </c>
      <c r="L260" s="420">
        <f t="shared" si="180"/>
        <v>0</v>
      </c>
      <c r="M260" s="420">
        <f t="shared" si="180"/>
        <v>0</v>
      </c>
      <c r="N260" s="420">
        <f t="shared" si="180"/>
        <v>0</v>
      </c>
      <c r="O260" s="420">
        <f t="shared" si="180"/>
        <v>0</v>
      </c>
      <c r="P260" s="420">
        <f t="shared" si="180"/>
        <v>0</v>
      </c>
      <c r="Q260" s="420">
        <f t="shared" si="180"/>
        <v>0</v>
      </c>
      <c r="R260" s="436">
        <f t="shared" si="180"/>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180"/>
        <v>0</v>
      </c>
      <c r="D261" s="417">
        <f t="shared" si="180"/>
        <v>0</v>
      </c>
      <c r="E261" s="417">
        <f t="shared" si="180"/>
        <v>0</v>
      </c>
      <c r="F261" s="417">
        <f t="shared" si="180"/>
        <v>0</v>
      </c>
      <c r="G261" s="417">
        <f t="shared" si="180"/>
        <v>0</v>
      </c>
      <c r="H261" s="417">
        <f t="shared" si="180"/>
        <v>0</v>
      </c>
      <c r="I261" s="417">
        <f t="shared" si="180"/>
        <v>0</v>
      </c>
      <c r="J261" s="417">
        <f t="shared" si="180"/>
        <v>0</v>
      </c>
      <c r="K261" s="417">
        <f t="shared" si="180"/>
        <v>0</v>
      </c>
      <c r="L261" s="417">
        <f t="shared" si="180"/>
        <v>0</v>
      </c>
      <c r="M261" s="417">
        <f t="shared" si="180"/>
        <v>0</v>
      </c>
      <c r="N261" s="417">
        <f t="shared" si="180"/>
        <v>0</v>
      </c>
      <c r="O261" s="417">
        <f t="shared" si="180"/>
        <v>0</v>
      </c>
      <c r="P261" s="417">
        <f t="shared" si="180"/>
        <v>0</v>
      </c>
      <c r="Q261" s="417">
        <f t="shared" si="180"/>
        <v>0</v>
      </c>
      <c r="R261" s="434">
        <f t="shared" si="180"/>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198">$B$203&amp;""</f>
        <v>Early</v>
      </c>
      <c r="C262" s="419">
        <f t="shared" si="180"/>
        <v>0</v>
      </c>
      <c r="D262" s="419">
        <f t="shared" si="180"/>
        <v>0</v>
      </c>
      <c r="E262" s="419">
        <f t="shared" si="180"/>
        <v>0</v>
      </c>
      <c r="F262" s="419">
        <f t="shared" si="180"/>
        <v>0</v>
      </c>
      <c r="G262" s="419">
        <f t="shared" si="180"/>
        <v>0</v>
      </c>
      <c r="H262" s="419">
        <f t="shared" si="180"/>
        <v>0</v>
      </c>
      <c r="I262" s="419">
        <f t="shared" si="180"/>
        <v>0</v>
      </c>
      <c r="J262" s="419">
        <f t="shared" si="180"/>
        <v>0</v>
      </c>
      <c r="K262" s="419">
        <f t="shared" si="180"/>
        <v>0</v>
      </c>
      <c r="L262" s="419">
        <f t="shared" si="180"/>
        <v>0</v>
      </c>
      <c r="M262" s="419">
        <f t="shared" si="180"/>
        <v>0</v>
      </c>
      <c r="N262" s="419">
        <f t="shared" si="180"/>
        <v>0</v>
      </c>
      <c r="O262" s="419">
        <f t="shared" si="180"/>
        <v>0</v>
      </c>
      <c r="P262" s="419">
        <f t="shared" si="180"/>
        <v>0</v>
      </c>
      <c r="Q262" s="419">
        <f t="shared" si="180"/>
        <v>0</v>
      </c>
      <c r="R262" s="435">
        <f t="shared" si="180"/>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199">$B$204&amp;""</f>
        <v>Middle</v>
      </c>
      <c r="C263" s="419">
        <f t="shared" si="180"/>
        <v>0</v>
      </c>
      <c r="D263" s="419">
        <f t="shared" si="180"/>
        <v>0</v>
      </c>
      <c r="E263" s="419">
        <f t="shared" si="180"/>
        <v>0</v>
      </c>
      <c r="F263" s="419">
        <f t="shared" si="180"/>
        <v>0</v>
      </c>
      <c r="G263" s="419">
        <f t="shared" si="180"/>
        <v>0</v>
      </c>
      <c r="H263" s="419">
        <f t="shared" si="180"/>
        <v>0</v>
      </c>
      <c r="I263" s="419">
        <f t="shared" si="180"/>
        <v>0</v>
      </c>
      <c r="J263" s="419">
        <f t="shared" si="180"/>
        <v>0</v>
      </c>
      <c r="K263" s="419">
        <f t="shared" si="180"/>
        <v>0</v>
      </c>
      <c r="L263" s="419">
        <f t="shared" si="180"/>
        <v>0</v>
      </c>
      <c r="M263" s="419">
        <f t="shared" si="180"/>
        <v>0</v>
      </c>
      <c r="N263" s="419">
        <f t="shared" si="180"/>
        <v>0</v>
      </c>
      <c r="O263" s="419">
        <f t="shared" si="180"/>
        <v>0</v>
      </c>
      <c r="P263" s="419">
        <f t="shared" si="180"/>
        <v>0</v>
      </c>
      <c r="Q263" s="419">
        <f t="shared" si="180"/>
        <v>0</v>
      </c>
      <c r="R263" s="435">
        <f t="shared" si="180"/>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0">$B$205&amp;""</f>
        <v>Late</v>
      </c>
      <c r="C264" s="419">
        <f t="shared" si="180"/>
        <v>0</v>
      </c>
      <c r="D264" s="419">
        <f t="shared" si="180"/>
        <v>0</v>
      </c>
      <c r="E264" s="419">
        <f t="shared" si="180"/>
        <v>0</v>
      </c>
      <c r="F264" s="419">
        <f t="shared" si="180"/>
        <v>0</v>
      </c>
      <c r="G264" s="419">
        <f t="shared" si="180"/>
        <v>0</v>
      </c>
      <c r="H264" s="419">
        <f t="shared" si="180"/>
        <v>0</v>
      </c>
      <c r="I264" s="419">
        <f t="shared" si="180"/>
        <v>0</v>
      </c>
      <c r="J264" s="419">
        <f t="shared" si="180"/>
        <v>0</v>
      </c>
      <c r="K264" s="419">
        <f t="shared" si="180"/>
        <v>0</v>
      </c>
      <c r="L264" s="419">
        <f t="shared" si="180"/>
        <v>0</v>
      </c>
      <c r="M264" s="419">
        <f t="shared" si="180"/>
        <v>0</v>
      </c>
      <c r="N264" s="419">
        <f t="shared" si="180"/>
        <v>0</v>
      </c>
      <c r="O264" s="419">
        <f t="shared" si="180"/>
        <v>0</v>
      </c>
      <c r="P264" s="419">
        <f t="shared" si="180"/>
        <v>0</v>
      </c>
      <c r="Q264" s="419">
        <f t="shared" si="180"/>
        <v>0</v>
      </c>
      <c r="R264" s="435">
        <f t="shared" si="180"/>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1">CHOOSE(d.Region,S265,AI265,AY265)</f>
        <v>0</v>
      </c>
      <c r="D265" s="419">
        <f t="shared" ref="D265:D267" si="202">CHOOSE(d.Region,T265,AJ265,AZ265)</f>
        <v>0</v>
      </c>
      <c r="E265" s="419">
        <f t="shared" ref="E265:E267" si="203">CHOOSE(d.Region,U265,AK265,BA265)</f>
        <v>0</v>
      </c>
      <c r="F265" s="419">
        <f t="shared" ref="F265:F267" si="204">CHOOSE(d.Region,V265,AL265,BB265)</f>
        <v>0</v>
      </c>
      <c r="G265" s="419">
        <f t="shared" ref="G265:G267" si="205">CHOOSE(d.Region,W265,AM265,BC265)</f>
        <v>0</v>
      </c>
      <c r="H265" s="419">
        <f t="shared" ref="H265:H267" si="206">CHOOSE(d.Region,X265,AN265,BD265)</f>
        <v>0</v>
      </c>
      <c r="I265" s="419">
        <f t="shared" ref="I265:I267" si="207">CHOOSE(d.Region,Y265,AO265,BE265)</f>
        <v>0</v>
      </c>
      <c r="J265" s="419">
        <f t="shared" ref="J265:J267" si="208">CHOOSE(d.Region,Z265,AP265,BF265)</f>
        <v>0</v>
      </c>
      <c r="K265" s="419">
        <f t="shared" ref="K265:K267" si="209">CHOOSE(d.Region,AA265,AQ265,BG265)</f>
        <v>0</v>
      </c>
      <c r="L265" s="419">
        <f t="shared" ref="L265:L267" si="210">CHOOSE(d.Region,AB265,AR265,BH265)</f>
        <v>0</v>
      </c>
      <c r="M265" s="419">
        <f t="shared" ref="M265:M267" si="211">CHOOSE(d.Region,AC265,AS265,BI265)</f>
        <v>0</v>
      </c>
      <c r="N265" s="419">
        <f t="shared" ref="N265:N267" si="212">CHOOSE(d.Region,AD265,AT265,BJ265)</f>
        <v>0</v>
      </c>
      <c r="O265" s="419">
        <f t="shared" ref="O265:O267" si="213">CHOOSE(d.Region,AE265,AU265,BK265)</f>
        <v>0</v>
      </c>
      <c r="P265" s="419">
        <f t="shared" ref="P265:P267" si="214">CHOOSE(d.Region,AF265,AV265,BL265)</f>
        <v>0</v>
      </c>
      <c r="Q265" s="419">
        <f t="shared" ref="Q265:Q267" si="215">CHOOSE(d.Region,AG265,AW265,BM265)</f>
        <v>0</v>
      </c>
      <c r="R265" s="435">
        <f t="shared" ref="R265:R267" si="216">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7">$B$207&amp;""</f>
        <v>7mo with 0% mated</v>
      </c>
      <c r="C266" s="419">
        <f t="shared" si="201"/>
        <v>0</v>
      </c>
      <c r="D266" s="419">
        <f t="shared" si="202"/>
        <v>0</v>
      </c>
      <c r="E266" s="419">
        <f t="shared" si="203"/>
        <v>0</v>
      </c>
      <c r="F266" s="419">
        <f t="shared" si="204"/>
        <v>0</v>
      </c>
      <c r="G266" s="419">
        <f t="shared" si="205"/>
        <v>0</v>
      </c>
      <c r="H266" s="419">
        <f t="shared" si="206"/>
        <v>0</v>
      </c>
      <c r="I266" s="419">
        <f t="shared" si="207"/>
        <v>0</v>
      </c>
      <c r="J266" s="419">
        <f t="shared" si="208"/>
        <v>0</v>
      </c>
      <c r="K266" s="419">
        <f t="shared" si="209"/>
        <v>0</v>
      </c>
      <c r="L266" s="419">
        <f t="shared" si="210"/>
        <v>0</v>
      </c>
      <c r="M266" s="419">
        <f t="shared" si="211"/>
        <v>0</v>
      </c>
      <c r="N266" s="419">
        <f t="shared" si="212"/>
        <v>0</v>
      </c>
      <c r="O266" s="419">
        <f t="shared" si="213"/>
        <v>0</v>
      </c>
      <c r="P266" s="419">
        <f t="shared" si="214"/>
        <v>0</v>
      </c>
      <c r="Q266" s="419">
        <f t="shared" si="215"/>
        <v>0</v>
      </c>
      <c r="R266" s="435">
        <f t="shared" si="21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1"/>
        <v>0</v>
      </c>
      <c r="D267" s="419">
        <f t="shared" si="202"/>
        <v>0</v>
      </c>
      <c r="E267" s="419">
        <f t="shared" si="203"/>
        <v>0</v>
      </c>
      <c r="F267" s="419">
        <f t="shared" si="204"/>
        <v>0</v>
      </c>
      <c r="G267" s="419">
        <f t="shared" si="205"/>
        <v>0</v>
      </c>
      <c r="H267" s="419">
        <f t="shared" si="206"/>
        <v>0</v>
      </c>
      <c r="I267" s="419">
        <f t="shared" si="207"/>
        <v>0</v>
      </c>
      <c r="J267" s="419">
        <f t="shared" si="208"/>
        <v>0</v>
      </c>
      <c r="K267" s="419">
        <f t="shared" si="209"/>
        <v>0</v>
      </c>
      <c r="L267" s="419">
        <f t="shared" si="210"/>
        <v>0</v>
      </c>
      <c r="M267" s="419">
        <f t="shared" si="211"/>
        <v>0</v>
      </c>
      <c r="N267" s="419">
        <f t="shared" si="212"/>
        <v>0</v>
      </c>
      <c r="O267" s="419">
        <f t="shared" si="213"/>
        <v>0</v>
      </c>
      <c r="P267" s="419">
        <f t="shared" si="214"/>
        <v>0</v>
      </c>
      <c r="Q267" s="419">
        <f t="shared" si="215"/>
        <v>0</v>
      </c>
      <c r="R267" s="435">
        <f t="shared" si="21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0"/>
        <v>0</v>
      </c>
      <c r="D268" s="420">
        <f t="shared" si="180"/>
        <v>0</v>
      </c>
      <c r="E268" s="420">
        <f t="shared" si="180"/>
        <v>0</v>
      </c>
      <c r="F268" s="420">
        <f t="shared" si="180"/>
        <v>0</v>
      </c>
      <c r="G268" s="420">
        <f t="shared" si="180"/>
        <v>0</v>
      </c>
      <c r="H268" s="420">
        <f t="shared" si="180"/>
        <v>0</v>
      </c>
      <c r="I268" s="420">
        <f t="shared" si="180"/>
        <v>0</v>
      </c>
      <c r="J268" s="420">
        <f t="shared" si="180"/>
        <v>0</v>
      </c>
      <c r="K268" s="420">
        <f t="shared" si="180"/>
        <v>0</v>
      </c>
      <c r="L268" s="420">
        <f t="shared" si="180"/>
        <v>0</v>
      </c>
      <c r="M268" s="420">
        <f t="shared" si="180"/>
        <v>0</v>
      </c>
      <c r="N268" s="420">
        <f t="shared" si="180"/>
        <v>0</v>
      </c>
      <c r="O268" s="420">
        <f t="shared" si="180"/>
        <v>0</v>
      </c>
      <c r="P268" s="420">
        <f t="shared" si="180"/>
        <v>0</v>
      </c>
      <c r="Q268" s="420">
        <f t="shared" si="180"/>
        <v>0</v>
      </c>
      <c r="R268" s="436">
        <f t="shared" si="180"/>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180"/>
        <v>0</v>
      </c>
      <c r="D269" s="417">
        <f t="shared" si="180"/>
        <v>0</v>
      </c>
      <c r="E269" s="417">
        <f t="shared" si="180"/>
        <v>0</v>
      </c>
      <c r="F269" s="417">
        <f t="shared" si="180"/>
        <v>0</v>
      </c>
      <c r="G269" s="417">
        <f t="shared" si="180"/>
        <v>0</v>
      </c>
      <c r="H269" s="417">
        <f t="shared" si="180"/>
        <v>0</v>
      </c>
      <c r="I269" s="417">
        <f t="shared" si="180"/>
        <v>0</v>
      </c>
      <c r="J269" s="417">
        <f t="shared" si="180"/>
        <v>0</v>
      </c>
      <c r="K269" s="417">
        <f t="shared" si="180"/>
        <v>0</v>
      </c>
      <c r="L269" s="417">
        <f t="shared" si="180"/>
        <v>0</v>
      </c>
      <c r="M269" s="417">
        <f t="shared" si="180"/>
        <v>0</v>
      </c>
      <c r="N269" s="417">
        <f t="shared" si="180"/>
        <v>0</v>
      </c>
      <c r="O269" s="417">
        <f t="shared" si="180"/>
        <v>0</v>
      </c>
      <c r="P269" s="417">
        <f t="shared" si="180"/>
        <v>0</v>
      </c>
      <c r="Q269" s="417">
        <f t="shared" si="180"/>
        <v>0</v>
      </c>
      <c r="R269" s="434">
        <f t="shared" si="180"/>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18">$B$203&amp;""</f>
        <v>Early</v>
      </c>
      <c r="C270" s="419">
        <f t="shared" si="180"/>
        <v>0</v>
      </c>
      <c r="D270" s="419">
        <f t="shared" si="180"/>
        <v>0</v>
      </c>
      <c r="E270" s="419">
        <f t="shared" si="180"/>
        <v>0</v>
      </c>
      <c r="F270" s="419">
        <f t="shared" si="180"/>
        <v>0</v>
      </c>
      <c r="G270" s="419">
        <f t="shared" si="180"/>
        <v>0</v>
      </c>
      <c r="H270" s="419">
        <f t="shared" si="180"/>
        <v>0</v>
      </c>
      <c r="I270" s="419">
        <f t="shared" si="180"/>
        <v>0</v>
      </c>
      <c r="J270" s="419">
        <f t="shared" si="180"/>
        <v>0</v>
      </c>
      <c r="K270" s="419">
        <f t="shared" si="180"/>
        <v>0</v>
      </c>
      <c r="L270" s="419">
        <f t="shared" si="180"/>
        <v>0</v>
      </c>
      <c r="M270" s="419">
        <f t="shared" si="180"/>
        <v>0</v>
      </c>
      <c r="N270" s="419">
        <f t="shared" si="180"/>
        <v>0</v>
      </c>
      <c r="O270" s="419">
        <f t="shared" si="180"/>
        <v>0</v>
      </c>
      <c r="P270" s="419">
        <f t="shared" si="180"/>
        <v>0</v>
      </c>
      <c r="Q270" s="419">
        <f t="shared" si="180"/>
        <v>0</v>
      </c>
      <c r="R270" s="435">
        <f t="shared" si="180"/>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19">$B$204&amp;""</f>
        <v>Middle</v>
      </c>
      <c r="C271" s="419">
        <f t="shared" si="180"/>
        <v>0</v>
      </c>
      <c r="D271" s="419">
        <f t="shared" si="180"/>
        <v>0</v>
      </c>
      <c r="E271" s="419">
        <f t="shared" si="180"/>
        <v>0</v>
      </c>
      <c r="F271" s="419">
        <f t="shared" si="180"/>
        <v>0</v>
      </c>
      <c r="G271" s="419">
        <f t="shared" si="180"/>
        <v>0</v>
      </c>
      <c r="H271" s="419">
        <f t="shared" si="180"/>
        <v>0</v>
      </c>
      <c r="I271" s="419">
        <f t="shared" si="180"/>
        <v>0</v>
      </c>
      <c r="J271" s="419">
        <f t="shared" si="180"/>
        <v>0</v>
      </c>
      <c r="K271" s="419">
        <f t="shared" si="180"/>
        <v>0</v>
      </c>
      <c r="L271" s="419">
        <f t="shared" si="180"/>
        <v>0</v>
      </c>
      <c r="M271" s="419">
        <f t="shared" si="180"/>
        <v>0</v>
      </c>
      <c r="N271" s="419">
        <f t="shared" si="180"/>
        <v>0</v>
      </c>
      <c r="O271" s="419">
        <f t="shared" si="180"/>
        <v>0</v>
      </c>
      <c r="P271" s="419">
        <f t="shared" si="180"/>
        <v>0</v>
      </c>
      <c r="Q271" s="419">
        <f t="shared" si="180"/>
        <v>0</v>
      </c>
      <c r="R271" s="435">
        <f t="shared" si="180"/>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0">$B$205&amp;""</f>
        <v>Late</v>
      </c>
      <c r="C272" s="419">
        <f t="shared" si="180"/>
        <v>0</v>
      </c>
      <c r="D272" s="419">
        <f t="shared" si="180"/>
        <v>0</v>
      </c>
      <c r="E272" s="419">
        <f t="shared" si="180"/>
        <v>0</v>
      </c>
      <c r="F272" s="419">
        <f t="shared" si="180"/>
        <v>0</v>
      </c>
      <c r="G272" s="419">
        <f t="shared" si="180"/>
        <v>0</v>
      </c>
      <c r="H272" s="419">
        <f t="shared" si="180"/>
        <v>0</v>
      </c>
      <c r="I272" s="419">
        <f t="shared" si="180"/>
        <v>0</v>
      </c>
      <c r="J272" s="419">
        <f t="shared" si="180"/>
        <v>0</v>
      </c>
      <c r="K272" s="419">
        <f t="shared" si="180"/>
        <v>0</v>
      </c>
      <c r="L272" s="419">
        <f t="shared" si="180"/>
        <v>0</v>
      </c>
      <c r="M272" s="419">
        <f t="shared" si="180"/>
        <v>0</v>
      </c>
      <c r="N272" s="419">
        <f t="shared" si="180"/>
        <v>0</v>
      </c>
      <c r="O272" s="419">
        <f t="shared" si="180"/>
        <v>0</v>
      </c>
      <c r="P272" s="419">
        <f t="shared" si="180"/>
        <v>0</v>
      </c>
      <c r="Q272" s="419">
        <f t="shared" si="180"/>
        <v>0</v>
      </c>
      <c r="R272" s="435">
        <f t="shared" si="180"/>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1">CHOOSE(d.Region,S273,AI273,AY273)</f>
        <v>0</v>
      </c>
      <c r="D273" s="419">
        <f t="shared" ref="D273:D275" si="222">CHOOSE(d.Region,T273,AJ273,AZ273)</f>
        <v>0</v>
      </c>
      <c r="E273" s="419">
        <f t="shared" ref="E273:E275" si="223">CHOOSE(d.Region,U273,AK273,BA273)</f>
        <v>0</v>
      </c>
      <c r="F273" s="419">
        <f t="shared" ref="F273:F275" si="224">CHOOSE(d.Region,V273,AL273,BB273)</f>
        <v>0</v>
      </c>
      <c r="G273" s="419">
        <f t="shared" ref="G273:G275" si="225">CHOOSE(d.Region,W273,AM273,BC273)</f>
        <v>0</v>
      </c>
      <c r="H273" s="419">
        <f t="shared" ref="H273:H275" si="226">CHOOSE(d.Region,X273,AN273,BD273)</f>
        <v>0</v>
      </c>
      <c r="I273" s="419">
        <f t="shared" ref="I273:I275" si="227">CHOOSE(d.Region,Y273,AO273,BE273)</f>
        <v>0</v>
      </c>
      <c r="J273" s="419">
        <f t="shared" ref="J273:J275" si="228">CHOOSE(d.Region,Z273,AP273,BF273)</f>
        <v>0</v>
      </c>
      <c r="K273" s="419">
        <f t="shared" ref="K273:K275" si="229">CHOOSE(d.Region,AA273,AQ273,BG273)</f>
        <v>0</v>
      </c>
      <c r="L273" s="419">
        <f t="shared" ref="L273:L275" si="230">CHOOSE(d.Region,AB273,AR273,BH273)</f>
        <v>0</v>
      </c>
      <c r="M273" s="419">
        <f t="shared" ref="M273:M275" si="231">CHOOSE(d.Region,AC273,AS273,BI273)</f>
        <v>0</v>
      </c>
      <c r="N273" s="419">
        <f t="shared" ref="N273:N275" si="232">CHOOSE(d.Region,AD273,AT273,BJ273)</f>
        <v>0</v>
      </c>
      <c r="O273" s="419">
        <f t="shared" ref="O273:O275" si="233">CHOOSE(d.Region,AE273,AU273,BK273)</f>
        <v>0</v>
      </c>
      <c r="P273" s="419">
        <f t="shared" ref="P273:P275" si="234">CHOOSE(d.Region,AF273,AV273,BL273)</f>
        <v>0</v>
      </c>
      <c r="Q273" s="419">
        <f t="shared" ref="Q273:Q275" si="235">CHOOSE(d.Region,AG273,AW273,BM273)</f>
        <v>0</v>
      </c>
      <c r="R273" s="435">
        <f t="shared" ref="R273:R275" si="236">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7">$B$207&amp;""</f>
        <v>7mo with 0% mated</v>
      </c>
      <c r="C274" s="419">
        <f t="shared" si="221"/>
        <v>0</v>
      </c>
      <c r="D274" s="419">
        <f t="shared" si="222"/>
        <v>0</v>
      </c>
      <c r="E274" s="419">
        <f t="shared" si="223"/>
        <v>0</v>
      </c>
      <c r="F274" s="419">
        <f t="shared" si="224"/>
        <v>0</v>
      </c>
      <c r="G274" s="419">
        <f t="shared" si="225"/>
        <v>0</v>
      </c>
      <c r="H274" s="419">
        <f t="shared" si="226"/>
        <v>0</v>
      </c>
      <c r="I274" s="419">
        <f t="shared" si="227"/>
        <v>0</v>
      </c>
      <c r="J274" s="419">
        <f t="shared" si="228"/>
        <v>0</v>
      </c>
      <c r="K274" s="419">
        <f t="shared" si="229"/>
        <v>0</v>
      </c>
      <c r="L274" s="419">
        <f t="shared" si="230"/>
        <v>0</v>
      </c>
      <c r="M274" s="419">
        <f t="shared" si="231"/>
        <v>0</v>
      </c>
      <c r="N274" s="419">
        <f t="shared" si="232"/>
        <v>0</v>
      </c>
      <c r="O274" s="419">
        <f t="shared" si="233"/>
        <v>0</v>
      </c>
      <c r="P274" s="419">
        <f t="shared" si="234"/>
        <v>0</v>
      </c>
      <c r="Q274" s="419">
        <f t="shared" si="235"/>
        <v>0</v>
      </c>
      <c r="R274" s="435">
        <f t="shared" si="236"/>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1"/>
        <v>0</v>
      </c>
      <c r="D275" s="419">
        <f t="shared" si="222"/>
        <v>0</v>
      </c>
      <c r="E275" s="419">
        <f t="shared" si="223"/>
        <v>0</v>
      </c>
      <c r="F275" s="419">
        <f t="shared" si="224"/>
        <v>0</v>
      </c>
      <c r="G275" s="419">
        <f t="shared" si="225"/>
        <v>0</v>
      </c>
      <c r="H275" s="419">
        <f t="shared" si="226"/>
        <v>0</v>
      </c>
      <c r="I275" s="419">
        <f t="shared" si="227"/>
        <v>0</v>
      </c>
      <c r="J275" s="419">
        <f t="shared" si="228"/>
        <v>0</v>
      </c>
      <c r="K275" s="419">
        <f t="shared" si="229"/>
        <v>0</v>
      </c>
      <c r="L275" s="419">
        <f t="shared" si="230"/>
        <v>0</v>
      </c>
      <c r="M275" s="419">
        <f t="shared" si="231"/>
        <v>0</v>
      </c>
      <c r="N275" s="419">
        <f t="shared" si="232"/>
        <v>0</v>
      </c>
      <c r="O275" s="419">
        <f t="shared" si="233"/>
        <v>0</v>
      </c>
      <c r="P275" s="419">
        <f t="shared" si="234"/>
        <v>0</v>
      </c>
      <c r="Q275" s="419">
        <f t="shared" si="235"/>
        <v>0</v>
      </c>
      <c r="R275" s="435">
        <f t="shared" si="236"/>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0"/>
        <v>0</v>
      </c>
      <c r="D276" s="420">
        <f t="shared" si="180"/>
        <v>0</v>
      </c>
      <c r="E276" s="420">
        <f t="shared" si="180"/>
        <v>0</v>
      </c>
      <c r="F276" s="420">
        <f t="shared" si="180"/>
        <v>0</v>
      </c>
      <c r="G276" s="420">
        <f t="shared" si="180"/>
        <v>0</v>
      </c>
      <c r="H276" s="420">
        <f t="shared" si="180"/>
        <v>0</v>
      </c>
      <c r="I276" s="420">
        <f t="shared" si="180"/>
        <v>0</v>
      </c>
      <c r="J276" s="420">
        <f t="shared" si="180"/>
        <v>0</v>
      </c>
      <c r="K276" s="420">
        <f t="shared" si="180"/>
        <v>0</v>
      </c>
      <c r="L276" s="420">
        <f t="shared" si="180"/>
        <v>0</v>
      </c>
      <c r="M276" s="420">
        <f t="shared" si="180"/>
        <v>0</v>
      </c>
      <c r="N276" s="420">
        <f t="shared" si="180"/>
        <v>0</v>
      </c>
      <c r="O276" s="420">
        <f t="shared" si="180"/>
        <v>0</v>
      </c>
      <c r="P276" s="420">
        <f t="shared" si="180"/>
        <v>0</v>
      </c>
      <c r="Q276" s="420">
        <f t="shared" si="180"/>
        <v>0</v>
      </c>
      <c r="R276" s="436">
        <f t="shared" si="180"/>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1726</v>
      </c>
      <c r="B277" s="50" t="str">
        <f>"Timing 1 - Wean to Join
"&amp;$B$202&amp;""</f>
        <v>Timing 1 - Wean to Join
Standard (7mo)</v>
      </c>
      <c r="C277" s="417">
        <f t="shared" ref="C277:C300" si="238">CHOOSE(d.Region,S277,AI277,AY277)</f>
        <v>0</v>
      </c>
      <c r="D277" s="417">
        <f t="shared" ref="D277:D300" si="239">CHOOSE(d.Region,T277,AJ277,AZ277)</f>
        <v>0</v>
      </c>
      <c r="E277" s="417">
        <f t="shared" ref="E277:E300" si="240">CHOOSE(d.Region,U277,AK277,BA277)</f>
        <v>0</v>
      </c>
      <c r="F277" s="417">
        <f t="shared" ref="F277:F300" si="241">CHOOSE(d.Region,V277,AL277,BB277)</f>
        <v>0</v>
      </c>
      <c r="G277" s="417">
        <f t="shared" ref="G277:G300" si="242">CHOOSE(d.Region,W277,AM277,BC277)</f>
        <v>0</v>
      </c>
      <c r="H277" s="417">
        <f t="shared" ref="H277:H300" si="243">CHOOSE(d.Region,X277,AN277,BD277)</f>
        <v>0</v>
      </c>
      <c r="I277" s="417">
        <f t="shared" ref="I277:I300" si="244">CHOOSE(d.Region,Y277,AO277,BE277)</f>
        <v>0</v>
      </c>
      <c r="J277" s="417">
        <f t="shared" ref="J277:J300" si="245">CHOOSE(d.Region,Z277,AP277,BF277)</f>
        <v>0</v>
      </c>
      <c r="K277" s="417">
        <f t="shared" ref="K277:K300" si="246">CHOOSE(d.Region,AA277,AQ277,BG277)</f>
        <v>0</v>
      </c>
      <c r="L277" s="417">
        <f t="shared" ref="L277:L300" si="247">CHOOSE(d.Region,AB277,AR277,BH277)</f>
        <v>0</v>
      </c>
      <c r="M277" s="417">
        <f t="shared" ref="M277:M300" si="248">CHOOSE(d.Region,AC277,AS277,BI277)</f>
        <v>0</v>
      </c>
      <c r="N277" s="417">
        <f t="shared" ref="N277:N300" si="249">CHOOSE(d.Region,AD277,AT277,BJ277)</f>
        <v>0</v>
      </c>
      <c r="O277" s="417">
        <f t="shared" ref="O277:O300" si="250">CHOOSE(d.Region,AE277,AU277,BK277)</f>
        <v>0</v>
      </c>
      <c r="P277" s="417">
        <f t="shared" ref="P277:P300" si="251">CHOOSE(d.Region,AF277,AV277,BL277)</f>
        <v>0</v>
      </c>
      <c r="Q277" s="417">
        <f t="shared" ref="Q277:Q300" si="252">CHOOSE(d.Region,AG277,AW277,BM277)</f>
        <v>0</v>
      </c>
      <c r="R277" s="434">
        <f t="shared" ref="R277:R300" si="253">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38"/>
        <v>0</v>
      </c>
      <c r="D278" s="419">
        <f t="shared" si="239"/>
        <v>0</v>
      </c>
      <c r="E278" s="419">
        <f t="shared" si="240"/>
        <v>0</v>
      </c>
      <c r="F278" s="419">
        <f t="shared" si="241"/>
        <v>0</v>
      </c>
      <c r="G278" s="419">
        <f t="shared" si="242"/>
        <v>0</v>
      </c>
      <c r="H278" s="419">
        <f t="shared" si="243"/>
        <v>0</v>
      </c>
      <c r="I278" s="419">
        <f t="shared" si="244"/>
        <v>0</v>
      </c>
      <c r="J278" s="419">
        <f t="shared" si="245"/>
        <v>0</v>
      </c>
      <c r="K278" s="419">
        <f t="shared" si="246"/>
        <v>0</v>
      </c>
      <c r="L278" s="419">
        <f t="shared" si="247"/>
        <v>0</v>
      </c>
      <c r="M278" s="419">
        <f t="shared" si="248"/>
        <v>0</v>
      </c>
      <c r="N278" s="419">
        <f t="shared" si="249"/>
        <v>0</v>
      </c>
      <c r="O278" s="419">
        <f t="shared" si="250"/>
        <v>0</v>
      </c>
      <c r="P278" s="419">
        <f t="shared" si="251"/>
        <v>0</v>
      </c>
      <c r="Q278" s="419">
        <f t="shared" si="252"/>
        <v>0</v>
      </c>
      <c r="R278" s="435">
        <f t="shared" si="253"/>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38"/>
        <v>0</v>
      </c>
      <c r="D279" s="419">
        <f t="shared" si="239"/>
        <v>0</v>
      </c>
      <c r="E279" s="419">
        <f t="shared" si="240"/>
        <v>0</v>
      </c>
      <c r="F279" s="419">
        <f t="shared" si="241"/>
        <v>0</v>
      </c>
      <c r="G279" s="419">
        <f t="shared" si="242"/>
        <v>0</v>
      </c>
      <c r="H279" s="419">
        <f t="shared" si="243"/>
        <v>0</v>
      </c>
      <c r="I279" s="419">
        <f t="shared" si="244"/>
        <v>0</v>
      </c>
      <c r="J279" s="419">
        <f t="shared" si="245"/>
        <v>0</v>
      </c>
      <c r="K279" s="419">
        <f t="shared" si="246"/>
        <v>0</v>
      </c>
      <c r="L279" s="419">
        <f t="shared" si="247"/>
        <v>0</v>
      </c>
      <c r="M279" s="419">
        <f t="shared" si="248"/>
        <v>0</v>
      </c>
      <c r="N279" s="419">
        <f t="shared" si="249"/>
        <v>0</v>
      </c>
      <c r="O279" s="419">
        <f t="shared" si="250"/>
        <v>0</v>
      </c>
      <c r="P279" s="419">
        <f t="shared" si="251"/>
        <v>0</v>
      </c>
      <c r="Q279" s="419">
        <f t="shared" si="252"/>
        <v>0</v>
      </c>
      <c r="R279" s="435">
        <f t="shared" si="253"/>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38"/>
        <v>0</v>
      </c>
      <c r="D280" s="419">
        <f t="shared" si="239"/>
        <v>0</v>
      </c>
      <c r="E280" s="419">
        <f t="shared" si="240"/>
        <v>0</v>
      </c>
      <c r="F280" s="419">
        <f t="shared" si="241"/>
        <v>0</v>
      </c>
      <c r="G280" s="419">
        <f t="shared" si="242"/>
        <v>0</v>
      </c>
      <c r="H280" s="419">
        <f t="shared" si="243"/>
        <v>0</v>
      </c>
      <c r="I280" s="419">
        <f t="shared" si="244"/>
        <v>0</v>
      </c>
      <c r="J280" s="419">
        <f t="shared" si="245"/>
        <v>0</v>
      </c>
      <c r="K280" s="419">
        <f t="shared" si="246"/>
        <v>0</v>
      </c>
      <c r="L280" s="419">
        <f t="shared" si="247"/>
        <v>0</v>
      </c>
      <c r="M280" s="419">
        <f t="shared" si="248"/>
        <v>0</v>
      </c>
      <c r="N280" s="419">
        <f t="shared" si="249"/>
        <v>0</v>
      </c>
      <c r="O280" s="419">
        <f t="shared" si="250"/>
        <v>0</v>
      </c>
      <c r="P280" s="419">
        <f t="shared" si="251"/>
        <v>0</v>
      </c>
      <c r="Q280" s="419">
        <f t="shared" si="252"/>
        <v>0</v>
      </c>
      <c r="R280" s="435">
        <f t="shared" si="253"/>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38"/>
        <v>0</v>
      </c>
      <c r="D281" s="419">
        <f t="shared" si="239"/>
        <v>0</v>
      </c>
      <c r="E281" s="419">
        <f t="shared" si="240"/>
        <v>0</v>
      </c>
      <c r="F281" s="419">
        <f t="shared" si="241"/>
        <v>0</v>
      </c>
      <c r="G281" s="419">
        <f t="shared" si="242"/>
        <v>0</v>
      </c>
      <c r="H281" s="419">
        <f t="shared" si="243"/>
        <v>0</v>
      </c>
      <c r="I281" s="419">
        <f t="shared" si="244"/>
        <v>0</v>
      </c>
      <c r="J281" s="419">
        <f t="shared" si="245"/>
        <v>0</v>
      </c>
      <c r="K281" s="419">
        <f t="shared" si="246"/>
        <v>0</v>
      </c>
      <c r="L281" s="419">
        <f t="shared" si="247"/>
        <v>0</v>
      </c>
      <c r="M281" s="419">
        <f t="shared" si="248"/>
        <v>0</v>
      </c>
      <c r="N281" s="419">
        <f t="shared" si="249"/>
        <v>0</v>
      </c>
      <c r="O281" s="419">
        <f t="shared" si="250"/>
        <v>0</v>
      </c>
      <c r="P281" s="419">
        <f t="shared" si="251"/>
        <v>0</v>
      </c>
      <c r="Q281" s="419">
        <f t="shared" si="252"/>
        <v>0</v>
      </c>
      <c r="R281" s="435">
        <f t="shared" si="253"/>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4">$B$207&amp;""</f>
        <v>7mo with 0% mated</v>
      </c>
      <c r="C282" s="419">
        <f t="shared" si="238"/>
        <v>0</v>
      </c>
      <c r="D282" s="419">
        <f t="shared" si="239"/>
        <v>0</v>
      </c>
      <c r="E282" s="419">
        <f t="shared" si="240"/>
        <v>0</v>
      </c>
      <c r="F282" s="419">
        <f t="shared" si="241"/>
        <v>0</v>
      </c>
      <c r="G282" s="419">
        <f t="shared" si="242"/>
        <v>0</v>
      </c>
      <c r="H282" s="419">
        <f t="shared" si="243"/>
        <v>0</v>
      </c>
      <c r="I282" s="419">
        <f t="shared" si="244"/>
        <v>0</v>
      </c>
      <c r="J282" s="419">
        <f t="shared" si="245"/>
        <v>0</v>
      </c>
      <c r="K282" s="419">
        <f t="shared" si="246"/>
        <v>0</v>
      </c>
      <c r="L282" s="419">
        <f t="shared" si="247"/>
        <v>0</v>
      </c>
      <c r="M282" s="419">
        <f t="shared" si="248"/>
        <v>0</v>
      </c>
      <c r="N282" s="419">
        <f t="shared" si="249"/>
        <v>0</v>
      </c>
      <c r="O282" s="419">
        <f t="shared" si="250"/>
        <v>0</v>
      </c>
      <c r="P282" s="419">
        <f t="shared" si="251"/>
        <v>0</v>
      </c>
      <c r="Q282" s="419">
        <f t="shared" si="252"/>
        <v>0</v>
      </c>
      <c r="R282" s="435">
        <f t="shared" si="253"/>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38"/>
        <v>0</v>
      </c>
      <c r="D283" s="419">
        <f t="shared" si="239"/>
        <v>0</v>
      </c>
      <c r="E283" s="419">
        <f t="shared" si="240"/>
        <v>0</v>
      </c>
      <c r="F283" s="419">
        <f t="shared" si="241"/>
        <v>0</v>
      </c>
      <c r="G283" s="419">
        <f t="shared" si="242"/>
        <v>0</v>
      </c>
      <c r="H283" s="419">
        <f t="shared" si="243"/>
        <v>0</v>
      </c>
      <c r="I283" s="419">
        <f t="shared" si="244"/>
        <v>0</v>
      </c>
      <c r="J283" s="419">
        <f t="shared" si="245"/>
        <v>0</v>
      </c>
      <c r="K283" s="419">
        <f t="shared" si="246"/>
        <v>0</v>
      </c>
      <c r="L283" s="419">
        <f t="shared" si="247"/>
        <v>0</v>
      </c>
      <c r="M283" s="419">
        <f t="shared" si="248"/>
        <v>0</v>
      </c>
      <c r="N283" s="419">
        <f t="shared" si="249"/>
        <v>0</v>
      </c>
      <c r="O283" s="419">
        <f t="shared" si="250"/>
        <v>0</v>
      </c>
      <c r="P283" s="419">
        <f t="shared" si="251"/>
        <v>0</v>
      </c>
      <c r="Q283" s="419">
        <f t="shared" si="252"/>
        <v>0</v>
      </c>
      <c r="R283" s="435">
        <f t="shared" si="253"/>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38"/>
        <v>0</v>
      </c>
      <c r="D284" s="420">
        <f t="shared" si="239"/>
        <v>0</v>
      </c>
      <c r="E284" s="420">
        <f t="shared" si="240"/>
        <v>0</v>
      </c>
      <c r="F284" s="420">
        <f t="shared" si="241"/>
        <v>0</v>
      </c>
      <c r="G284" s="420">
        <f t="shared" si="242"/>
        <v>0</v>
      </c>
      <c r="H284" s="420">
        <f t="shared" si="243"/>
        <v>0</v>
      </c>
      <c r="I284" s="420">
        <f t="shared" si="244"/>
        <v>0</v>
      </c>
      <c r="J284" s="420">
        <f t="shared" si="245"/>
        <v>0</v>
      </c>
      <c r="K284" s="420">
        <f t="shared" si="246"/>
        <v>0</v>
      </c>
      <c r="L284" s="420">
        <f t="shared" si="247"/>
        <v>0</v>
      </c>
      <c r="M284" s="420">
        <f t="shared" si="248"/>
        <v>0</v>
      </c>
      <c r="N284" s="420">
        <f t="shared" si="249"/>
        <v>0</v>
      </c>
      <c r="O284" s="420">
        <f t="shared" si="250"/>
        <v>0</v>
      </c>
      <c r="P284" s="420">
        <f t="shared" si="251"/>
        <v>0</v>
      </c>
      <c r="Q284" s="420">
        <f t="shared" si="252"/>
        <v>0</v>
      </c>
      <c r="R284" s="436">
        <f t="shared" si="253"/>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38"/>
        <v>0</v>
      </c>
      <c r="D285" s="417">
        <f t="shared" si="239"/>
        <v>0</v>
      </c>
      <c r="E285" s="417">
        <f t="shared" si="240"/>
        <v>0</v>
      </c>
      <c r="F285" s="417">
        <f t="shared" si="241"/>
        <v>0</v>
      </c>
      <c r="G285" s="417">
        <f t="shared" si="242"/>
        <v>0</v>
      </c>
      <c r="H285" s="417">
        <f t="shared" si="243"/>
        <v>0</v>
      </c>
      <c r="I285" s="417">
        <f t="shared" si="244"/>
        <v>0</v>
      </c>
      <c r="J285" s="417">
        <f t="shared" si="245"/>
        <v>0</v>
      </c>
      <c r="K285" s="417">
        <f t="shared" si="246"/>
        <v>0</v>
      </c>
      <c r="L285" s="417">
        <f t="shared" si="247"/>
        <v>0</v>
      </c>
      <c r="M285" s="417">
        <f t="shared" si="248"/>
        <v>0</v>
      </c>
      <c r="N285" s="417">
        <f t="shared" si="249"/>
        <v>0</v>
      </c>
      <c r="O285" s="417">
        <f t="shared" si="250"/>
        <v>0</v>
      </c>
      <c r="P285" s="417">
        <f t="shared" si="251"/>
        <v>0</v>
      </c>
      <c r="Q285" s="417">
        <f t="shared" si="252"/>
        <v>0</v>
      </c>
      <c r="R285" s="434">
        <f t="shared" si="253"/>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5">$B$203&amp;""</f>
        <v>Early</v>
      </c>
      <c r="C286" s="419">
        <f t="shared" si="238"/>
        <v>0</v>
      </c>
      <c r="D286" s="419">
        <f t="shared" si="239"/>
        <v>0</v>
      </c>
      <c r="E286" s="419">
        <f t="shared" si="240"/>
        <v>0</v>
      </c>
      <c r="F286" s="419">
        <f t="shared" si="241"/>
        <v>0</v>
      </c>
      <c r="G286" s="419">
        <f t="shared" si="242"/>
        <v>0</v>
      </c>
      <c r="H286" s="419">
        <f t="shared" si="243"/>
        <v>0</v>
      </c>
      <c r="I286" s="419">
        <f t="shared" si="244"/>
        <v>0</v>
      </c>
      <c r="J286" s="419">
        <f t="shared" si="245"/>
        <v>0</v>
      </c>
      <c r="K286" s="419">
        <f t="shared" si="246"/>
        <v>0</v>
      </c>
      <c r="L286" s="419">
        <f t="shared" si="247"/>
        <v>0</v>
      </c>
      <c r="M286" s="419">
        <f t="shared" si="248"/>
        <v>0</v>
      </c>
      <c r="N286" s="419">
        <f t="shared" si="249"/>
        <v>0</v>
      </c>
      <c r="O286" s="419">
        <f t="shared" si="250"/>
        <v>0</v>
      </c>
      <c r="P286" s="419">
        <f t="shared" si="251"/>
        <v>0</v>
      </c>
      <c r="Q286" s="419">
        <f t="shared" si="252"/>
        <v>0</v>
      </c>
      <c r="R286" s="435">
        <f t="shared" si="253"/>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6">$B$204&amp;""</f>
        <v>Middle</v>
      </c>
      <c r="C287" s="419">
        <f t="shared" si="238"/>
        <v>0</v>
      </c>
      <c r="D287" s="419">
        <f t="shared" si="239"/>
        <v>0</v>
      </c>
      <c r="E287" s="419">
        <f t="shared" si="240"/>
        <v>0</v>
      </c>
      <c r="F287" s="419">
        <f t="shared" si="241"/>
        <v>0</v>
      </c>
      <c r="G287" s="419">
        <f t="shared" si="242"/>
        <v>0</v>
      </c>
      <c r="H287" s="419">
        <f t="shared" si="243"/>
        <v>0</v>
      </c>
      <c r="I287" s="419">
        <f t="shared" si="244"/>
        <v>0</v>
      </c>
      <c r="J287" s="419">
        <f t="shared" si="245"/>
        <v>0</v>
      </c>
      <c r="K287" s="419">
        <f t="shared" si="246"/>
        <v>0</v>
      </c>
      <c r="L287" s="419">
        <f t="shared" si="247"/>
        <v>0</v>
      </c>
      <c r="M287" s="419">
        <f t="shared" si="248"/>
        <v>0</v>
      </c>
      <c r="N287" s="419">
        <f t="shared" si="249"/>
        <v>0</v>
      </c>
      <c r="O287" s="419">
        <f t="shared" si="250"/>
        <v>0</v>
      </c>
      <c r="P287" s="419">
        <f t="shared" si="251"/>
        <v>0</v>
      </c>
      <c r="Q287" s="419">
        <f t="shared" si="252"/>
        <v>0</v>
      </c>
      <c r="R287" s="435">
        <f t="shared" si="253"/>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7">$B$205&amp;""</f>
        <v>Late</v>
      </c>
      <c r="C288" s="419">
        <f t="shared" si="238"/>
        <v>0</v>
      </c>
      <c r="D288" s="419">
        <f t="shared" si="239"/>
        <v>0</v>
      </c>
      <c r="E288" s="419">
        <f t="shared" si="240"/>
        <v>0</v>
      </c>
      <c r="F288" s="419">
        <f t="shared" si="241"/>
        <v>0</v>
      </c>
      <c r="G288" s="419">
        <f t="shared" si="242"/>
        <v>0</v>
      </c>
      <c r="H288" s="419">
        <f t="shared" si="243"/>
        <v>0</v>
      </c>
      <c r="I288" s="419">
        <f t="shared" si="244"/>
        <v>0</v>
      </c>
      <c r="J288" s="419">
        <f t="shared" si="245"/>
        <v>0</v>
      </c>
      <c r="K288" s="419">
        <f t="shared" si="246"/>
        <v>0</v>
      </c>
      <c r="L288" s="419">
        <f t="shared" si="247"/>
        <v>0</v>
      </c>
      <c r="M288" s="419">
        <f t="shared" si="248"/>
        <v>0</v>
      </c>
      <c r="N288" s="419">
        <f t="shared" si="249"/>
        <v>0</v>
      </c>
      <c r="O288" s="419">
        <f t="shared" si="250"/>
        <v>0</v>
      </c>
      <c r="P288" s="419">
        <f t="shared" si="251"/>
        <v>0</v>
      </c>
      <c r="Q288" s="419">
        <f t="shared" si="252"/>
        <v>0</v>
      </c>
      <c r="R288" s="435">
        <f t="shared" si="253"/>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38"/>
        <v>0</v>
      </c>
      <c r="D289" s="419">
        <f t="shared" si="239"/>
        <v>0</v>
      </c>
      <c r="E289" s="419">
        <f t="shared" si="240"/>
        <v>0</v>
      </c>
      <c r="F289" s="419">
        <f t="shared" si="241"/>
        <v>0</v>
      </c>
      <c r="G289" s="419">
        <f t="shared" si="242"/>
        <v>0</v>
      </c>
      <c r="H289" s="419">
        <f t="shared" si="243"/>
        <v>0</v>
      </c>
      <c r="I289" s="419">
        <f t="shared" si="244"/>
        <v>0</v>
      </c>
      <c r="J289" s="419">
        <f t="shared" si="245"/>
        <v>0</v>
      </c>
      <c r="K289" s="419">
        <f t="shared" si="246"/>
        <v>0</v>
      </c>
      <c r="L289" s="419">
        <f t="shared" si="247"/>
        <v>0</v>
      </c>
      <c r="M289" s="419">
        <f t="shared" si="248"/>
        <v>0</v>
      </c>
      <c r="N289" s="419">
        <f t="shared" si="249"/>
        <v>0</v>
      </c>
      <c r="O289" s="419">
        <f t="shared" si="250"/>
        <v>0</v>
      </c>
      <c r="P289" s="419">
        <f t="shared" si="251"/>
        <v>0</v>
      </c>
      <c r="Q289" s="419">
        <f t="shared" si="252"/>
        <v>0</v>
      </c>
      <c r="R289" s="435">
        <f t="shared" si="253"/>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58">$B$207&amp;""</f>
        <v>7mo with 0% mated</v>
      </c>
      <c r="C290" s="419">
        <f t="shared" si="238"/>
        <v>0</v>
      </c>
      <c r="D290" s="419">
        <f t="shared" si="239"/>
        <v>0</v>
      </c>
      <c r="E290" s="419">
        <f t="shared" si="240"/>
        <v>0</v>
      </c>
      <c r="F290" s="419">
        <f t="shared" si="241"/>
        <v>0</v>
      </c>
      <c r="G290" s="419">
        <f t="shared" si="242"/>
        <v>0</v>
      </c>
      <c r="H290" s="419">
        <f t="shared" si="243"/>
        <v>0</v>
      </c>
      <c r="I290" s="419">
        <f t="shared" si="244"/>
        <v>0</v>
      </c>
      <c r="J290" s="419">
        <f t="shared" si="245"/>
        <v>0</v>
      </c>
      <c r="K290" s="419">
        <f t="shared" si="246"/>
        <v>0</v>
      </c>
      <c r="L290" s="419">
        <f t="shared" si="247"/>
        <v>0</v>
      </c>
      <c r="M290" s="419">
        <f t="shared" si="248"/>
        <v>0</v>
      </c>
      <c r="N290" s="419">
        <f t="shared" si="249"/>
        <v>0</v>
      </c>
      <c r="O290" s="419">
        <f t="shared" si="250"/>
        <v>0</v>
      </c>
      <c r="P290" s="419">
        <f t="shared" si="251"/>
        <v>0</v>
      </c>
      <c r="Q290" s="419">
        <f t="shared" si="252"/>
        <v>0</v>
      </c>
      <c r="R290" s="435">
        <f t="shared" si="253"/>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38"/>
        <v>0</v>
      </c>
      <c r="D291" s="419">
        <f t="shared" si="239"/>
        <v>0</v>
      </c>
      <c r="E291" s="419">
        <f t="shared" si="240"/>
        <v>0</v>
      </c>
      <c r="F291" s="419">
        <f t="shared" si="241"/>
        <v>0</v>
      </c>
      <c r="G291" s="419">
        <f t="shared" si="242"/>
        <v>0</v>
      </c>
      <c r="H291" s="419">
        <f t="shared" si="243"/>
        <v>0</v>
      </c>
      <c r="I291" s="419">
        <f t="shared" si="244"/>
        <v>0</v>
      </c>
      <c r="J291" s="419">
        <f t="shared" si="245"/>
        <v>0</v>
      </c>
      <c r="K291" s="419">
        <f t="shared" si="246"/>
        <v>0</v>
      </c>
      <c r="L291" s="419">
        <f t="shared" si="247"/>
        <v>0</v>
      </c>
      <c r="M291" s="419">
        <f t="shared" si="248"/>
        <v>0</v>
      </c>
      <c r="N291" s="419">
        <f t="shared" si="249"/>
        <v>0</v>
      </c>
      <c r="O291" s="419">
        <f t="shared" si="250"/>
        <v>0</v>
      </c>
      <c r="P291" s="419">
        <f t="shared" si="251"/>
        <v>0</v>
      </c>
      <c r="Q291" s="419">
        <f t="shared" si="252"/>
        <v>0</v>
      </c>
      <c r="R291" s="435">
        <f t="shared" si="253"/>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38"/>
        <v>0</v>
      </c>
      <c r="D292" s="420">
        <f t="shared" si="239"/>
        <v>0</v>
      </c>
      <c r="E292" s="420">
        <f t="shared" si="240"/>
        <v>0</v>
      </c>
      <c r="F292" s="420">
        <f t="shared" si="241"/>
        <v>0</v>
      </c>
      <c r="G292" s="420">
        <f t="shared" si="242"/>
        <v>0</v>
      </c>
      <c r="H292" s="420">
        <f t="shared" si="243"/>
        <v>0</v>
      </c>
      <c r="I292" s="420">
        <f t="shared" si="244"/>
        <v>0</v>
      </c>
      <c r="J292" s="420">
        <f t="shared" si="245"/>
        <v>0</v>
      </c>
      <c r="K292" s="420">
        <f t="shared" si="246"/>
        <v>0</v>
      </c>
      <c r="L292" s="420">
        <f t="shared" si="247"/>
        <v>0</v>
      </c>
      <c r="M292" s="420">
        <f t="shared" si="248"/>
        <v>0</v>
      </c>
      <c r="N292" s="420">
        <f t="shared" si="249"/>
        <v>0</v>
      </c>
      <c r="O292" s="420">
        <f t="shared" si="250"/>
        <v>0</v>
      </c>
      <c r="P292" s="420">
        <f t="shared" si="251"/>
        <v>0</v>
      </c>
      <c r="Q292" s="420">
        <f t="shared" si="252"/>
        <v>0</v>
      </c>
      <c r="R292" s="436">
        <f t="shared" si="253"/>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38"/>
        <v>0</v>
      </c>
      <c r="D293" s="417">
        <f t="shared" si="239"/>
        <v>0</v>
      </c>
      <c r="E293" s="417">
        <f t="shared" si="240"/>
        <v>0</v>
      </c>
      <c r="F293" s="417">
        <f t="shared" si="241"/>
        <v>0</v>
      </c>
      <c r="G293" s="417">
        <f t="shared" si="242"/>
        <v>0</v>
      </c>
      <c r="H293" s="417">
        <f t="shared" si="243"/>
        <v>0</v>
      </c>
      <c r="I293" s="417">
        <f t="shared" si="244"/>
        <v>0</v>
      </c>
      <c r="J293" s="417">
        <f t="shared" si="245"/>
        <v>0</v>
      </c>
      <c r="K293" s="417">
        <f t="shared" si="246"/>
        <v>0</v>
      </c>
      <c r="L293" s="417">
        <f t="shared" si="247"/>
        <v>0</v>
      </c>
      <c r="M293" s="417">
        <f t="shared" si="248"/>
        <v>0</v>
      </c>
      <c r="N293" s="417">
        <f t="shared" si="249"/>
        <v>0</v>
      </c>
      <c r="O293" s="417">
        <f t="shared" si="250"/>
        <v>0</v>
      </c>
      <c r="P293" s="417">
        <f t="shared" si="251"/>
        <v>0</v>
      </c>
      <c r="Q293" s="417">
        <f t="shared" si="252"/>
        <v>0</v>
      </c>
      <c r="R293" s="434">
        <f t="shared" si="253"/>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59">$B$203&amp;""</f>
        <v>Early</v>
      </c>
      <c r="C294" s="419">
        <f t="shared" si="238"/>
        <v>0</v>
      </c>
      <c r="D294" s="419">
        <f t="shared" si="239"/>
        <v>0</v>
      </c>
      <c r="E294" s="419">
        <f t="shared" si="240"/>
        <v>0</v>
      </c>
      <c r="F294" s="419">
        <f t="shared" si="241"/>
        <v>0</v>
      </c>
      <c r="G294" s="419">
        <f t="shared" si="242"/>
        <v>0</v>
      </c>
      <c r="H294" s="419">
        <f t="shared" si="243"/>
        <v>0</v>
      </c>
      <c r="I294" s="419">
        <f t="shared" si="244"/>
        <v>0</v>
      </c>
      <c r="J294" s="419">
        <f t="shared" si="245"/>
        <v>0</v>
      </c>
      <c r="K294" s="419">
        <f t="shared" si="246"/>
        <v>0</v>
      </c>
      <c r="L294" s="419">
        <f t="shared" si="247"/>
        <v>0</v>
      </c>
      <c r="M294" s="419">
        <f t="shared" si="248"/>
        <v>0</v>
      </c>
      <c r="N294" s="419">
        <f t="shared" si="249"/>
        <v>0</v>
      </c>
      <c r="O294" s="419">
        <f t="shared" si="250"/>
        <v>0</v>
      </c>
      <c r="P294" s="419">
        <f t="shared" si="251"/>
        <v>0</v>
      </c>
      <c r="Q294" s="419">
        <f t="shared" si="252"/>
        <v>0</v>
      </c>
      <c r="R294" s="435">
        <f t="shared" si="253"/>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0">$B$204&amp;""</f>
        <v>Middle</v>
      </c>
      <c r="C295" s="419">
        <f t="shared" si="238"/>
        <v>0</v>
      </c>
      <c r="D295" s="419">
        <f t="shared" si="239"/>
        <v>0</v>
      </c>
      <c r="E295" s="419">
        <f t="shared" si="240"/>
        <v>0</v>
      </c>
      <c r="F295" s="419">
        <f t="shared" si="241"/>
        <v>0</v>
      </c>
      <c r="G295" s="419">
        <f t="shared" si="242"/>
        <v>0</v>
      </c>
      <c r="H295" s="419">
        <f t="shared" si="243"/>
        <v>0</v>
      </c>
      <c r="I295" s="419">
        <f t="shared" si="244"/>
        <v>0</v>
      </c>
      <c r="J295" s="419">
        <f t="shared" si="245"/>
        <v>0</v>
      </c>
      <c r="K295" s="419">
        <f t="shared" si="246"/>
        <v>0</v>
      </c>
      <c r="L295" s="419">
        <f t="shared" si="247"/>
        <v>0</v>
      </c>
      <c r="M295" s="419">
        <f t="shared" si="248"/>
        <v>0</v>
      </c>
      <c r="N295" s="419">
        <f t="shared" si="249"/>
        <v>0</v>
      </c>
      <c r="O295" s="419">
        <f t="shared" si="250"/>
        <v>0</v>
      </c>
      <c r="P295" s="419">
        <f t="shared" si="251"/>
        <v>0</v>
      </c>
      <c r="Q295" s="419">
        <f t="shared" si="252"/>
        <v>0</v>
      </c>
      <c r="R295" s="435">
        <f t="shared" si="253"/>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1">$B$205&amp;""</f>
        <v>Late</v>
      </c>
      <c r="C296" s="419">
        <f t="shared" si="238"/>
        <v>0</v>
      </c>
      <c r="D296" s="419">
        <f t="shared" si="239"/>
        <v>0</v>
      </c>
      <c r="E296" s="419">
        <f t="shared" si="240"/>
        <v>0</v>
      </c>
      <c r="F296" s="419">
        <f t="shared" si="241"/>
        <v>0</v>
      </c>
      <c r="G296" s="419">
        <f t="shared" si="242"/>
        <v>0</v>
      </c>
      <c r="H296" s="419">
        <f t="shared" si="243"/>
        <v>0</v>
      </c>
      <c r="I296" s="419">
        <f t="shared" si="244"/>
        <v>0</v>
      </c>
      <c r="J296" s="419">
        <f t="shared" si="245"/>
        <v>0</v>
      </c>
      <c r="K296" s="419">
        <f t="shared" si="246"/>
        <v>0</v>
      </c>
      <c r="L296" s="419">
        <f t="shared" si="247"/>
        <v>0</v>
      </c>
      <c r="M296" s="419">
        <f t="shared" si="248"/>
        <v>0</v>
      </c>
      <c r="N296" s="419">
        <f t="shared" si="249"/>
        <v>0</v>
      </c>
      <c r="O296" s="419">
        <f t="shared" si="250"/>
        <v>0</v>
      </c>
      <c r="P296" s="419">
        <f t="shared" si="251"/>
        <v>0</v>
      </c>
      <c r="Q296" s="419">
        <f t="shared" si="252"/>
        <v>0</v>
      </c>
      <c r="R296" s="435">
        <f t="shared" si="253"/>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38"/>
        <v>0</v>
      </c>
      <c r="D297" s="419">
        <f t="shared" si="239"/>
        <v>0</v>
      </c>
      <c r="E297" s="419">
        <f t="shared" si="240"/>
        <v>0</v>
      </c>
      <c r="F297" s="419">
        <f t="shared" si="241"/>
        <v>0</v>
      </c>
      <c r="G297" s="419">
        <f t="shared" si="242"/>
        <v>0</v>
      </c>
      <c r="H297" s="419">
        <f t="shared" si="243"/>
        <v>0</v>
      </c>
      <c r="I297" s="419">
        <f t="shared" si="244"/>
        <v>0</v>
      </c>
      <c r="J297" s="419">
        <f t="shared" si="245"/>
        <v>0</v>
      </c>
      <c r="K297" s="419">
        <f t="shared" si="246"/>
        <v>0</v>
      </c>
      <c r="L297" s="419">
        <f t="shared" si="247"/>
        <v>0</v>
      </c>
      <c r="M297" s="419">
        <f t="shared" si="248"/>
        <v>0</v>
      </c>
      <c r="N297" s="419">
        <f t="shared" si="249"/>
        <v>0</v>
      </c>
      <c r="O297" s="419">
        <f t="shared" si="250"/>
        <v>0</v>
      </c>
      <c r="P297" s="419">
        <f t="shared" si="251"/>
        <v>0</v>
      </c>
      <c r="Q297" s="419">
        <f t="shared" si="252"/>
        <v>0</v>
      </c>
      <c r="R297" s="435">
        <f t="shared" si="253"/>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2">$B$207&amp;""</f>
        <v>7mo with 0% mated</v>
      </c>
      <c r="C298" s="419">
        <f t="shared" si="238"/>
        <v>0</v>
      </c>
      <c r="D298" s="419">
        <f t="shared" si="239"/>
        <v>0</v>
      </c>
      <c r="E298" s="419">
        <f t="shared" si="240"/>
        <v>0</v>
      </c>
      <c r="F298" s="419">
        <f t="shared" si="241"/>
        <v>0</v>
      </c>
      <c r="G298" s="419">
        <f t="shared" si="242"/>
        <v>0</v>
      </c>
      <c r="H298" s="419">
        <f t="shared" si="243"/>
        <v>0</v>
      </c>
      <c r="I298" s="419">
        <f t="shared" si="244"/>
        <v>0</v>
      </c>
      <c r="J298" s="419">
        <f t="shared" si="245"/>
        <v>0</v>
      </c>
      <c r="K298" s="419">
        <f t="shared" si="246"/>
        <v>0</v>
      </c>
      <c r="L298" s="419">
        <f t="shared" si="247"/>
        <v>0</v>
      </c>
      <c r="M298" s="419">
        <f t="shared" si="248"/>
        <v>0</v>
      </c>
      <c r="N298" s="419">
        <f t="shared" si="249"/>
        <v>0</v>
      </c>
      <c r="O298" s="419">
        <f t="shared" si="250"/>
        <v>0</v>
      </c>
      <c r="P298" s="419">
        <f t="shared" si="251"/>
        <v>0</v>
      </c>
      <c r="Q298" s="419">
        <f t="shared" si="252"/>
        <v>0</v>
      </c>
      <c r="R298" s="435">
        <f t="shared" si="253"/>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38"/>
        <v>0</v>
      </c>
      <c r="D299" s="419">
        <f t="shared" si="239"/>
        <v>0</v>
      </c>
      <c r="E299" s="419">
        <f t="shared" si="240"/>
        <v>0</v>
      </c>
      <c r="F299" s="419">
        <f t="shared" si="241"/>
        <v>0</v>
      </c>
      <c r="G299" s="419">
        <f t="shared" si="242"/>
        <v>0</v>
      </c>
      <c r="H299" s="419">
        <f t="shared" si="243"/>
        <v>0</v>
      </c>
      <c r="I299" s="419">
        <f t="shared" si="244"/>
        <v>0</v>
      </c>
      <c r="J299" s="419">
        <f t="shared" si="245"/>
        <v>0</v>
      </c>
      <c r="K299" s="419">
        <f t="shared" si="246"/>
        <v>0</v>
      </c>
      <c r="L299" s="419">
        <f t="shared" si="247"/>
        <v>0</v>
      </c>
      <c r="M299" s="419">
        <f t="shared" si="248"/>
        <v>0</v>
      </c>
      <c r="N299" s="419">
        <f t="shared" si="249"/>
        <v>0</v>
      </c>
      <c r="O299" s="419">
        <f t="shared" si="250"/>
        <v>0</v>
      </c>
      <c r="P299" s="419">
        <f t="shared" si="251"/>
        <v>0</v>
      </c>
      <c r="Q299" s="419">
        <f t="shared" si="252"/>
        <v>0</v>
      </c>
      <c r="R299" s="435">
        <f t="shared" si="253"/>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38"/>
        <v>0</v>
      </c>
      <c r="D300" s="420">
        <f t="shared" si="239"/>
        <v>0</v>
      </c>
      <c r="E300" s="420">
        <f t="shared" si="240"/>
        <v>0</v>
      </c>
      <c r="F300" s="420">
        <f t="shared" si="241"/>
        <v>0</v>
      </c>
      <c r="G300" s="420">
        <f t="shared" si="242"/>
        <v>0</v>
      </c>
      <c r="H300" s="420">
        <f t="shared" si="243"/>
        <v>0</v>
      </c>
      <c r="I300" s="420">
        <f t="shared" si="244"/>
        <v>0</v>
      </c>
      <c r="J300" s="420">
        <f t="shared" si="245"/>
        <v>0</v>
      </c>
      <c r="K300" s="420">
        <f t="shared" si="246"/>
        <v>0</v>
      </c>
      <c r="L300" s="420">
        <f t="shared" si="247"/>
        <v>0</v>
      </c>
      <c r="M300" s="420">
        <f t="shared" si="248"/>
        <v>0</v>
      </c>
      <c r="N300" s="420">
        <f t="shared" si="249"/>
        <v>0</v>
      </c>
      <c r="O300" s="420">
        <f t="shared" si="250"/>
        <v>0</v>
      </c>
      <c r="P300" s="420">
        <f t="shared" si="251"/>
        <v>0</v>
      </c>
      <c r="Q300" s="420">
        <f t="shared" si="252"/>
        <v>0</v>
      </c>
      <c r="R300" s="436">
        <f t="shared" si="253"/>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7">
        <f t="shared" ref="R307:R360" si="278">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63"/>
        <v>0</v>
      </c>
      <c r="D308" s="242">
        <f t="shared" si="264"/>
        <v>0</v>
      </c>
      <c r="E308" s="242">
        <f t="shared" si="265"/>
        <v>0</v>
      </c>
      <c r="F308" s="242">
        <f t="shared" si="266"/>
        <v>0</v>
      </c>
      <c r="G308" s="242">
        <f t="shared" si="267"/>
        <v>0</v>
      </c>
      <c r="H308" s="242">
        <f t="shared" si="268"/>
        <v>0</v>
      </c>
      <c r="I308" s="242">
        <f t="shared" si="269"/>
        <v>0</v>
      </c>
      <c r="J308" s="242">
        <f t="shared" si="270"/>
        <v>0</v>
      </c>
      <c r="K308" s="242">
        <f t="shared" si="271"/>
        <v>0</v>
      </c>
      <c r="L308" s="242">
        <f t="shared" si="272"/>
        <v>0</v>
      </c>
      <c r="M308" s="242">
        <f t="shared" si="273"/>
        <v>0</v>
      </c>
      <c r="N308" s="242">
        <f t="shared" si="274"/>
        <v>0</v>
      </c>
      <c r="O308" s="242">
        <f t="shared" si="275"/>
        <v>0</v>
      </c>
      <c r="P308" s="242">
        <f t="shared" si="276"/>
        <v>0</v>
      </c>
      <c r="Q308" s="242">
        <f t="shared" si="277"/>
        <v>0</v>
      </c>
      <c r="R308" s="438">
        <f t="shared" si="278"/>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9">
        <f t="shared" si="278"/>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7">
        <f t="shared" si="278"/>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63"/>
        <v>0</v>
      </c>
      <c r="D311" s="242">
        <f t="shared" si="264"/>
        <v>0</v>
      </c>
      <c r="E311" s="242">
        <f t="shared" si="265"/>
        <v>0</v>
      </c>
      <c r="F311" s="242">
        <f t="shared" si="266"/>
        <v>0</v>
      </c>
      <c r="G311" s="242">
        <f t="shared" si="267"/>
        <v>0</v>
      </c>
      <c r="H311" s="242">
        <f t="shared" si="268"/>
        <v>0</v>
      </c>
      <c r="I311" s="242">
        <f t="shared" si="269"/>
        <v>0</v>
      </c>
      <c r="J311" s="242">
        <f t="shared" si="270"/>
        <v>0</v>
      </c>
      <c r="K311" s="242">
        <f t="shared" si="271"/>
        <v>0</v>
      </c>
      <c r="L311" s="242">
        <f t="shared" si="272"/>
        <v>0</v>
      </c>
      <c r="M311" s="242">
        <f t="shared" si="273"/>
        <v>0</v>
      </c>
      <c r="N311" s="242">
        <f t="shared" si="274"/>
        <v>0</v>
      </c>
      <c r="O311" s="242">
        <f t="shared" si="275"/>
        <v>0</v>
      </c>
      <c r="P311" s="242">
        <f t="shared" si="276"/>
        <v>0</v>
      </c>
      <c r="Q311" s="242">
        <f t="shared" si="277"/>
        <v>0</v>
      </c>
      <c r="R311" s="438">
        <f t="shared" si="278"/>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9">
        <f t="shared" si="278"/>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7">
        <f t="shared" si="278"/>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63"/>
        <v>0</v>
      </c>
      <c r="D314" s="242">
        <f t="shared" si="264"/>
        <v>0</v>
      </c>
      <c r="E314" s="242">
        <f t="shared" si="265"/>
        <v>0</v>
      </c>
      <c r="F314" s="242">
        <f t="shared" si="266"/>
        <v>0</v>
      </c>
      <c r="G314" s="242">
        <f t="shared" si="267"/>
        <v>0</v>
      </c>
      <c r="H314" s="242">
        <f t="shared" si="268"/>
        <v>0</v>
      </c>
      <c r="I314" s="242">
        <f t="shared" si="269"/>
        <v>0</v>
      </c>
      <c r="J314" s="242">
        <f t="shared" si="270"/>
        <v>0</v>
      </c>
      <c r="K314" s="242">
        <f t="shared" si="271"/>
        <v>0</v>
      </c>
      <c r="L314" s="242">
        <f t="shared" si="272"/>
        <v>0</v>
      </c>
      <c r="M314" s="242">
        <f t="shared" si="273"/>
        <v>0</v>
      </c>
      <c r="N314" s="242">
        <f t="shared" si="274"/>
        <v>0</v>
      </c>
      <c r="O314" s="242">
        <f t="shared" si="275"/>
        <v>0</v>
      </c>
      <c r="P314" s="242">
        <f t="shared" si="276"/>
        <v>0</v>
      </c>
      <c r="Q314" s="242">
        <f t="shared" si="277"/>
        <v>0</v>
      </c>
      <c r="R314" s="438">
        <f t="shared" si="278"/>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9">
        <f t="shared" si="278"/>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7">
        <f t="shared" si="278"/>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63"/>
        <v>0</v>
      </c>
      <c r="D317" s="242">
        <f t="shared" si="264"/>
        <v>0</v>
      </c>
      <c r="E317" s="242">
        <f t="shared" si="265"/>
        <v>0</v>
      </c>
      <c r="F317" s="242">
        <f t="shared" si="266"/>
        <v>0</v>
      </c>
      <c r="G317" s="242">
        <f t="shared" si="267"/>
        <v>0</v>
      </c>
      <c r="H317" s="242">
        <f t="shared" si="268"/>
        <v>0</v>
      </c>
      <c r="I317" s="242">
        <f t="shared" si="269"/>
        <v>0</v>
      </c>
      <c r="J317" s="242">
        <f t="shared" si="270"/>
        <v>0</v>
      </c>
      <c r="K317" s="242">
        <f t="shared" si="271"/>
        <v>0</v>
      </c>
      <c r="L317" s="242">
        <f t="shared" si="272"/>
        <v>0</v>
      </c>
      <c r="M317" s="242">
        <f t="shared" si="273"/>
        <v>0</v>
      </c>
      <c r="N317" s="242">
        <f t="shared" si="274"/>
        <v>0</v>
      </c>
      <c r="O317" s="242">
        <f t="shared" si="275"/>
        <v>0</v>
      </c>
      <c r="P317" s="242">
        <f t="shared" si="276"/>
        <v>0</v>
      </c>
      <c r="Q317" s="242">
        <f t="shared" si="277"/>
        <v>0</v>
      </c>
      <c r="R317" s="438">
        <f t="shared" si="278"/>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9">
        <f t="shared" si="278"/>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7">
        <f t="shared" ref="R319:R321" si="294">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279"/>
        <v>0</v>
      </c>
      <c r="D320" s="242">
        <f t="shared" si="280"/>
        <v>0</v>
      </c>
      <c r="E320" s="242">
        <f t="shared" si="281"/>
        <v>0</v>
      </c>
      <c r="F320" s="242">
        <f t="shared" si="282"/>
        <v>0</v>
      </c>
      <c r="G320" s="242">
        <f t="shared" si="283"/>
        <v>0</v>
      </c>
      <c r="H320" s="242">
        <f t="shared" si="284"/>
        <v>0</v>
      </c>
      <c r="I320" s="242">
        <f t="shared" si="285"/>
        <v>0</v>
      </c>
      <c r="J320" s="242">
        <f t="shared" si="286"/>
        <v>0</v>
      </c>
      <c r="K320" s="242">
        <f t="shared" si="287"/>
        <v>0</v>
      </c>
      <c r="L320" s="242">
        <f t="shared" si="288"/>
        <v>0</v>
      </c>
      <c r="M320" s="242">
        <f t="shared" si="289"/>
        <v>0</v>
      </c>
      <c r="N320" s="242">
        <f t="shared" si="290"/>
        <v>0</v>
      </c>
      <c r="O320" s="242">
        <f t="shared" si="291"/>
        <v>0</v>
      </c>
      <c r="P320" s="242">
        <f t="shared" si="292"/>
        <v>0</v>
      </c>
      <c r="Q320" s="242">
        <f t="shared" si="293"/>
        <v>0</v>
      </c>
      <c r="R320" s="438">
        <f t="shared" si="294"/>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9">
        <f t="shared" si="294"/>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7">
        <f t="shared" si="278"/>
        <v>0</v>
      </c>
      <c r="S322" s="353">
        <f>S307</f>
        <v>0</v>
      </c>
      <c r="T322" s="353">
        <f t="shared" ref="T322:BN322" si="295">T307</f>
        <v>0</v>
      </c>
      <c r="U322" s="353">
        <f t="shared" si="295"/>
        <v>0</v>
      </c>
      <c r="V322" s="353">
        <f t="shared" si="295"/>
        <v>0</v>
      </c>
      <c r="W322" s="353">
        <f t="shared" si="295"/>
        <v>0</v>
      </c>
      <c r="X322" s="353">
        <f t="shared" si="295"/>
        <v>0</v>
      </c>
      <c r="Y322" s="353">
        <f t="shared" si="295"/>
        <v>0</v>
      </c>
      <c r="Z322" s="353">
        <f t="shared" si="295"/>
        <v>0</v>
      </c>
      <c r="AA322" s="353">
        <f t="shared" si="295"/>
        <v>0</v>
      </c>
      <c r="AB322" s="353">
        <f t="shared" si="295"/>
        <v>0</v>
      </c>
      <c r="AC322" s="353">
        <f t="shared" si="295"/>
        <v>0</v>
      </c>
      <c r="AD322" s="353">
        <f t="shared" si="295"/>
        <v>0</v>
      </c>
      <c r="AE322" s="353">
        <f t="shared" si="295"/>
        <v>0</v>
      </c>
      <c r="AF322" s="353">
        <f t="shared" si="295"/>
        <v>0</v>
      </c>
      <c r="AG322" s="353">
        <f t="shared" si="295"/>
        <v>0</v>
      </c>
      <c r="AH322" s="353">
        <f t="shared" si="295"/>
        <v>0</v>
      </c>
      <c r="AI322" s="353">
        <f t="shared" si="295"/>
        <v>0</v>
      </c>
      <c r="AJ322" s="353">
        <f t="shared" si="295"/>
        <v>0</v>
      </c>
      <c r="AK322" s="353">
        <f t="shared" si="295"/>
        <v>0</v>
      </c>
      <c r="AL322" s="353">
        <f t="shared" si="295"/>
        <v>0</v>
      </c>
      <c r="AM322" s="353">
        <f t="shared" si="295"/>
        <v>0</v>
      </c>
      <c r="AN322" s="353">
        <f t="shared" si="295"/>
        <v>0</v>
      </c>
      <c r="AO322" s="353">
        <f t="shared" si="295"/>
        <v>0</v>
      </c>
      <c r="AP322" s="353">
        <f t="shared" si="295"/>
        <v>0</v>
      </c>
      <c r="AQ322" s="353">
        <f t="shared" si="295"/>
        <v>0</v>
      </c>
      <c r="AR322" s="353">
        <f t="shared" si="295"/>
        <v>0</v>
      </c>
      <c r="AS322" s="353">
        <f t="shared" si="295"/>
        <v>0</v>
      </c>
      <c r="AT322" s="353">
        <f t="shared" si="295"/>
        <v>0</v>
      </c>
      <c r="AU322" s="353">
        <f t="shared" si="295"/>
        <v>0</v>
      </c>
      <c r="AV322" s="353">
        <f t="shared" si="295"/>
        <v>0</v>
      </c>
      <c r="AW322" s="353">
        <f t="shared" si="295"/>
        <v>0</v>
      </c>
      <c r="AX322" s="353">
        <f t="shared" si="295"/>
        <v>0</v>
      </c>
      <c r="AY322" s="353">
        <f t="shared" si="295"/>
        <v>0</v>
      </c>
      <c r="AZ322" s="353">
        <f t="shared" si="295"/>
        <v>0</v>
      </c>
      <c r="BA322" s="353">
        <f t="shared" si="295"/>
        <v>0</v>
      </c>
      <c r="BB322" s="353">
        <f t="shared" si="295"/>
        <v>0</v>
      </c>
      <c r="BC322" s="353">
        <f t="shared" si="295"/>
        <v>0</v>
      </c>
      <c r="BD322" s="353">
        <f t="shared" si="295"/>
        <v>0</v>
      </c>
      <c r="BE322" s="353">
        <f t="shared" si="295"/>
        <v>0</v>
      </c>
      <c r="BF322" s="353">
        <f t="shared" si="295"/>
        <v>0</v>
      </c>
      <c r="BG322" s="353">
        <f t="shared" si="295"/>
        <v>0</v>
      </c>
      <c r="BH322" s="353">
        <f t="shared" si="295"/>
        <v>0</v>
      </c>
      <c r="BI322" s="353">
        <f t="shared" si="295"/>
        <v>0</v>
      </c>
      <c r="BJ322" s="353">
        <f t="shared" si="295"/>
        <v>0</v>
      </c>
      <c r="BK322" s="353">
        <f t="shared" si="295"/>
        <v>0</v>
      </c>
      <c r="BL322" s="353">
        <f t="shared" si="295"/>
        <v>0</v>
      </c>
      <c r="BM322" s="353">
        <f t="shared" si="295"/>
        <v>0</v>
      </c>
      <c r="BN322" s="353">
        <f t="shared" si="295"/>
        <v>0</v>
      </c>
      <c r="BO322" s="31" t="s">
        <v>1078</v>
      </c>
    </row>
    <row r="323" spans="2:67" outlineLevel="2">
      <c r="B323" s="51" t="s">
        <v>1114</v>
      </c>
      <c r="C323" s="242">
        <f t="shared" si="263"/>
        <v>0</v>
      </c>
      <c r="D323" s="242">
        <f t="shared" si="264"/>
        <v>0</v>
      </c>
      <c r="E323" s="242">
        <f t="shared" si="265"/>
        <v>0</v>
      </c>
      <c r="F323" s="242">
        <f t="shared" si="266"/>
        <v>0</v>
      </c>
      <c r="G323" s="242">
        <f t="shared" si="267"/>
        <v>0</v>
      </c>
      <c r="H323" s="242">
        <f t="shared" si="268"/>
        <v>0</v>
      </c>
      <c r="I323" s="242">
        <f t="shared" si="269"/>
        <v>0</v>
      </c>
      <c r="J323" s="242">
        <f t="shared" si="270"/>
        <v>0</v>
      </c>
      <c r="K323" s="242">
        <f t="shared" si="271"/>
        <v>0</v>
      </c>
      <c r="L323" s="242">
        <f t="shared" si="272"/>
        <v>0</v>
      </c>
      <c r="M323" s="242">
        <f t="shared" si="273"/>
        <v>0</v>
      </c>
      <c r="N323" s="242">
        <f t="shared" si="274"/>
        <v>0</v>
      </c>
      <c r="O323" s="242">
        <f t="shared" si="275"/>
        <v>0</v>
      </c>
      <c r="P323" s="242">
        <f t="shared" si="276"/>
        <v>0</v>
      </c>
      <c r="Q323" s="242">
        <f t="shared" si="277"/>
        <v>0</v>
      </c>
      <c r="R323" s="438">
        <f t="shared" si="278"/>
        <v>0</v>
      </c>
      <c r="S323" s="353">
        <f t="shared" ref="S323:BN323" si="296">S308</f>
        <v>0</v>
      </c>
      <c r="T323" s="353">
        <f t="shared" si="296"/>
        <v>0</v>
      </c>
      <c r="U323" s="353">
        <f t="shared" si="296"/>
        <v>0</v>
      </c>
      <c r="V323" s="353">
        <f t="shared" si="296"/>
        <v>0</v>
      </c>
      <c r="W323" s="353">
        <f t="shared" si="296"/>
        <v>0</v>
      </c>
      <c r="X323" s="353">
        <f t="shared" si="296"/>
        <v>0</v>
      </c>
      <c r="Y323" s="353">
        <f t="shared" si="296"/>
        <v>0</v>
      </c>
      <c r="Z323" s="353">
        <f t="shared" si="296"/>
        <v>0</v>
      </c>
      <c r="AA323" s="353">
        <f t="shared" si="296"/>
        <v>0</v>
      </c>
      <c r="AB323" s="353">
        <f t="shared" si="296"/>
        <v>0</v>
      </c>
      <c r="AC323" s="353">
        <f t="shared" si="296"/>
        <v>0</v>
      </c>
      <c r="AD323" s="353">
        <f t="shared" si="296"/>
        <v>0</v>
      </c>
      <c r="AE323" s="353">
        <f t="shared" si="296"/>
        <v>0</v>
      </c>
      <c r="AF323" s="353">
        <f t="shared" si="296"/>
        <v>0</v>
      </c>
      <c r="AG323" s="353">
        <f t="shared" si="296"/>
        <v>0</v>
      </c>
      <c r="AH323" s="353">
        <f t="shared" si="296"/>
        <v>0</v>
      </c>
      <c r="AI323" s="353">
        <f t="shared" si="296"/>
        <v>0</v>
      </c>
      <c r="AJ323" s="353">
        <f t="shared" si="296"/>
        <v>0</v>
      </c>
      <c r="AK323" s="353">
        <f t="shared" si="296"/>
        <v>0</v>
      </c>
      <c r="AL323" s="353">
        <f t="shared" si="296"/>
        <v>0</v>
      </c>
      <c r="AM323" s="353">
        <f t="shared" si="296"/>
        <v>0</v>
      </c>
      <c r="AN323" s="353">
        <f t="shared" si="296"/>
        <v>0</v>
      </c>
      <c r="AO323" s="353">
        <f t="shared" si="296"/>
        <v>0</v>
      </c>
      <c r="AP323" s="353">
        <f t="shared" si="296"/>
        <v>0</v>
      </c>
      <c r="AQ323" s="353">
        <f t="shared" si="296"/>
        <v>0</v>
      </c>
      <c r="AR323" s="353">
        <f t="shared" si="296"/>
        <v>0</v>
      </c>
      <c r="AS323" s="353">
        <f t="shared" si="296"/>
        <v>0</v>
      </c>
      <c r="AT323" s="353">
        <f t="shared" si="296"/>
        <v>0</v>
      </c>
      <c r="AU323" s="353">
        <f t="shared" si="296"/>
        <v>0</v>
      </c>
      <c r="AV323" s="353">
        <f t="shared" si="296"/>
        <v>0</v>
      </c>
      <c r="AW323" s="353">
        <f t="shared" si="296"/>
        <v>0</v>
      </c>
      <c r="AX323" s="353">
        <f t="shared" si="296"/>
        <v>0</v>
      </c>
      <c r="AY323" s="353">
        <f t="shared" si="296"/>
        <v>0</v>
      </c>
      <c r="AZ323" s="353">
        <f t="shared" si="296"/>
        <v>0</v>
      </c>
      <c r="BA323" s="353">
        <f t="shared" si="296"/>
        <v>0</v>
      </c>
      <c r="BB323" s="353">
        <f t="shared" si="296"/>
        <v>0</v>
      </c>
      <c r="BC323" s="353">
        <f t="shared" si="296"/>
        <v>0</v>
      </c>
      <c r="BD323" s="353">
        <f t="shared" si="296"/>
        <v>0</v>
      </c>
      <c r="BE323" s="353">
        <f t="shared" si="296"/>
        <v>0</v>
      </c>
      <c r="BF323" s="353">
        <f t="shared" si="296"/>
        <v>0</v>
      </c>
      <c r="BG323" s="353">
        <f t="shared" si="296"/>
        <v>0</v>
      </c>
      <c r="BH323" s="353">
        <f t="shared" si="296"/>
        <v>0</v>
      </c>
      <c r="BI323" s="353">
        <f t="shared" si="296"/>
        <v>0</v>
      </c>
      <c r="BJ323" s="353">
        <f t="shared" si="296"/>
        <v>0</v>
      </c>
      <c r="BK323" s="353">
        <f t="shared" si="296"/>
        <v>0</v>
      </c>
      <c r="BL323" s="353">
        <f t="shared" si="296"/>
        <v>0</v>
      </c>
      <c r="BM323" s="353">
        <f t="shared" si="296"/>
        <v>0</v>
      </c>
      <c r="BN323" s="353">
        <f t="shared" si="296"/>
        <v>0</v>
      </c>
    </row>
    <row r="324" spans="2:67" outlineLevel="2">
      <c r="B324" s="52" t="s">
        <v>1115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9">
        <f t="shared" si="278"/>
        <v>0</v>
      </c>
      <c r="S324" s="353">
        <f t="shared" ref="S324:BN324" si="297">S309</f>
        <v>0</v>
      </c>
      <c r="T324" s="353">
        <f t="shared" si="297"/>
        <v>0</v>
      </c>
      <c r="U324" s="353">
        <f t="shared" si="297"/>
        <v>0</v>
      </c>
      <c r="V324" s="353">
        <f t="shared" si="297"/>
        <v>0</v>
      </c>
      <c r="W324" s="353">
        <f t="shared" si="297"/>
        <v>0</v>
      </c>
      <c r="X324" s="353">
        <f t="shared" si="297"/>
        <v>0</v>
      </c>
      <c r="Y324" s="353">
        <f t="shared" si="297"/>
        <v>0</v>
      </c>
      <c r="Z324" s="353">
        <f t="shared" si="297"/>
        <v>0</v>
      </c>
      <c r="AA324" s="353">
        <f t="shared" si="297"/>
        <v>0</v>
      </c>
      <c r="AB324" s="353">
        <f t="shared" si="297"/>
        <v>0</v>
      </c>
      <c r="AC324" s="353">
        <f t="shared" si="297"/>
        <v>0</v>
      </c>
      <c r="AD324" s="353">
        <f t="shared" si="297"/>
        <v>0</v>
      </c>
      <c r="AE324" s="353">
        <f t="shared" si="297"/>
        <v>0</v>
      </c>
      <c r="AF324" s="353">
        <f t="shared" si="297"/>
        <v>0</v>
      </c>
      <c r="AG324" s="353">
        <f t="shared" si="297"/>
        <v>0</v>
      </c>
      <c r="AH324" s="353">
        <f t="shared" si="297"/>
        <v>0</v>
      </c>
      <c r="AI324" s="353">
        <f t="shared" si="297"/>
        <v>0</v>
      </c>
      <c r="AJ324" s="353">
        <f t="shared" si="297"/>
        <v>0</v>
      </c>
      <c r="AK324" s="353">
        <f t="shared" si="297"/>
        <v>0</v>
      </c>
      <c r="AL324" s="353">
        <f t="shared" si="297"/>
        <v>0</v>
      </c>
      <c r="AM324" s="353">
        <f t="shared" si="297"/>
        <v>0</v>
      </c>
      <c r="AN324" s="353">
        <f t="shared" si="297"/>
        <v>0</v>
      </c>
      <c r="AO324" s="353">
        <f t="shared" si="297"/>
        <v>0</v>
      </c>
      <c r="AP324" s="353">
        <f t="shared" si="297"/>
        <v>0</v>
      </c>
      <c r="AQ324" s="353">
        <f t="shared" si="297"/>
        <v>0</v>
      </c>
      <c r="AR324" s="353">
        <f t="shared" si="297"/>
        <v>0</v>
      </c>
      <c r="AS324" s="353">
        <f t="shared" si="297"/>
        <v>0</v>
      </c>
      <c r="AT324" s="353">
        <f t="shared" si="297"/>
        <v>0</v>
      </c>
      <c r="AU324" s="353">
        <f t="shared" si="297"/>
        <v>0</v>
      </c>
      <c r="AV324" s="353">
        <f t="shared" si="297"/>
        <v>0</v>
      </c>
      <c r="AW324" s="353">
        <f t="shared" si="297"/>
        <v>0</v>
      </c>
      <c r="AX324" s="353">
        <f t="shared" si="297"/>
        <v>0</v>
      </c>
      <c r="AY324" s="353">
        <f t="shared" si="297"/>
        <v>0</v>
      </c>
      <c r="AZ324" s="353">
        <f t="shared" si="297"/>
        <v>0</v>
      </c>
      <c r="BA324" s="353">
        <f t="shared" si="297"/>
        <v>0</v>
      </c>
      <c r="BB324" s="353">
        <f t="shared" si="297"/>
        <v>0</v>
      </c>
      <c r="BC324" s="353">
        <f t="shared" si="297"/>
        <v>0</v>
      </c>
      <c r="BD324" s="353">
        <f t="shared" si="297"/>
        <v>0</v>
      </c>
      <c r="BE324" s="353">
        <f t="shared" si="297"/>
        <v>0</v>
      </c>
      <c r="BF324" s="353">
        <f t="shared" si="297"/>
        <v>0</v>
      </c>
      <c r="BG324" s="353">
        <f t="shared" si="297"/>
        <v>0</v>
      </c>
      <c r="BH324" s="353">
        <f t="shared" si="297"/>
        <v>0</v>
      </c>
      <c r="BI324" s="353">
        <f t="shared" si="297"/>
        <v>0</v>
      </c>
      <c r="BJ324" s="353">
        <f t="shared" si="297"/>
        <v>0</v>
      </c>
      <c r="BK324" s="353">
        <f t="shared" si="297"/>
        <v>0</v>
      </c>
      <c r="BL324" s="353">
        <f t="shared" si="297"/>
        <v>0</v>
      </c>
      <c r="BM324" s="353">
        <f t="shared" si="297"/>
        <v>0</v>
      </c>
      <c r="BN324" s="353">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7">
        <f t="shared" si="278"/>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63"/>
        <v>0</v>
      </c>
      <c r="D326" s="242">
        <f t="shared" si="264"/>
        <v>0</v>
      </c>
      <c r="E326" s="242">
        <f t="shared" si="265"/>
        <v>0</v>
      </c>
      <c r="F326" s="242">
        <f t="shared" si="266"/>
        <v>0</v>
      </c>
      <c r="G326" s="242">
        <f t="shared" si="267"/>
        <v>0</v>
      </c>
      <c r="H326" s="242">
        <f t="shared" si="268"/>
        <v>0</v>
      </c>
      <c r="I326" s="242">
        <f t="shared" si="269"/>
        <v>0</v>
      </c>
      <c r="J326" s="242">
        <f t="shared" si="270"/>
        <v>0</v>
      </c>
      <c r="K326" s="242">
        <f t="shared" si="271"/>
        <v>0</v>
      </c>
      <c r="L326" s="242">
        <f t="shared" si="272"/>
        <v>0</v>
      </c>
      <c r="M326" s="242">
        <f t="shared" si="273"/>
        <v>0</v>
      </c>
      <c r="N326" s="242">
        <f t="shared" si="274"/>
        <v>0</v>
      </c>
      <c r="O326" s="242">
        <f t="shared" si="275"/>
        <v>0</v>
      </c>
      <c r="P326" s="242">
        <f t="shared" si="276"/>
        <v>0</v>
      </c>
      <c r="Q326" s="242">
        <f t="shared" si="277"/>
        <v>0</v>
      </c>
      <c r="R326" s="438">
        <f t="shared" si="278"/>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9">
        <f t="shared" si="278"/>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7">
        <f t="shared" si="278"/>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63"/>
        <v>0</v>
      </c>
      <c r="D329" s="242">
        <f t="shared" si="264"/>
        <v>0</v>
      </c>
      <c r="E329" s="242">
        <f t="shared" si="265"/>
        <v>0</v>
      </c>
      <c r="F329" s="242">
        <f t="shared" si="266"/>
        <v>0</v>
      </c>
      <c r="G329" s="242">
        <f t="shared" si="267"/>
        <v>0</v>
      </c>
      <c r="H329" s="242">
        <f t="shared" si="268"/>
        <v>0</v>
      </c>
      <c r="I329" s="242">
        <f t="shared" si="269"/>
        <v>0</v>
      </c>
      <c r="J329" s="242">
        <f t="shared" si="270"/>
        <v>0</v>
      </c>
      <c r="K329" s="242">
        <f t="shared" si="271"/>
        <v>0</v>
      </c>
      <c r="L329" s="242">
        <f t="shared" si="272"/>
        <v>0</v>
      </c>
      <c r="M329" s="242">
        <f t="shared" si="273"/>
        <v>0</v>
      </c>
      <c r="N329" s="242">
        <f t="shared" si="274"/>
        <v>0</v>
      </c>
      <c r="O329" s="242">
        <f t="shared" si="275"/>
        <v>0</v>
      </c>
      <c r="P329" s="242">
        <f t="shared" si="276"/>
        <v>0</v>
      </c>
      <c r="Q329" s="242">
        <f t="shared" si="277"/>
        <v>0</v>
      </c>
      <c r="R329" s="438">
        <f t="shared" si="278"/>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9">
        <f t="shared" si="278"/>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7">
        <f t="shared" si="278"/>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63"/>
        <v>0</v>
      </c>
      <c r="D332" s="242">
        <f t="shared" si="264"/>
        <v>0</v>
      </c>
      <c r="E332" s="242">
        <f t="shared" si="265"/>
        <v>0</v>
      </c>
      <c r="F332" s="242">
        <f t="shared" si="266"/>
        <v>0</v>
      </c>
      <c r="G332" s="242">
        <f t="shared" si="267"/>
        <v>0</v>
      </c>
      <c r="H332" s="242">
        <f t="shared" si="268"/>
        <v>0</v>
      </c>
      <c r="I332" s="242">
        <f t="shared" si="269"/>
        <v>0</v>
      </c>
      <c r="J332" s="242">
        <f t="shared" si="270"/>
        <v>0</v>
      </c>
      <c r="K332" s="242">
        <f t="shared" si="271"/>
        <v>0</v>
      </c>
      <c r="L332" s="242">
        <f t="shared" si="272"/>
        <v>0</v>
      </c>
      <c r="M332" s="242">
        <f t="shared" si="273"/>
        <v>0</v>
      </c>
      <c r="N332" s="242">
        <f t="shared" si="274"/>
        <v>0</v>
      </c>
      <c r="O332" s="242">
        <f t="shared" si="275"/>
        <v>0</v>
      </c>
      <c r="P332" s="242">
        <f t="shared" si="276"/>
        <v>0</v>
      </c>
      <c r="Q332" s="242">
        <f t="shared" si="277"/>
        <v>0</v>
      </c>
      <c r="R332" s="438">
        <f t="shared" si="278"/>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9">
        <f t="shared" si="278"/>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7">
        <f t="shared" si="278"/>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63"/>
        <v>0</v>
      </c>
      <c r="D335" s="242">
        <f t="shared" si="264"/>
        <v>0</v>
      </c>
      <c r="E335" s="242">
        <f t="shared" si="265"/>
        <v>0</v>
      </c>
      <c r="F335" s="242">
        <f t="shared" si="266"/>
        <v>0</v>
      </c>
      <c r="G335" s="242">
        <f t="shared" si="267"/>
        <v>0</v>
      </c>
      <c r="H335" s="242">
        <f t="shared" si="268"/>
        <v>0</v>
      </c>
      <c r="I335" s="242">
        <f t="shared" si="269"/>
        <v>0</v>
      </c>
      <c r="J335" s="242">
        <f t="shared" si="270"/>
        <v>0</v>
      </c>
      <c r="K335" s="242">
        <f t="shared" si="271"/>
        <v>0</v>
      </c>
      <c r="L335" s="242">
        <f t="shared" si="272"/>
        <v>0</v>
      </c>
      <c r="M335" s="242">
        <f t="shared" si="273"/>
        <v>0</v>
      </c>
      <c r="N335" s="242">
        <f t="shared" si="274"/>
        <v>0</v>
      </c>
      <c r="O335" s="242">
        <f t="shared" si="275"/>
        <v>0</v>
      </c>
      <c r="P335" s="242">
        <f t="shared" si="276"/>
        <v>0</v>
      </c>
      <c r="Q335" s="242">
        <f t="shared" si="277"/>
        <v>0</v>
      </c>
      <c r="R335" s="438">
        <f t="shared" si="278"/>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9">
        <f t="shared" si="278"/>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7">
        <f t="shared" ref="R337:R339" si="316">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01"/>
        <v>0</v>
      </c>
      <c r="D338" s="242">
        <f t="shared" si="302"/>
        <v>0</v>
      </c>
      <c r="E338" s="242">
        <f t="shared" si="303"/>
        <v>0</v>
      </c>
      <c r="F338" s="242">
        <f t="shared" si="304"/>
        <v>0</v>
      </c>
      <c r="G338" s="242">
        <f t="shared" si="305"/>
        <v>0</v>
      </c>
      <c r="H338" s="242">
        <f t="shared" si="306"/>
        <v>0</v>
      </c>
      <c r="I338" s="242">
        <f t="shared" si="307"/>
        <v>0</v>
      </c>
      <c r="J338" s="242">
        <f t="shared" si="308"/>
        <v>0</v>
      </c>
      <c r="K338" s="242">
        <f t="shared" si="309"/>
        <v>0</v>
      </c>
      <c r="L338" s="242">
        <f t="shared" si="310"/>
        <v>0</v>
      </c>
      <c r="M338" s="242">
        <f t="shared" si="311"/>
        <v>0</v>
      </c>
      <c r="N338" s="242">
        <f t="shared" si="312"/>
        <v>0</v>
      </c>
      <c r="O338" s="242">
        <f t="shared" si="313"/>
        <v>0</v>
      </c>
      <c r="P338" s="242">
        <f t="shared" si="314"/>
        <v>0</v>
      </c>
      <c r="Q338" s="242">
        <f t="shared" si="315"/>
        <v>0</v>
      </c>
      <c r="R338" s="438">
        <f t="shared" si="316"/>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9">
        <f t="shared" si="316"/>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7">
        <f t="shared" si="278"/>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63"/>
        <v>0</v>
      </c>
      <c r="D341" s="242">
        <f t="shared" si="264"/>
        <v>0</v>
      </c>
      <c r="E341" s="242">
        <f t="shared" si="265"/>
        <v>0</v>
      </c>
      <c r="F341" s="242">
        <f t="shared" si="266"/>
        <v>0</v>
      </c>
      <c r="G341" s="242">
        <f t="shared" si="267"/>
        <v>0</v>
      </c>
      <c r="H341" s="242">
        <f t="shared" si="268"/>
        <v>0</v>
      </c>
      <c r="I341" s="242">
        <f t="shared" si="269"/>
        <v>0</v>
      </c>
      <c r="J341" s="242">
        <f t="shared" si="270"/>
        <v>0</v>
      </c>
      <c r="K341" s="242">
        <f t="shared" si="271"/>
        <v>0</v>
      </c>
      <c r="L341" s="242">
        <f t="shared" si="272"/>
        <v>0</v>
      </c>
      <c r="M341" s="242">
        <f t="shared" si="273"/>
        <v>0</v>
      </c>
      <c r="N341" s="242">
        <f t="shared" si="274"/>
        <v>0</v>
      </c>
      <c r="O341" s="242">
        <f t="shared" si="275"/>
        <v>0</v>
      </c>
      <c r="P341" s="242">
        <f t="shared" si="276"/>
        <v>0</v>
      </c>
      <c r="Q341" s="242">
        <f t="shared" si="277"/>
        <v>0</v>
      </c>
      <c r="R341" s="438">
        <f t="shared" si="278"/>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9">
        <f t="shared" si="278"/>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7">
        <f t="shared" si="278"/>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63"/>
        <v>0</v>
      </c>
      <c r="D344" s="242">
        <f t="shared" si="264"/>
        <v>0</v>
      </c>
      <c r="E344" s="242">
        <f t="shared" si="265"/>
        <v>0</v>
      </c>
      <c r="F344" s="242">
        <f t="shared" si="266"/>
        <v>0</v>
      </c>
      <c r="G344" s="242">
        <f t="shared" si="267"/>
        <v>0</v>
      </c>
      <c r="H344" s="242">
        <f t="shared" si="268"/>
        <v>0</v>
      </c>
      <c r="I344" s="242">
        <f t="shared" si="269"/>
        <v>0</v>
      </c>
      <c r="J344" s="242">
        <f t="shared" si="270"/>
        <v>0</v>
      </c>
      <c r="K344" s="242">
        <f t="shared" si="271"/>
        <v>0</v>
      </c>
      <c r="L344" s="242">
        <f t="shared" si="272"/>
        <v>0</v>
      </c>
      <c r="M344" s="242">
        <f t="shared" si="273"/>
        <v>0</v>
      </c>
      <c r="N344" s="242">
        <f t="shared" si="274"/>
        <v>0</v>
      </c>
      <c r="O344" s="242">
        <f t="shared" si="275"/>
        <v>0</v>
      </c>
      <c r="P344" s="242">
        <f t="shared" si="276"/>
        <v>0</v>
      </c>
      <c r="Q344" s="242">
        <f t="shared" si="277"/>
        <v>0</v>
      </c>
      <c r="R344" s="438">
        <f t="shared" si="278"/>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9">
        <f t="shared" si="278"/>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7">
        <f t="shared" si="278"/>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63"/>
        <v>0</v>
      </c>
      <c r="D347" s="242">
        <f t="shared" si="264"/>
        <v>0</v>
      </c>
      <c r="E347" s="242">
        <f t="shared" si="265"/>
        <v>0</v>
      </c>
      <c r="F347" s="242">
        <f t="shared" si="266"/>
        <v>0</v>
      </c>
      <c r="G347" s="242">
        <f t="shared" si="267"/>
        <v>0</v>
      </c>
      <c r="H347" s="242">
        <f t="shared" si="268"/>
        <v>0</v>
      </c>
      <c r="I347" s="242">
        <f t="shared" si="269"/>
        <v>0</v>
      </c>
      <c r="J347" s="242">
        <f t="shared" si="270"/>
        <v>0</v>
      </c>
      <c r="K347" s="242">
        <f t="shared" si="271"/>
        <v>0</v>
      </c>
      <c r="L347" s="242">
        <f t="shared" si="272"/>
        <v>0</v>
      </c>
      <c r="M347" s="242">
        <f t="shared" si="273"/>
        <v>0</v>
      </c>
      <c r="N347" s="242">
        <f t="shared" si="274"/>
        <v>0</v>
      </c>
      <c r="O347" s="242">
        <f t="shared" si="275"/>
        <v>0</v>
      </c>
      <c r="P347" s="242">
        <f t="shared" si="276"/>
        <v>0</v>
      </c>
      <c r="Q347" s="242">
        <f t="shared" si="277"/>
        <v>0</v>
      </c>
      <c r="R347" s="438">
        <f t="shared" si="278"/>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9">
        <f t="shared" si="278"/>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7">
        <f t="shared" si="278"/>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63"/>
        <v>0</v>
      </c>
      <c r="D350" s="242">
        <f t="shared" si="264"/>
        <v>0</v>
      </c>
      <c r="E350" s="242">
        <f t="shared" si="265"/>
        <v>0</v>
      </c>
      <c r="F350" s="242">
        <f t="shared" si="266"/>
        <v>0</v>
      </c>
      <c r="G350" s="242">
        <f t="shared" si="267"/>
        <v>0</v>
      </c>
      <c r="H350" s="242">
        <f t="shared" si="268"/>
        <v>0</v>
      </c>
      <c r="I350" s="242">
        <f t="shared" si="269"/>
        <v>0</v>
      </c>
      <c r="J350" s="242">
        <f t="shared" si="270"/>
        <v>0</v>
      </c>
      <c r="K350" s="242">
        <f t="shared" si="271"/>
        <v>0</v>
      </c>
      <c r="L350" s="242">
        <f t="shared" si="272"/>
        <v>0</v>
      </c>
      <c r="M350" s="242">
        <f t="shared" si="273"/>
        <v>0</v>
      </c>
      <c r="N350" s="242">
        <f t="shared" si="274"/>
        <v>0</v>
      </c>
      <c r="O350" s="242">
        <f t="shared" si="275"/>
        <v>0</v>
      </c>
      <c r="P350" s="242">
        <f t="shared" si="276"/>
        <v>0</v>
      </c>
      <c r="Q350" s="242">
        <f t="shared" si="277"/>
        <v>0</v>
      </c>
      <c r="R350" s="438">
        <f t="shared" si="278"/>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9">
        <f t="shared" si="278"/>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7">
        <f t="shared" si="278"/>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63"/>
        <v>0</v>
      </c>
      <c r="D353" s="242">
        <f t="shared" si="264"/>
        <v>0</v>
      </c>
      <c r="E353" s="242">
        <f t="shared" si="265"/>
        <v>0</v>
      </c>
      <c r="F353" s="242">
        <f t="shared" si="266"/>
        <v>0</v>
      </c>
      <c r="G353" s="242">
        <f t="shared" si="267"/>
        <v>0</v>
      </c>
      <c r="H353" s="242">
        <f t="shared" si="268"/>
        <v>0</v>
      </c>
      <c r="I353" s="242">
        <f t="shared" si="269"/>
        <v>0</v>
      </c>
      <c r="J353" s="242">
        <f t="shared" si="270"/>
        <v>0</v>
      </c>
      <c r="K353" s="242">
        <f t="shared" si="271"/>
        <v>0</v>
      </c>
      <c r="L353" s="242">
        <f t="shared" si="272"/>
        <v>0</v>
      </c>
      <c r="M353" s="242">
        <f t="shared" si="273"/>
        <v>0</v>
      </c>
      <c r="N353" s="242">
        <f t="shared" si="274"/>
        <v>0</v>
      </c>
      <c r="O353" s="242">
        <f t="shared" si="275"/>
        <v>0</v>
      </c>
      <c r="P353" s="242">
        <f t="shared" si="276"/>
        <v>0</v>
      </c>
      <c r="Q353" s="242">
        <f t="shared" si="277"/>
        <v>0</v>
      </c>
      <c r="R353" s="438">
        <f t="shared" si="278"/>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9">
        <f t="shared" si="278"/>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7">
        <f t="shared" ref="R355:R357" si="336">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21"/>
        <v>0</v>
      </c>
      <c r="D356" s="242">
        <f t="shared" si="322"/>
        <v>0</v>
      </c>
      <c r="E356" s="242">
        <f t="shared" si="323"/>
        <v>0</v>
      </c>
      <c r="F356" s="242">
        <f t="shared" si="324"/>
        <v>0</v>
      </c>
      <c r="G356" s="242">
        <f t="shared" si="325"/>
        <v>0</v>
      </c>
      <c r="H356" s="242">
        <f t="shared" si="326"/>
        <v>0</v>
      </c>
      <c r="I356" s="242">
        <f t="shared" si="327"/>
        <v>0</v>
      </c>
      <c r="J356" s="242">
        <f t="shared" si="328"/>
        <v>0</v>
      </c>
      <c r="K356" s="242">
        <f t="shared" si="329"/>
        <v>0</v>
      </c>
      <c r="L356" s="242">
        <f t="shared" si="330"/>
        <v>0</v>
      </c>
      <c r="M356" s="242">
        <f t="shared" si="331"/>
        <v>0</v>
      </c>
      <c r="N356" s="242">
        <f t="shared" si="332"/>
        <v>0</v>
      </c>
      <c r="O356" s="242">
        <f t="shared" si="333"/>
        <v>0</v>
      </c>
      <c r="P356" s="242">
        <f t="shared" si="334"/>
        <v>0</v>
      </c>
      <c r="Q356" s="242">
        <f t="shared" si="335"/>
        <v>0</v>
      </c>
      <c r="R356" s="438">
        <f t="shared" si="336"/>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9">
        <f t="shared" si="336"/>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7">
        <f t="shared" si="278"/>
        <v>0</v>
      </c>
      <c r="S358" s="353">
        <f>S343</f>
        <v>0</v>
      </c>
      <c r="T358" s="353">
        <f t="shared" ref="T358:BN358" si="338">T343</f>
        <v>0</v>
      </c>
      <c r="U358" s="353">
        <f t="shared" si="338"/>
        <v>0</v>
      </c>
      <c r="V358" s="353">
        <f t="shared" si="338"/>
        <v>0</v>
      </c>
      <c r="W358" s="353">
        <f t="shared" si="338"/>
        <v>0</v>
      </c>
      <c r="X358" s="353">
        <f t="shared" si="338"/>
        <v>0</v>
      </c>
      <c r="Y358" s="353">
        <f t="shared" si="338"/>
        <v>0</v>
      </c>
      <c r="Z358" s="353">
        <f t="shared" si="338"/>
        <v>0</v>
      </c>
      <c r="AA358" s="353">
        <f t="shared" si="338"/>
        <v>0</v>
      </c>
      <c r="AB358" s="353">
        <f t="shared" si="338"/>
        <v>0</v>
      </c>
      <c r="AC358" s="353">
        <f t="shared" si="338"/>
        <v>0</v>
      </c>
      <c r="AD358" s="353">
        <f t="shared" si="338"/>
        <v>0</v>
      </c>
      <c r="AE358" s="353">
        <f t="shared" si="338"/>
        <v>0</v>
      </c>
      <c r="AF358" s="353">
        <f t="shared" si="338"/>
        <v>0</v>
      </c>
      <c r="AG358" s="353">
        <f t="shared" si="338"/>
        <v>0</v>
      </c>
      <c r="AH358" s="353">
        <f t="shared" si="338"/>
        <v>0</v>
      </c>
      <c r="AI358" s="353">
        <f t="shared" si="338"/>
        <v>0</v>
      </c>
      <c r="AJ358" s="353">
        <f t="shared" si="338"/>
        <v>0</v>
      </c>
      <c r="AK358" s="353">
        <f t="shared" si="338"/>
        <v>0</v>
      </c>
      <c r="AL358" s="353">
        <f t="shared" si="338"/>
        <v>0</v>
      </c>
      <c r="AM358" s="353">
        <f t="shared" si="338"/>
        <v>0</v>
      </c>
      <c r="AN358" s="353">
        <f t="shared" si="338"/>
        <v>0</v>
      </c>
      <c r="AO358" s="353">
        <f t="shared" si="338"/>
        <v>0</v>
      </c>
      <c r="AP358" s="353">
        <f t="shared" si="338"/>
        <v>0</v>
      </c>
      <c r="AQ358" s="353">
        <f t="shared" si="338"/>
        <v>0</v>
      </c>
      <c r="AR358" s="353">
        <f t="shared" si="338"/>
        <v>0</v>
      </c>
      <c r="AS358" s="353">
        <f t="shared" si="338"/>
        <v>0</v>
      </c>
      <c r="AT358" s="353">
        <f t="shared" si="338"/>
        <v>0</v>
      </c>
      <c r="AU358" s="353">
        <f t="shared" si="338"/>
        <v>0</v>
      </c>
      <c r="AV358" s="353">
        <f t="shared" si="338"/>
        <v>0</v>
      </c>
      <c r="AW358" s="353">
        <f t="shared" si="338"/>
        <v>0</v>
      </c>
      <c r="AX358" s="353">
        <f t="shared" si="338"/>
        <v>0</v>
      </c>
      <c r="AY358" s="353">
        <f t="shared" si="338"/>
        <v>0</v>
      </c>
      <c r="AZ358" s="353">
        <f t="shared" si="338"/>
        <v>0</v>
      </c>
      <c r="BA358" s="353">
        <f t="shared" si="338"/>
        <v>0</v>
      </c>
      <c r="BB358" s="353">
        <f t="shared" si="338"/>
        <v>0</v>
      </c>
      <c r="BC358" s="353">
        <f t="shared" si="338"/>
        <v>0</v>
      </c>
      <c r="BD358" s="353">
        <f t="shared" si="338"/>
        <v>0</v>
      </c>
      <c r="BE358" s="353">
        <f t="shared" si="338"/>
        <v>0</v>
      </c>
      <c r="BF358" s="353">
        <f t="shared" si="338"/>
        <v>0</v>
      </c>
      <c r="BG358" s="353">
        <f t="shared" si="338"/>
        <v>0</v>
      </c>
      <c r="BH358" s="353">
        <f t="shared" si="338"/>
        <v>0</v>
      </c>
      <c r="BI358" s="353">
        <f t="shared" si="338"/>
        <v>0</v>
      </c>
      <c r="BJ358" s="353">
        <f t="shared" si="338"/>
        <v>0</v>
      </c>
      <c r="BK358" s="353">
        <f t="shared" si="338"/>
        <v>0</v>
      </c>
      <c r="BL358" s="353">
        <f t="shared" si="338"/>
        <v>0</v>
      </c>
      <c r="BM358" s="353">
        <f t="shared" si="338"/>
        <v>0</v>
      </c>
      <c r="BN358" s="353">
        <f t="shared" si="338"/>
        <v>0</v>
      </c>
      <c r="BO358" s="31" t="s">
        <v>1078</v>
      </c>
    </row>
    <row r="359" spans="1:122" outlineLevel="2">
      <c r="B359" s="51" t="s">
        <v>1114</v>
      </c>
      <c r="C359" s="242">
        <f t="shared" si="263"/>
        <v>0</v>
      </c>
      <c r="D359" s="242">
        <f t="shared" si="264"/>
        <v>0</v>
      </c>
      <c r="E359" s="242">
        <f t="shared" si="265"/>
        <v>0</v>
      </c>
      <c r="F359" s="242">
        <f t="shared" si="266"/>
        <v>0</v>
      </c>
      <c r="G359" s="242">
        <f t="shared" si="267"/>
        <v>0</v>
      </c>
      <c r="H359" s="242">
        <f t="shared" si="268"/>
        <v>0</v>
      </c>
      <c r="I359" s="242">
        <f t="shared" si="269"/>
        <v>0</v>
      </c>
      <c r="J359" s="242">
        <f t="shared" si="270"/>
        <v>0</v>
      </c>
      <c r="K359" s="242">
        <f t="shared" si="271"/>
        <v>0</v>
      </c>
      <c r="L359" s="242">
        <f t="shared" si="272"/>
        <v>0</v>
      </c>
      <c r="M359" s="242">
        <f t="shared" si="273"/>
        <v>0</v>
      </c>
      <c r="N359" s="242">
        <f t="shared" si="274"/>
        <v>0</v>
      </c>
      <c r="O359" s="242">
        <f t="shared" si="275"/>
        <v>0</v>
      </c>
      <c r="P359" s="242">
        <f t="shared" si="276"/>
        <v>0</v>
      </c>
      <c r="Q359" s="242">
        <f t="shared" si="277"/>
        <v>0</v>
      </c>
      <c r="R359" s="438">
        <f t="shared" si="278"/>
        <v>0</v>
      </c>
      <c r="S359" s="353">
        <f t="shared" ref="S359:BN359" si="339">S344</f>
        <v>0</v>
      </c>
      <c r="T359" s="353">
        <f t="shared" si="339"/>
        <v>0</v>
      </c>
      <c r="U359" s="353">
        <f t="shared" si="339"/>
        <v>0</v>
      </c>
      <c r="V359" s="353">
        <f t="shared" si="339"/>
        <v>0</v>
      </c>
      <c r="W359" s="353">
        <f t="shared" si="339"/>
        <v>0</v>
      </c>
      <c r="X359" s="353">
        <f t="shared" si="339"/>
        <v>0</v>
      </c>
      <c r="Y359" s="353">
        <f t="shared" si="339"/>
        <v>0</v>
      </c>
      <c r="Z359" s="353">
        <f t="shared" si="339"/>
        <v>0</v>
      </c>
      <c r="AA359" s="353">
        <f t="shared" si="339"/>
        <v>0</v>
      </c>
      <c r="AB359" s="353">
        <f t="shared" si="339"/>
        <v>0</v>
      </c>
      <c r="AC359" s="353">
        <f t="shared" si="339"/>
        <v>0</v>
      </c>
      <c r="AD359" s="353">
        <f t="shared" si="339"/>
        <v>0</v>
      </c>
      <c r="AE359" s="353">
        <f t="shared" si="339"/>
        <v>0</v>
      </c>
      <c r="AF359" s="353">
        <f t="shared" si="339"/>
        <v>0</v>
      </c>
      <c r="AG359" s="353">
        <f t="shared" si="339"/>
        <v>0</v>
      </c>
      <c r="AH359" s="353">
        <f t="shared" si="339"/>
        <v>0</v>
      </c>
      <c r="AI359" s="353">
        <f t="shared" si="339"/>
        <v>0</v>
      </c>
      <c r="AJ359" s="353">
        <f t="shared" si="339"/>
        <v>0</v>
      </c>
      <c r="AK359" s="353">
        <f t="shared" si="339"/>
        <v>0</v>
      </c>
      <c r="AL359" s="353">
        <f t="shared" si="339"/>
        <v>0</v>
      </c>
      <c r="AM359" s="353">
        <f t="shared" si="339"/>
        <v>0</v>
      </c>
      <c r="AN359" s="353">
        <f t="shared" si="339"/>
        <v>0</v>
      </c>
      <c r="AO359" s="353">
        <f t="shared" si="339"/>
        <v>0</v>
      </c>
      <c r="AP359" s="353">
        <f t="shared" si="339"/>
        <v>0</v>
      </c>
      <c r="AQ359" s="353">
        <f t="shared" si="339"/>
        <v>0</v>
      </c>
      <c r="AR359" s="353">
        <f t="shared" si="339"/>
        <v>0</v>
      </c>
      <c r="AS359" s="353">
        <f t="shared" si="339"/>
        <v>0</v>
      </c>
      <c r="AT359" s="353">
        <f t="shared" si="339"/>
        <v>0</v>
      </c>
      <c r="AU359" s="353">
        <f t="shared" si="339"/>
        <v>0</v>
      </c>
      <c r="AV359" s="353">
        <f t="shared" si="339"/>
        <v>0</v>
      </c>
      <c r="AW359" s="353">
        <f t="shared" si="339"/>
        <v>0</v>
      </c>
      <c r="AX359" s="353">
        <f t="shared" si="339"/>
        <v>0</v>
      </c>
      <c r="AY359" s="353">
        <f t="shared" si="339"/>
        <v>0</v>
      </c>
      <c r="AZ359" s="353">
        <f t="shared" si="339"/>
        <v>0</v>
      </c>
      <c r="BA359" s="353">
        <f t="shared" si="339"/>
        <v>0</v>
      </c>
      <c r="BB359" s="353">
        <f t="shared" si="339"/>
        <v>0</v>
      </c>
      <c r="BC359" s="353">
        <f t="shared" si="339"/>
        <v>0</v>
      </c>
      <c r="BD359" s="353">
        <f t="shared" si="339"/>
        <v>0</v>
      </c>
      <c r="BE359" s="353">
        <f t="shared" si="339"/>
        <v>0</v>
      </c>
      <c r="BF359" s="353">
        <f t="shared" si="339"/>
        <v>0</v>
      </c>
      <c r="BG359" s="353">
        <f t="shared" si="339"/>
        <v>0</v>
      </c>
      <c r="BH359" s="353">
        <f t="shared" si="339"/>
        <v>0</v>
      </c>
      <c r="BI359" s="353">
        <f t="shared" si="339"/>
        <v>0</v>
      </c>
      <c r="BJ359" s="353">
        <f t="shared" si="339"/>
        <v>0</v>
      </c>
      <c r="BK359" s="353">
        <f t="shared" si="339"/>
        <v>0</v>
      </c>
      <c r="BL359" s="353">
        <f t="shared" si="339"/>
        <v>0</v>
      </c>
      <c r="BM359" s="353">
        <f t="shared" si="339"/>
        <v>0</v>
      </c>
      <c r="BN359" s="353">
        <f t="shared" si="339"/>
        <v>0</v>
      </c>
    </row>
    <row r="360" spans="1:122" outlineLevel="2">
      <c r="B360" s="52" t="s">
        <v>1115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9">
        <f t="shared" si="278"/>
        <v>0</v>
      </c>
      <c r="S360" s="353">
        <f t="shared" ref="S360:BN360" si="340">S345</f>
        <v>0</v>
      </c>
      <c r="T360" s="353">
        <f t="shared" si="340"/>
        <v>0</v>
      </c>
      <c r="U360" s="353">
        <f t="shared" si="340"/>
        <v>0</v>
      </c>
      <c r="V360" s="353">
        <f t="shared" si="340"/>
        <v>0</v>
      </c>
      <c r="W360" s="353">
        <f t="shared" si="340"/>
        <v>0</v>
      </c>
      <c r="X360" s="353">
        <f t="shared" si="340"/>
        <v>0</v>
      </c>
      <c r="Y360" s="353">
        <f t="shared" si="340"/>
        <v>0</v>
      </c>
      <c r="Z360" s="353">
        <f t="shared" si="340"/>
        <v>0</v>
      </c>
      <c r="AA360" s="353">
        <f t="shared" si="340"/>
        <v>0</v>
      </c>
      <c r="AB360" s="353">
        <f t="shared" si="340"/>
        <v>0</v>
      </c>
      <c r="AC360" s="353">
        <f t="shared" si="340"/>
        <v>0</v>
      </c>
      <c r="AD360" s="353">
        <f t="shared" si="340"/>
        <v>0</v>
      </c>
      <c r="AE360" s="353">
        <f t="shared" si="340"/>
        <v>0</v>
      </c>
      <c r="AF360" s="353">
        <f t="shared" si="340"/>
        <v>0</v>
      </c>
      <c r="AG360" s="353">
        <f t="shared" si="340"/>
        <v>0</v>
      </c>
      <c r="AH360" s="353">
        <f t="shared" si="340"/>
        <v>0</v>
      </c>
      <c r="AI360" s="353">
        <f t="shared" si="340"/>
        <v>0</v>
      </c>
      <c r="AJ360" s="353">
        <f t="shared" si="340"/>
        <v>0</v>
      </c>
      <c r="AK360" s="353">
        <f t="shared" si="340"/>
        <v>0</v>
      </c>
      <c r="AL360" s="353">
        <f t="shared" si="340"/>
        <v>0</v>
      </c>
      <c r="AM360" s="353">
        <f t="shared" si="340"/>
        <v>0</v>
      </c>
      <c r="AN360" s="353">
        <f t="shared" si="340"/>
        <v>0</v>
      </c>
      <c r="AO360" s="353">
        <f t="shared" si="340"/>
        <v>0</v>
      </c>
      <c r="AP360" s="353">
        <f t="shared" si="340"/>
        <v>0</v>
      </c>
      <c r="AQ360" s="353">
        <f t="shared" si="340"/>
        <v>0</v>
      </c>
      <c r="AR360" s="353">
        <f t="shared" si="340"/>
        <v>0</v>
      </c>
      <c r="AS360" s="353">
        <f t="shared" si="340"/>
        <v>0</v>
      </c>
      <c r="AT360" s="353">
        <f t="shared" si="340"/>
        <v>0</v>
      </c>
      <c r="AU360" s="353">
        <f t="shared" si="340"/>
        <v>0</v>
      </c>
      <c r="AV360" s="353">
        <f t="shared" si="340"/>
        <v>0</v>
      </c>
      <c r="AW360" s="353">
        <f t="shared" si="340"/>
        <v>0</v>
      </c>
      <c r="AX360" s="353">
        <f t="shared" si="340"/>
        <v>0</v>
      </c>
      <c r="AY360" s="353">
        <f t="shared" si="340"/>
        <v>0</v>
      </c>
      <c r="AZ360" s="353">
        <f t="shared" si="340"/>
        <v>0</v>
      </c>
      <c r="BA360" s="353">
        <f t="shared" si="340"/>
        <v>0</v>
      </c>
      <c r="BB360" s="353">
        <f t="shared" si="340"/>
        <v>0</v>
      </c>
      <c r="BC360" s="353">
        <f t="shared" si="340"/>
        <v>0</v>
      </c>
      <c r="BD360" s="353">
        <f t="shared" si="340"/>
        <v>0</v>
      </c>
      <c r="BE360" s="353">
        <f t="shared" si="340"/>
        <v>0</v>
      </c>
      <c r="BF360" s="353">
        <f t="shared" si="340"/>
        <v>0</v>
      </c>
      <c r="BG360" s="353">
        <f t="shared" si="340"/>
        <v>0</v>
      </c>
      <c r="BH360" s="353">
        <f t="shared" si="340"/>
        <v>0</v>
      </c>
      <c r="BI360" s="353">
        <f t="shared" si="340"/>
        <v>0</v>
      </c>
      <c r="BJ360" s="353">
        <f t="shared" si="340"/>
        <v>0</v>
      </c>
      <c r="BK360" s="353">
        <f t="shared" si="340"/>
        <v>0</v>
      </c>
      <c r="BL360" s="353">
        <f t="shared" si="340"/>
        <v>0</v>
      </c>
      <c r="BM360" s="353">
        <f t="shared" si="340"/>
        <v>0</v>
      </c>
      <c r="BN360" s="353">
        <f t="shared" si="340"/>
        <v>0</v>
      </c>
    </row>
    <row r="361" spans="1:122" outlineLevel="1"/>
    <row r="363" spans="1:122">
      <c r="A363" s="16" t="s">
        <v>1147</v>
      </c>
    </row>
    <row r="364" spans="1:122" ht="86.25"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9">
        <f>P368+52</f>
        <v>106</v>
      </c>
      <c r="BG368" s="259">
        <f>R368+52</f>
        <v>119</v>
      </c>
      <c r="BH368" s="259">
        <f>S368+52</f>
        <v>126</v>
      </c>
      <c r="BI368" s="21"/>
      <c r="BJ368" s="21"/>
      <c r="BK368" s="21"/>
      <c r="BL368" s="21"/>
      <c r="BM368" s="260">
        <f>BF368+52</f>
        <v>158</v>
      </c>
      <c r="BN368" s="260">
        <f>BG368+52</f>
        <v>171</v>
      </c>
      <c r="BO368" s="260">
        <f>BH368+52</f>
        <v>178</v>
      </c>
      <c r="BP368" s="21"/>
      <c r="BQ368" s="21"/>
      <c r="BR368" s="21"/>
      <c r="BS368" s="21"/>
      <c r="BT368" s="260">
        <f>BM368+52</f>
        <v>210</v>
      </c>
      <c r="BU368" s="260">
        <f>BN368+52</f>
        <v>223</v>
      </c>
      <c r="BV368" s="260">
        <f>BO368+52</f>
        <v>230</v>
      </c>
      <c r="BW368" s="21"/>
      <c r="BX368" s="21"/>
      <c r="BY368" s="21"/>
      <c r="BZ368" s="21"/>
      <c r="CA368" s="260">
        <f>BT368+52</f>
        <v>262</v>
      </c>
      <c r="CB368" s="260">
        <f>BU368+52</f>
        <v>275</v>
      </c>
      <c r="CC368" s="260">
        <f>BV368+52</f>
        <v>282</v>
      </c>
      <c r="CD368" s="21"/>
      <c r="CE368" s="21"/>
      <c r="CF368" s="21"/>
      <c r="CG368" s="21"/>
      <c r="CH368" s="260">
        <f>CA368+52</f>
        <v>314</v>
      </c>
      <c r="CI368" s="260">
        <f>CB368+52</f>
        <v>327</v>
      </c>
      <c r="CJ368" s="260">
        <f>CC368+52</f>
        <v>334</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59:67</v>
      </c>
      <c r="Q369" s="259" t="str">
        <f>R368&amp;":"&amp;S368</f>
        <v>67:74</v>
      </c>
      <c r="R369" s="261" t="str">
        <f>Q369</f>
        <v>67:74</v>
      </c>
      <c r="S369" s="261" t="str">
        <f>R369</f>
        <v>67:74</v>
      </c>
      <c r="T369" s="261" t="str">
        <f>S369</f>
        <v>67:74</v>
      </c>
      <c r="U369" s="261" t="str">
        <f>T369</f>
        <v>67:74</v>
      </c>
      <c r="V369" s="261" t="str">
        <f>U369</f>
        <v>67:74</v>
      </c>
      <c r="W369" s="259" t="str">
        <f>X368&amp;":"&amp;Y368</f>
        <v>61:69</v>
      </c>
      <c r="X369" s="259" t="str">
        <f>Y368&amp;":"&amp;Z368</f>
        <v>69:76</v>
      </c>
      <c r="Y369" s="261" t="str">
        <f>X369</f>
        <v>69:76</v>
      </c>
      <c r="Z369" s="261" t="str">
        <f>Y369</f>
        <v>69:76</v>
      </c>
      <c r="AA369" s="261" t="str">
        <f>Z369</f>
        <v>69:76</v>
      </c>
      <c r="AB369" s="261" t="str">
        <f>AA369</f>
        <v>69:76</v>
      </c>
      <c r="AC369" s="261" t="str">
        <f>AB369</f>
        <v>69:76</v>
      </c>
      <c r="AD369" s="259" t="str">
        <f>AE368&amp;":"&amp;AF368</f>
        <v>64:72</v>
      </c>
      <c r="AE369" s="259" t="str">
        <f>AF368&amp;":"&amp;AG368</f>
        <v>72:79</v>
      </c>
      <c r="AF369" s="261" t="str">
        <f t="shared" ref="AF369:AJ369" si="341">AE369</f>
        <v>72:79</v>
      </c>
      <c r="AG369" s="261" t="str">
        <f t="shared" si="341"/>
        <v>72:79</v>
      </c>
      <c r="AH369" s="261" t="str">
        <f t="shared" si="341"/>
        <v>72:79</v>
      </c>
      <c r="AI369" s="261" t="str">
        <f t="shared" si="341"/>
        <v>72:79</v>
      </c>
      <c r="AJ369" s="261" t="str">
        <f t="shared" si="341"/>
        <v>72:79</v>
      </c>
      <c r="AK369" s="259" t="str">
        <f>AL368&amp;":"&amp;AM368</f>
        <v>66:74</v>
      </c>
      <c r="AL369" s="259" t="str">
        <f>AM368&amp;":"&amp;AN368</f>
        <v>74:81</v>
      </c>
      <c r="AM369" s="261" t="str">
        <f t="shared" ref="AM369:AQ369" si="342">AL369</f>
        <v>74:81</v>
      </c>
      <c r="AN369" s="261" t="str">
        <f t="shared" si="342"/>
        <v>74:81</v>
      </c>
      <c r="AO369" s="261" t="str">
        <f t="shared" si="342"/>
        <v>74:81</v>
      </c>
      <c r="AP369" s="261" t="str">
        <f t="shared" si="342"/>
        <v>74:81</v>
      </c>
      <c r="AQ369" s="261" t="str">
        <f t="shared" si="342"/>
        <v>74:81</v>
      </c>
      <c r="AR369" s="259" t="str">
        <f>AS368&amp;":"&amp;AT368</f>
        <v>68:76</v>
      </c>
      <c r="AS369" s="259" t="str">
        <f>AT368&amp;":"&amp;AU368</f>
        <v>76:83</v>
      </c>
      <c r="AT369" s="261" t="str">
        <f t="shared" ref="AT369" si="343">AS369</f>
        <v>76:83</v>
      </c>
      <c r="AU369" s="261" t="str">
        <f t="shared" ref="AU369" si="344">AT369</f>
        <v>76:83</v>
      </c>
      <c r="AV369" s="261" t="str">
        <f t="shared" ref="AV369" si="345">AU369</f>
        <v>76:83</v>
      </c>
      <c r="AW369" s="261" t="str">
        <f t="shared" ref="AW369" si="346">AV369</f>
        <v>76:83</v>
      </c>
      <c r="AX369" s="261" t="str">
        <f t="shared" ref="AX369" si="347">AW369</f>
        <v>76:83</v>
      </c>
      <c r="AY369" s="259" t="str">
        <f>AZ368&amp;":"&amp;BA368</f>
        <v>59:67</v>
      </c>
      <c r="AZ369" s="259" t="str">
        <f>BA368&amp;":"&amp;BB368</f>
        <v>67:74</v>
      </c>
      <c r="BA369" s="261" t="str">
        <f t="shared" ref="BA369:BE369" si="348">AZ369</f>
        <v>67:74</v>
      </c>
      <c r="BB369" s="261" t="str">
        <f t="shared" si="348"/>
        <v>67:74</v>
      </c>
      <c r="BC369" s="261" t="str">
        <f t="shared" si="348"/>
        <v>67:74</v>
      </c>
      <c r="BD369" s="261" t="str">
        <f t="shared" si="348"/>
        <v>67:74</v>
      </c>
      <c r="BE369" s="261" t="str">
        <f t="shared" si="348"/>
        <v>67:74</v>
      </c>
      <c r="BF369" s="260" t="str">
        <f>BF368&amp;":"&amp;BG368</f>
        <v>106:119</v>
      </c>
      <c r="BG369" s="260" t="str">
        <f>BG368&amp;":"&amp;BH368</f>
        <v>119:126</v>
      </c>
      <c r="BH369" s="261" t="str">
        <f t="shared" ref="BH369:BL369" si="349">BG369</f>
        <v>119:126</v>
      </c>
      <c r="BI369" s="261" t="str">
        <f t="shared" si="349"/>
        <v>119:126</v>
      </c>
      <c r="BJ369" s="261" t="str">
        <f t="shared" si="349"/>
        <v>119:126</v>
      </c>
      <c r="BK369" s="261" t="str">
        <f t="shared" si="349"/>
        <v>119:126</v>
      </c>
      <c r="BL369" s="261" t="str">
        <f t="shared" si="349"/>
        <v>119:126</v>
      </c>
      <c r="BM369" s="260" t="str">
        <f>BM368&amp;":"&amp;BN368</f>
        <v>158:171</v>
      </c>
      <c r="BN369" s="260" t="str">
        <f>BN368&amp;":"&amp;BO368</f>
        <v>171:178</v>
      </c>
      <c r="BO369" s="261" t="str">
        <f t="shared" ref="BO369:BS369" si="350">BN369</f>
        <v>171:178</v>
      </c>
      <c r="BP369" s="261" t="str">
        <f t="shared" si="350"/>
        <v>171:178</v>
      </c>
      <c r="BQ369" s="261" t="str">
        <f t="shared" si="350"/>
        <v>171:178</v>
      </c>
      <c r="BR369" s="261" t="str">
        <f t="shared" si="350"/>
        <v>171:178</v>
      </c>
      <c r="BS369" s="261" t="str">
        <f t="shared" si="350"/>
        <v>171:178</v>
      </c>
      <c r="BT369" s="260" t="str">
        <f>BT368&amp;":"&amp;BU368</f>
        <v>210:223</v>
      </c>
      <c r="BU369" s="260" t="str">
        <f>BU368&amp;":"&amp;BV368</f>
        <v>223:230</v>
      </c>
      <c r="BV369" s="261" t="str">
        <f t="shared" ref="BV369:BZ369" si="351">BU369</f>
        <v>223:230</v>
      </c>
      <c r="BW369" s="261" t="str">
        <f t="shared" si="351"/>
        <v>223:230</v>
      </c>
      <c r="BX369" s="261" t="str">
        <f t="shared" si="351"/>
        <v>223:230</v>
      </c>
      <c r="BY369" s="261" t="str">
        <f t="shared" si="351"/>
        <v>223:230</v>
      </c>
      <c r="BZ369" s="261" t="str">
        <f t="shared" si="351"/>
        <v>223:230</v>
      </c>
      <c r="CA369" s="260" t="str">
        <f>CA368&amp;":"&amp;CB368</f>
        <v>262:275</v>
      </c>
      <c r="CB369" s="260" t="str">
        <f>CB368&amp;":"&amp;CC368</f>
        <v>275:282</v>
      </c>
      <c r="CC369" s="261" t="str">
        <f t="shared" ref="CC369:CG369" si="352">CB369</f>
        <v>275:282</v>
      </c>
      <c r="CD369" s="261" t="str">
        <f t="shared" si="352"/>
        <v>275:282</v>
      </c>
      <c r="CE369" s="261" t="str">
        <f t="shared" si="352"/>
        <v>275:282</v>
      </c>
      <c r="CF369" s="261" t="str">
        <f t="shared" si="352"/>
        <v>275:282</v>
      </c>
      <c r="CG369" s="261" t="str">
        <f t="shared" si="352"/>
        <v>275:282</v>
      </c>
      <c r="CH369" s="260" t="str">
        <f>CH368&amp;":"&amp;CI368</f>
        <v>314:327</v>
      </c>
      <c r="CI369" s="260" t="str">
        <f>CI368&amp;":"&amp;CJ368</f>
        <v>327:334</v>
      </c>
      <c r="CJ369" s="261" t="str">
        <f t="shared" ref="CJ369:CN369" si="353">CI369</f>
        <v>327:334</v>
      </c>
      <c r="CK369" s="261" t="str">
        <f t="shared" si="353"/>
        <v>327:334</v>
      </c>
      <c r="CL369" s="261" t="str">
        <f t="shared" si="353"/>
        <v>327:334</v>
      </c>
      <c r="CM369" s="261" t="str">
        <f t="shared" si="353"/>
        <v>327:334</v>
      </c>
      <c r="CN369" s="261" t="str">
        <f t="shared" si="353"/>
        <v>327:334</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26:27</v>
      </c>
      <c r="S370" s="235" t="str">
        <f>LEFT(F370,FIND(":",F370)-1)+i.TOLoffset_r2*(d.TOL-1)&amp;":"&amp;RIGHT(F370,LEN(F370)-FIND(":",F370))+i.TOLoffset_r2*(d.TOL-1)</f>
        <v>27:28</v>
      </c>
      <c r="T370" s="235" t="str">
        <f>LEFT(G370,FIND(":",G370)-1)+i.TOLoffset_r2*(d.TOL-1)&amp;":"&amp;RIGHT(G370,LEN(G370)-FIND(":",G370))+i.TOLoffset_r2*(d.TOL-1)</f>
        <v>28:29</v>
      </c>
      <c r="U370" s="235" t="str">
        <f>LEFT(H370,FIND(":",H370)-1)+i.TOLoffset_r2*(d.TOL-1)&amp;":"&amp;RIGHT(H370,LEN(H370)-FIND(":",H370))+i.TOLoffset_r2*(d.TOL-1)</f>
        <v>29:30</v>
      </c>
      <c r="V370" s="235" t="str">
        <f>LEFT(I370,FIND(":",I370)-1)+i.TOLoffset_r2*(d.TOL-1)&amp;":"&amp;RIGHT(I370,LEN(I370)-FIND(":",I370))+i.TOLoffset_r2*(d.TOL-1)</f>
        <v>30:31</v>
      </c>
      <c r="W370" s="258" t="str">
        <f>P370</f>
        <v>0:1</v>
      </c>
      <c r="X370" s="258" t="str">
        <f t="shared" ref="X370:CN370" si="354">Q370</f>
        <v>0:1</v>
      </c>
      <c r="Y370" s="258" t="str">
        <f t="shared" si="354"/>
        <v>26:27</v>
      </c>
      <c r="Z370" s="258" t="str">
        <f t="shared" si="354"/>
        <v>27:28</v>
      </c>
      <c r="AA370" s="258" t="str">
        <f t="shared" si="354"/>
        <v>28:29</v>
      </c>
      <c r="AB370" s="258" t="str">
        <f t="shared" si="354"/>
        <v>29:30</v>
      </c>
      <c r="AC370" s="258" t="str">
        <f t="shared" si="354"/>
        <v>30:31</v>
      </c>
      <c r="AD370" s="258" t="str">
        <f t="shared" si="354"/>
        <v>0:1</v>
      </c>
      <c r="AE370" s="258" t="str">
        <f t="shared" si="354"/>
        <v>0:1</v>
      </c>
      <c r="AF370" s="258" t="str">
        <f t="shared" si="354"/>
        <v>26:27</v>
      </c>
      <c r="AG370" s="258" t="str">
        <f t="shared" si="354"/>
        <v>27:28</v>
      </c>
      <c r="AH370" s="258" t="str">
        <f t="shared" si="354"/>
        <v>28:29</v>
      </c>
      <c r="AI370" s="258" t="str">
        <f t="shared" si="354"/>
        <v>29:30</v>
      </c>
      <c r="AJ370" s="258" t="str">
        <f t="shared" si="354"/>
        <v>30:31</v>
      </c>
      <c r="AK370" s="258" t="str">
        <f t="shared" si="354"/>
        <v>0:1</v>
      </c>
      <c r="AL370" s="258" t="str">
        <f t="shared" si="354"/>
        <v>0:1</v>
      </c>
      <c r="AM370" s="258" t="str">
        <f t="shared" si="354"/>
        <v>26:27</v>
      </c>
      <c r="AN370" s="258" t="str">
        <f t="shared" si="354"/>
        <v>27:28</v>
      </c>
      <c r="AO370" s="258" t="str">
        <f t="shared" si="354"/>
        <v>28:29</v>
      </c>
      <c r="AP370" s="258" t="str">
        <f t="shared" si="354"/>
        <v>29:30</v>
      </c>
      <c r="AQ370" s="258" t="str">
        <f t="shared" si="354"/>
        <v>30:31</v>
      </c>
      <c r="AR370" s="258" t="str">
        <f t="shared" ref="AR370:BE370" si="355">AD370</f>
        <v>0:1</v>
      </c>
      <c r="AS370" s="258" t="str">
        <f t="shared" si="355"/>
        <v>0:1</v>
      </c>
      <c r="AT370" s="258" t="str">
        <f t="shared" si="355"/>
        <v>26:27</v>
      </c>
      <c r="AU370" s="258" t="str">
        <f t="shared" si="355"/>
        <v>27:28</v>
      </c>
      <c r="AV370" s="258" t="str">
        <f t="shared" si="355"/>
        <v>28:29</v>
      </c>
      <c r="AW370" s="258" t="str">
        <f t="shared" si="355"/>
        <v>29:30</v>
      </c>
      <c r="AX370" s="258" t="str">
        <f t="shared" si="355"/>
        <v>30:31</v>
      </c>
      <c r="AY370" s="258" t="str">
        <f t="shared" si="355"/>
        <v>0:1</v>
      </c>
      <c r="AZ370" s="258" t="str">
        <f t="shared" si="355"/>
        <v>0:1</v>
      </c>
      <c r="BA370" s="258" t="str">
        <f t="shared" si="355"/>
        <v>26:27</v>
      </c>
      <c r="BB370" s="258" t="str">
        <f t="shared" si="355"/>
        <v>27:28</v>
      </c>
      <c r="BC370" s="258" t="str">
        <f t="shared" si="355"/>
        <v>28:29</v>
      </c>
      <c r="BD370" s="258" t="str">
        <f t="shared" si="355"/>
        <v>29:30</v>
      </c>
      <c r="BE370" s="258" t="str">
        <f t="shared" si="355"/>
        <v>30:31</v>
      </c>
      <c r="BF370" s="258" t="str">
        <f t="shared" si="354"/>
        <v>0:1</v>
      </c>
      <c r="BG370" s="258" t="str">
        <f t="shared" si="354"/>
        <v>0:1</v>
      </c>
      <c r="BH370" s="258" t="str">
        <f t="shared" si="354"/>
        <v>26:27</v>
      </c>
      <c r="BI370" s="258" t="str">
        <f t="shared" si="354"/>
        <v>27:28</v>
      </c>
      <c r="BJ370" s="258" t="str">
        <f t="shared" si="354"/>
        <v>28:29</v>
      </c>
      <c r="BK370" s="258" t="str">
        <f t="shared" si="354"/>
        <v>29:30</v>
      </c>
      <c r="BL370" s="258" t="str">
        <f t="shared" si="354"/>
        <v>30:31</v>
      </c>
      <c r="BM370" s="258" t="str">
        <f t="shared" si="354"/>
        <v>0:1</v>
      </c>
      <c r="BN370" s="258" t="str">
        <f t="shared" si="354"/>
        <v>0:1</v>
      </c>
      <c r="BO370" s="258" t="str">
        <f t="shared" si="354"/>
        <v>26:27</v>
      </c>
      <c r="BP370" s="258" t="str">
        <f t="shared" si="354"/>
        <v>27:28</v>
      </c>
      <c r="BQ370" s="258" t="str">
        <f t="shared" si="354"/>
        <v>28:29</v>
      </c>
      <c r="BR370" s="258" t="str">
        <f t="shared" si="354"/>
        <v>29:30</v>
      </c>
      <c r="BS370" s="258" t="str">
        <f t="shared" si="354"/>
        <v>30:31</v>
      </c>
      <c r="BT370" s="258" t="str">
        <f t="shared" si="354"/>
        <v>0:1</v>
      </c>
      <c r="BU370" s="258" t="str">
        <f t="shared" si="354"/>
        <v>0:1</v>
      </c>
      <c r="BV370" s="258" t="str">
        <f t="shared" si="354"/>
        <v>26:27</v>
      </c>
      <c r="BW370" s="258" t="str">
        <f t="shared" si="354"/>
        <v>27:28</v>
      </c>
      <c r="BX370" s="258" t="str">
        <f t="shared" si="354"/>
        <v>28:29</v>
      </c>
      <c r="BY370" s="258" t="str">
        <f t="shared" si="354"/>
        <v>29:30</v>
      </c>
      <c r="BZ370" s="258" t="str">
        <f t="shared" si="354"/>
        <v>30:31</v>
      </c>
      <c r="CA370" s="258" t="str">
        <f t="shared" si="354"/>
        <v>0:1</v>
      </c>
      <c r="CB370" s="258" t="str">
        <f t="shared" si="354"/>
        <v>0:1</v>
      </c>
      <c r="CC370" s="258" t="str">
        <f t="shared" si="354"/>
        <v>26:27</v>
      </c>
      <c r="CD370" s="258" t="str">
        <f t="shared" si="354"/>
        <v>27:28</v>
      </c>
      <c r="CE370" s="258" t="str">
        <f t="shared" si="354"/>
        <v>28:29</v>
      </c>
      <c r="CF370" s="258" t="str">
        <f t="shared" si="354"/>
        <v>29:30</v>
      </c>
      <c r="CG370" s="258" t="str">
        <f t="shared" si="354"/>
        <v>30:31</v>
      </c>
      <c r="CH370" s="258" t="str">
        <f t="shared" si="354"/>
        <v>0:1</v>
      </c>
      <c r="CI370" s="258" t="str">
        <f t="shared" si="354"/>
        <v>0:1</v>
      </c>
      <c r="CJ370" s="258" t="str">
        <f t="shared" si="354"/>
        <v>26:27</v>
      </c>
      <c r="CK370" s="258" t="str">
        <f t="shared" si="354"/>
        <v>27:28</v>
      </c>
      <c r="CL370" s="258" t="str">
        <f t="shared" si="354"/>
        <v>28:29</v>
      </c>
      <c r="CM370" s="258" t="str">
        <f t="shared" si="354"/>
        <v>29:30</v>
      </c>
      <c r="CN370" s="258" t="str">
        <f t="shared" si="354"/>
        <v>30:31</v>
      </c>
    </row>
    <row r="371" spans="1:92" ht="66.75" outlineLevel="1">
      <c r="A371" s="21"/>
      <c r="C371" s="27"/>
      <c r="D371" s="27"/>
      <c r="E371" s="27"/>
      <c r="F371" s="27"/>
      <c r="G371" s="27"/>
      <c r="H371" s="27"/>
      <c r="I371" s="27"/>
      <c r="J371" s="27"/>
      <c r="K371" s="27"/>
      <c r="L371" s="27"/>
      <c r="M371" s="27"/>
      <c r="N371" s="27"/>
      <c r="O371" s="27"/>
      <c r="P371" s="257" t="str">
        <f t="shared" ref="P371:Q371" si="356">P370&amp;", "&amp;P$369</f>
        <v>0:1, 59:67</v>
      </c>
      <c r="Q371" s="257" t="str">
        <f t="shared" si="356"/>
        <v>0:1, 67:74</v>
      </c>
      <c r="R371" s="257" t="str">
        <f>R370&amp;", "&amp;R$369</f>
        <v>26:27, 67:74</v>
      </c>
      <c r="S371" s="257" t="str">
        <f>S370&amp;", "&amp;S$369</f>
        <v>27:28, 67:74</v>
      </c>
      <c r="T371" s="257" t="str">
        <f>T370&amp;", "&amp;T$369</f>
        <v>28:29, 67:74</v>
      </c>
      <c r="U371" s="257" t="str">
        <f>U370&amp;", "&amp;U$369</f>
        <v>29:30, 67:74</v>
      </c>
      <c r="V371" s="257" t="str">
        <f>V370&amp;", "&amp;V$369</f>
        <v>30:31, 67:74</v>
      </c>
      <c r="W371" s="257" t="str">
        <f t="shared" ref="W371:BE371" si="357">W370&amp;", "&amp;W$369</f>
        <v>0:1, 61:69</v>
      </c>
      <c r="X371" s="257" t="str">
        <f t="shared" si="357"/>
        <v>0:1, 69:76</v>
      </c>
      <c r="Y371" s="257" t="str">
        <f t="shared" si="357"/>
        <v>26:27, 69:76</v>
      </c>
      <c r="Z371" s="257" t="str">
        <f t="shared" si="357"/>
        <v>27:28, 69:76</v>
      </c>
      <c r="AA371" s="257" t="str">
        <f t="shared" si="357"/>
        <v>28:29, 69:76</v>
      </c>
      <c r="AB371" s="257" t="str">
        <f t="shared" si="357"/>
        <v>29:30, 69:76</v>
      </c>
      <c r="AC371" s="257" t="str">
        <f t="shared" si="357"/>
        <v>30:31, 69:76</v>
      </c>
      <c r="AD371" s="257" t="str">
        <f t="shared" si="357"/>
        <v>0:1, 64:72</v>
      </c>
      <c r="AE371" s="257" t="str">
        <f t="shared" si="357"/>
        <v>0:1, 72:79</v>
      </c>
      <c r="AF371" s="257" t="str">
        <f t="shared" si="357"/>
        <v>26:27, 72:79</v>
      </c>
      <c r="AG371" s="257" t="str">
        <f t="shared" si="357"/>
        <v>27:28, 72:79</v>
      </c>
      <c r="AH371" s="257" t="str">
        <f t="shared" si="357"/>
        <v>28:29, 72:79</v>
      </c>
      <c r="AI371" s="257" t="str">
        <f t="shared" si="357"/>
        <v>29:30, 72:79</v>
      </c>
      <c r="AJ371" s="257" t="str">
        <f t="shared" si="357"/>
        <v>30:31, 72:79</v>
      </c>
      <c r="AK371" s="257" t="str">
        <f t="shared" si="357"/>
        <v>0:1, 66:74</v>
      </c>
      <c r="AL371" s="257" t="str">
        <f t="shared" si="357"/>
        <v>0:1, 74:81</v>
      </c>
      <c r="AM371" s="257" t="str">
        <f t="shared" si="357"/>
        <v>26:27, 74:81</v>
      </c>
      <c r="AN371" s="257" t="str">
        <f t="shared" si="357"/>
        <v>27:28, 74:81</v>
      </c>
      <c r="AO371" s="257" t="str">
        <f t="shared" si="357"/>
        <v>28:29, 74:81</v>
      </c>
      <c r="AP371" s="257" t="str">
        <f t="shared" si="357"/>
        <v>29:30, 74:81</v>
      </c>
      <c r="AQ371" s="257" t="str">
        <f t="shared" si="357"/>
        <v>30:31, 74:81</v>
      </c>
      <c r="AR371" s="257" t="str">
        <f t="shared" ref="AR371:AX371" si="358">AR370&amp;", "&amp;AR$369</f>
        <v>0:1, 68:76</v>
      </c>
      <c r="AS371" s="257" t="str">
        <f t="shared" si="358"/>
        <v>0:1, 76:83</v>
      </c>
      <c r="AT371" s="257" t="str">
        <f t="shared" si="358"/>
        <v>26:27, 76:83</v>
      </c>
      <c r="AU371" s="257" t="str">
        <f t="shared" si="358"/>
        <v>27:28, 76:83</v>
      </c>
      <c r="AV371" s="257" t="str">
        <f t="shared" si="358"/>
        <v>28:29, 76:83</v>
      </c>
      <c r="AW371" s="257" t="str">
        <f t="shared" si="358"/>
        <v>29:30, 76:83</v>
      </c>
      <c r="AX371" s="257" t="str">
        <f t="shared" si="358"/>
        <v>30:31, 76:83</v>
      </c>
      <c r="AY371" s="257" t="str">
        <f t="shared" si="357"/>
        <v>0:1, 59:67</v>
      </c>
      <c r="AZ371" s="257" t="str">
        <f t="shared" si="357"/>
        <v>0:1, 67:74</v>
      </c>
      <c r="BA371" s="257" t="str">
        <f t="shared" si="357"/>
        <v>26:27, 67:74</v>
      </c>
      <c r="BB371" s="257" t="str">
        <f t="shared" si="357"/>
        <v>27:28, 67:74</v>
      </c>
      <c r="BC371" s="257" t="str">
        <f t="shared" si="357"/>
        <v>28:29, 67:74</v>
      </c>
      <c r="BD371" s="257" t="str">
        <f t="shared" si="357"/>
        <v>29:30, 67:74</v>
      </c>
      <c r="BE371" s="257" t="str">
        <f t="shared" si="357"/>
        <v>30:31, 67:74</v>
      </c>
      <c r="BF371" s="257" t="str">
        <f t="shared" ref="BF371:CG371" si="359">BF370&amp;", "&amp;BF$369</f>
        <v>0:1, 106:119</v>
      </c>
      <c r="BG371" s="257" t="str">
        <f t="shared" si="359"/>
        <v>0:1, 119:126</v>
      </c>
      <c r="BH371" s="257" t="str">
        <f t="shared" si="359"/>
        <v>26:27, 119:126</v>
      </c>
      <c r="BI371" s="257" t="str">
        <f t="shared" si="359"/>
        <v>27:28, 119:126</v>
      </c>
      <c r="BJ371" s="257" t="str">
        <f t="shared" si="359"/>
        <v>28:29, 119:126</v>
      </c>
      <c r="BK371" s="257" t="str">
        <f t="shared" si="359"/>
        <v>29:30, 119:126</v>
      </c>
      <c r="BL371" s="257" t="str">
        <f t="shared" si="359"/>
        <v>30:31, 119:126</v>
      </c>
      <c r="BM371" s="257" t="str">
        <f t="shared" si="359"/>
        <v>0:1, 158:171</v>
      </c>
      <c r="BN371" s="257" t="str">
        <f t="shared" si="359"/>
        <v>0:1, 171:178</v>
      </c>
      <c r="BO371" s="257" t="str">
        <f t="shared" si="359"/>
        <v>26:27, 171:178</v>
      </c>
      <c r="BP371" s="257" t="str">
        <f t="shared" si="359"/>
        <v>27:28, 171:178</v>
      </c>
      <c r="BQ371" s="257" t="str">
        <f t="shared" si="359"/>
        <v>28:29, 171:178</v>
      </c>
      <c r="BR371" s="257" t="str">
        <f t="shared" si="359"/>
        <v>29:30, 171:178</v>
      </c>
      <c r="BS371" s="257" t="str">
        <f t="shared" si="359"/>
        <v>30:31, 171:178</v>
      </c>
      <c r="BT371" s="257" t="str">
        <f t="shared" si="359"/>
        <v>0:1, 210:223</v>
      </c>
      <c r="BU371" s="257" t="str">
        <f t="shared" si="359"/>
        <v>0:1, 223:230</v>
      </c>
      <c r="BV371" s="257" t="str">
        <f t="shared" si="359"/>
        <v>26:27, 223:230</v>
      </c>
      <c r="BW371" s="257" t="str">
        <f t="shared" si="359"/>
        <v>27:28, 223:230</v>
      </c>
      <c r="BX371" s="257" t="str">
        <f t="shared" si="359"/>
        <v>28:29, 223:230</v>
      </c>
      <c r="BY371" s="257" t="str">
        <f t="shared" si="359"/>
        <v>29:30, 223:230</v>
      </c>
      <c r="BZ371" s="257" t="str">
        <f t="shared" si="359"/>
        <v>30:31, 223:230</v>
      </c>
      <c r="CA371" s="257" t="str">
        <f t="shared" si="359"/>
        <v>0:1, 262:275</v>
      </c>
      <c r="CB371" s="257" t="str">
        <f t="shared" si="359"/>
        <v>0:1, 275:282</v>
      </c>
      <c r="CC371" s="257" t="str">
        <f t="shared" si="359"/>
        <v>26:27, 275:282</v>
      </c>
      <c r="CD371" s="257" t="str">
        <f t="shared" si="359"/>
        <v>27:28, 275:282</v>
      </c>
      <c r="CE371" s="257" t="str">
        <f t="shared" si="359"/>
        <v>28:29, 275:282</v>
      </c>
      <c r="CF371" s="257" t="str">
        <f t="shared" si="359"/>
        <v>29:30, 275:282</v>
      </c>
      <c r="CG371" s="257" t="str">
        <f t="shared" si="359"/>
        <v>30:31, 275:282</v>
      </c>
      <c r="CH371" s="257" t="str">
        <f t="shared" ref="CH371:CN371" si="360">CH370&amp;", "&amp;CH$369</f>
        <v>0:1, 314:327</v>
      </c>
      <c r="CI371" s="257" t="str">
        <f t="shared" si="360"/>
        <v>0:1, 327:334</v>
      </c>
      <c r="CJ371" s="257" t="str">
        <f t="shared" si="360"/>
        <v>26:27, 327:334</v>
      </c>
      <c r="CK371" s="257" t="str">
        <f t="shared" si="360"/>
        <v>27:28, 327:334</v>
      </c>
      <c r="CL371" s="257" t="str">
        <f t="shared" si="360"/>
        <v>28:29, 327:334</v>
      </c>
      <c r="CM371" s="257" t="str">
        <f t="shared" si="360"/>
        <v>29:30, 327:334</v>
      </c>
      <c r="CN371" s="257" t="str">
        <f t="shared" si="360"/>
        <v>30:31, 327:334</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8" t="str">
        <f>P372</f>
        <v>0:1</v>
      </c>
      <c r="X372" s="258" t="str">
        <f t="shared" ref="X372:CN372" si="361">Q372</f>
        <v>0:1</v>
      </c>
      <c r="Y372" s="258" t="str">
        <f t="shared" si="361"/>
        <v>170:171</v>
      </c>
      <c r="Z372" s="258" t="str">
        <f t="shared" si="361"/>
        <v>171:172</v>
      </c>
      <c r="AA372" s="258" t="str">
        <f t="shared" si="361"/>
        <v>172:173</v>
      </c>
      <c r="AB372" s="258" t="str">
        <f t="shared" si="361"/>
        <v>173:174</v>
      </c>
      <c r="AC372" s="258" t="str">
        <f t="shared" si="361"/>
        <v>174:175</v>
      </c>
      <c r="AD372" s="258" t="str">
        <f t="shared" si="361"/>
        <v>0:1</v>
      </c>
      <c r="AE372" s="258" t="str">
        <f t="shared" si="361"/>
        <v>0:1</v>
      </c>
      <c r="AF372" s="258" t="str">
        <f t="shared" si="361"/>
        <v>170:171</v>
      </c>
      <c r="AG372" s="258" t="str">
        <f t="shared" si="361"/>
        <v>171:172</v>
      </c>
      <c r="AH372" s="258" t="str">
        <f t="shared" si="361"/>
        <v>172:173</v>
      </c>
      <c r="AI372" s="258" t="str">
        <f t="shared" si="361"/>
        <v>173:174</v>
      </c>
      <c r="AJ372" s="258" t="str">
        <f t="shared" si="361"/>
        <v>174:175</v>
      </c>
      <c r="AK372" s="258" t="str">
        <f t="shared" si="361"/>
        <v>0:1</v>
      </c>
      <c r="AL372" s="258" t="str">
        <f t="shared" si="361"/>
        <v>0:1</v>
      </c>
      <c r="AM372" s="258" t="str">
        <f t="shared" si="361"/>
        <v>170:171</v>
      </c>
      <c r="AN372" s="258" t="str">
        <f t="shared" si="361"/>
        <v>171:172</v>
      </c>
      <c r="AO372" s="258" t="str">
        <f t="shared" si="361"/>
        <v>172:173</v>
      </c>
      <c r="AP372" s="258" t="str">
        <f t="shared" si="361"/>
        <v>173:174</v>
      </c>
      <c r="AQ372" s="258" t="str">
        <f t="shared" si="361"/>
        <v>174:175</v>
      </c>
      <c r="AR372" s="258" t="str">
        <f t="shared" ref="AR372:BE372" si="362">AD372</f>
        <v>0:1</v>
      </c>
      <c r="AS372" s="258" t="str">
        <f t="shared" si="362"/>
        <v>0:1</v>
      </c>
      <c r="AT372" s="258" t="str">
        <f t="shared" si="362"/>
        <v>170:171</v>
      </c>
      <c r="AU372" s="258" t="str">
        <f t="shared" si="362"/>
        <v>171:172</v>
      </c>
      <c r="AV372" s="258" t="str">
        <f t="shared" si="362"/>
        <v>172:173</v>
      </c>
      <c r="AW372" s="258" t="str">
        <f t="shared" si="362"/>
        <v>173:174</v>
      </c>
      <c r="AX372" s="258" t="str">
        <f t="shared" si="362"/>
        <v>174:175</v>
      </c>
      <c r="AY372" s="258" t="str">
        <f t="shared" si="362"/>
        <v>0:1</v>
      </c>
      <c r="AZ372" s="258" t="str">
        <f t="shared" si="362"/>
        <v>0:1</v>
      </c>
      <c r="BA372" s="258" t="str">
        <f t="shared" si="362"/>
        <v>170:171</v>
      </c>
      <c r="BB372" s="258" t="str">
        <f t="shared" si="362"/>
        <v>171:172</v>
      </c>
      <c r="BC372" s="258" t="str">
        <f t="shared" si="362"/>
        <v>172:173</v>
      </c>
      <c r="BD372" s="258" t="str">
        <f t="shared" si="362"/>
        <v>173:174</v>
      </c>
      <c r="BE372" s="258" t="str">
        <f t="shared" si="362"/>
        <v>174:175</v>
      </c>
      <c r="BF372" s="258" t="str">
        <f t="shared" si="361"/>
        <v>0:1</v>
      </c>
      <c r="BG372" s="258" t="str">
        <f t="shared" si="361"/>
        <v>0:1</v>
      </c>
      <c r="BH372" s="258" t="str">
        <f t="shared" si="361"/>
        <v>170:171</v>
      </c>
      <c r="BI372" s="258" t="str">
        <f t="shared" si="361"/>
        <v>171:172</v>
      </c>
      <c r="BJ372" s="258" t="str">
        <f t="shared" si="361"/>
        <v>172:173</v>
      </c>
      <c r="BK372" s="258" t="str">
        <f t="shared" si="361"/>
        <v>173:174</v>
      </c>
      <c r="BL372" s="258" t="str">
        <f t="shared" si="361"/>
        <v>174:175</v>
      </c>
      <c r="BM372" s="258" t="str">
        <f t="shared" si="361"/>
        <v>0:1</v>
      </c>
      <c r="BN372" s="258" t="str">
        <f t="shared" si="361"/>
        <v>0:1</v>
      </c>
      <c r="BO372" s="258" t="str">
        <f t="shared" si="361"/>
        <v>170:171</v>
      </c>
      <c r="BP372" s="258" t="str">
        <f t="shared" si="361"/>
        <v>171:172</v>
      </c>
      <c r="BQ372" s="258" t="str">
        <f t="shared" si="361"/>
        <v>172:173</v>
      </c>
      <c r="BR372" s="258" t="str">
        <f t="shared" si="361"/>
        <v>173:174</v>
      </c>
      <c r="BS372" s="258" t="str">
        <f t="shared" si="361"/>
        <v>174:175</v>
      </c>
      <c r="BT372" s="258" t="str">
        <f t="shared" si="361"/>
        <v>0:1</v>
      </c>
      <c r="BU372" s="258" t="str">
        <f t="shared" si="361"/>
        <v>0:1</v>
      </c>
      <c r="BV372" s="258" t="str">
        <f t="shared" si="361"/>
        <v>170:171</v>
      </c>
      <c r="BW372" s="258" t="str">
        <f t="shared" si="361"/>
        <v>171:172</v>
      </c>
      <c r="BX372" s="258" t="str">
        <f t="shared" si="361"/>
        <v>172:173</v>
      </c>
      <c r="BY372" s="258" t="str">
        <f t="shared" si="361"/>
        <v>173:174</v>
      </c>
      <c r="BZ372" s="258" t="str">
        <f t="shared" si="361"/>
        <v>174:175</v>
      </c>
      <c r="CA372" s="258" t="str">
        <f t="shared" si="361"/>
        <v>0:1</v>
      </c>
      <c r="CB372" s="258" t="str">
        <f t="shared" si="361"/>
        <v>0:1</v>
      </c>
      <c r="CC372" s="258" t="str">
        <f t="shared" si="361"/>
        <v>170:171</v>
      </c>
      <c r="CD372" s="258" t="str">
        <f t="shared" si="361"/>
        <v>171:172</v>
      </c>
      <c r="CE372" s="258" t="str">
        <f t="shared" si="361"/>
        <v>172:173</v>
      </c>
      <c r="CF372" s="258" t="str">
        <f t="shared" si="361"/>
        <v>173:174</v>
      </c>
      <c r="CG372" s="258" t="str">
        <f t="shared" si="361"/>
        <v>174:175</v>
      </c>
      <c r="CH372" s="258" t="str">
        <f t="shared" si="361"/>
        <v>0:1</v>
      </c>
      <c r="CI372" s="258" t="str">
        <f t="shared" si="361"/>
        <v>0:1</v>
      </c>
      <c r="CJ372" s="258" t="str">
        <f t="shared" si="361"/>
        <v>170:171</v>
      </c>
      <c r="CK372" s="258" t="str">
        <f t="shared" si="361"/>
        <v>171:172</v>
      </c>
      <c r="CL372" s="258" t="str">
        <f t="shared" si="361"/>
        <v>172:173</v>
      </c>
      <c r="CM372" s="258" t="str">
        <f t="shared" si="361"/>
        <v>173:174</v>
      </c>
      <c r="CN372" s="258" t="str">
        <f t="shared" si="361"/>
        <v>174:175</v>
      </c>
    </row>
    <row r="373" spans="1:92" ht="78" outlineLevel="1">
      <c r="B373" s="29"/>
      <c r="C373" s="149"/>
      <c r="D373" s="149"/>
      <c r="E373" s="149"/>
      <c r="F373" s="149"/>
      <c r="G373" s="149"/>
      <c r="H373" s="149"/>
      <c r="I373" s="149"/>
      <c r="J373" s="149"/>
      <c r="K373" s="149"/>
      <c r="L373" s="149"/>
      <c r="M373" s="149"/>
      <c r="N373" s="27"/>
      <c r="O373" s="27"/>
      <c r="P373" s="256" t="str">
        <f t="shared" ref="P373:CH373" si="363">P372&amp;", "&amp;P$369</f>
        <v>0:1, 59:67</v>
      </c>
      <c r="Q373" s="256" t="str">
        <f t="shared" si="363"/>
        <v>0:1, 67:74</v>
      </c>
      <c r="R373" s="256" t="str">
        <f t="shared" si="363"/>
        <v>170:171, 67:74</v>
      </c>
      <c r="S373" s="256" t="str">
        <f t="shared" si="363"/>
        <v>171:172, 67:74</v>
      </c>
      <c r="T373" s="256" t="str">
        <f t="shared" si="363"/>
        <v>172:173, 67:74</v>
      </c>
      <c r="U373" s="256" t="str">
        <f t="shared" si="363"/>
        <v>173:174, 67:74</v>
      </c>
      <c r="V373" s="256" t="str">
        <f t="shared" si="363"/>
        <v>174:175, 67:74</v>
      </c>
      <c r="W373" s="256" t="str">
        <f t="shared" si="363"/>
        <v>0:1, 61:69</v>
      </c>
      <c r="X373" s="256" t="str">
        <f t="shared" si="363"/>
        <v>0:1, 69:76</v>
      </c>
      <c r="Y373" s="256" t="str">
        <f t="shared" si="363"/>
        <v>170:171, 69:76</v>
      </c>
      <c r="Z373" s="256" t="str">
        <f t="shared" si="363"/>
        <v>171:172, 69:76</v>
      </c>
      <c r="AA373" s="256" t="str">
        <f t="shared" si="363"/>
        <v>172:173, 69:76</v>
      </c>
      <c r="AB373" s="256" t="str">
        <f t="shared" si="363"/>
        <v>173:174, 69:76</v>
      </c>
      <c r="AC373" s="256" t="str">
        <f t="shared" si="363"/>
        <v>174:175, 69:76</v>
      </c>
      <c r="AD373" s="256" t="str">
        <f t="shared" si="363"/>
        <v>0:1, 64:72</v>
      </c>
      <c r="AE373" s="256" t="str">
        <f t="shared" si="363"/>
        <v>0:1, 72:79</v>
      </c>
      <c r="AF373" s="256" t="str">
        <f t="shared" si="363"/>
        <v>170:171, 72:79</v>
      </c>
      <c r="AG373" s="256" t="str">
        <f t="shared" si="363"/>
        <v>171:172, 72:79</v>
      </c>
      <c r="AH373" s="256" t="str">
        <f t="shared" si="363"/>
        <v>172:173, 72:79</v>
      </c>
      <c r="AI373" s="256" t="str">
        <f t="shared" si="363"/>
        <v>173:174, 72:79</v>
      </c>
      <c r="AJ373" s="256" t="str">
        <f t="shared" si="363"/>
        <v>174:175, 72:79</v>
      </c>
      <c r="AK373" s="256" t="str">
        <f t="shared" si="363"/>
        <v>0:1, 66:74</v>
      </c>
      <c r="AL373" s="256" t="str">
        <f t="shared" si="363"/>
        <v>0:1, 74:81</v>
      </c>
      <c r="AM373" s="256" t="str">
        <f t="shared" si="363"/>
        <v>170:171, 74:81</v>
      </c>
      <c r="AN373" s="256" t="str">
        <f t="shared" si="363"/>
        <v>171:172, 74:81</v>
      </c>
      <c r="AO373" s="256" t="str">
        <f t="shared" si="363"/>
        <v>172:173, 74:81</v>
      </c>
      <c r="AP373" s="256" t="str">
        <f t="shared" si="363"/>
        <v>173:174, 74:81</v>
      </c>
      <c r="AQ373" s="256" t="str">
        <f t="shared" si="363"/>
        <v>174:175, 74:81</v>
      </c>
      <c r="AR373" s="256" t="str">
        <f t="shared" ref="AR373:AX373" si="364">AR372&amp;", "&amp;AR$369</f>
        <v>0:1, 68:76</v>
      </c>
      <c r="AS373" s="256" t="str">
        <f t="shared" si="364"/>
        <v>0:1, 76:83</v>
      </c>
      <c r="AT373" s="256" t="str">
        <f t="shared" si="364"/>
        <v>170:171, 76:83</v>
      </c>
      <c r="AU373" s="256" t="str">
        <f t="shared" si="364"/>
        <v>171:172, 76:83</v>
      </c>
      <c r="AV373" s="256" t="str">
        <f t="shared" si="364"/>
        <v>172:173, 76:83</v>
      </c>
      <c r="AW373" s="256" t="str">
        <f t="shared" si="364"/>
        <v>173:174, 76:83</v>
      </c>
      <c r="AX373" s="256" t="str">
        <f t="shared" si="364"/>
        <v>174:175, 76:83</v>
      </c>
      <c r="AY373" s="256" t="str">
        <f t="shared" si="363"/>
        <v>0:1, 59:67</v>
      </c>
      <c r="AZ373" s="256" t="str">
        <f t="shared" si="363"/>
        <v>0:1, 67:74</v>
      </c>
      <c r="BA373" s="256" t="str">
        <f t="shared" si="363"/>
        <v>170:171, 67:74</v>
      </c>
      <c r="BB373" s="256" t="str">
        <f t="shared" si="363"/>
        <v>171:172, 67:74</v>
      </c>
      <c r="BC373" s="256" t="str">
        <f t="shared" si="363"/>
        <v>172:173, 67:74</v>
      </c>
      <c r="BD373" s="256" t="str">
        <f t="shared" si="363"/>
        <v>173:174, 67:74</v>
      </c>
      <c r="BE373" s="256" t="str">
        <f t="shared" si="363"/>
        <v>174:175, 67:74</v>
      </c>
      <c r="BF373" s="256" t="str">
        <f t="shared" si="363"/>
        <v>0:1, 106:119</v>
      </c>
      <c r="BG373" s="256" t="str">
        <f t="shared" si="363"/>
        <v>0:1, 119:126</v>
      </c>
      <c r="BH373" s="256" t="str">
        <f t="shared" si="363"/>
        <v>170:171, 119:126</v>
      </c>
      <c r="BI373" s="256" t="str">
        <f t="shared" si="363"/>
        <v>171:172, 119:126</v>
      </c>
      <c r="BJ373" s="256" t="str">
        <f t="shared" si="363"/>
        <v>172:173, 119:126</v>
      </c>
      <c r="BK373" s="256" t="str">
        <f t="shared" si="363"/>
        <v>173:174, 119:126</v>
      </c>
      <c r="BL373" s="256" t="str">
        <f t="shared" si="363"/>
        <v>174:175, 119:126</v>
      </c>
      <c r="BM373" s="256" t="str">
        <f t="shared" si="363"/>
        <v>0:1, 158:171</v>
      </c>
      <c r="BN373" s="256" t="str">
        <f t="shared" si="363"/>
        <v>0:1, 171:178</v>
      </c>
      <c r="BO373" s="256" t="str">
        <f t="shared" si="363"/>
        <v>170:171, 171:178</v>
      </c>
      <c r="BP373" s="256" t="str">
        <f t="shared" si="363"/>
        <v>171:172, 171:178</v>
      </c>
      <c r="BQ373" s="256" t="str">
        <f t="shared" si="363"/>
        <v>172:173, 171:178</v>
      </c>
      <c r="BR373" s="256" t="str">
        <f t="shared" si="363"/>
        <v>173:174, 171:178</v>
      </c>
      <c r="BS373" s="256" t="str">
        <f t="shared" si="363"/>
        <v>174:175, 171:178</v>
      </c>
      <c r="BT373" s="256" t="str">
        <f t="shared" si="363"/>
        <v>0:1, 210:223</v>
      </c>
      <c r="BU373" s="256" t="str">
        <f t="shared" si="363"/>
        <v>0:1, 223:230</v>
      </c>
      <c r="BV373" s="256" t="str">
        <f t="shared" si="363"/>
        <v>170:171, 223:230</v>
      </c>
      <c r="BW373" s="256" t="str">
        <f t="shared" si="363"/>
        <v>171:172, 223:230</v>
      </c>
      <c r="BX373" s="256" t="str">
        <f t="shared" si="363"/>
        <v>172:173, 223:230</v>
      </c>
      <c r="BY373" s="256" t="str">
        <f t="shared" si="363"/>
        <v>173:174, 223:230</v>
      </c>
      <c r="BZ373" s="256" t="str">
        <f t="shared" si="363"/>
        <v>174:175, 223:230</v>
      </c>
      <c r="CA373" s="256" t="str">
        <f t="shared" si="363"/>
        <v>0:1, 262:275</v>
      </c>
      <c r="CB373" s="256" t="str">
        <f t="shared" si="363"/>
        <v>0:1, 275:282</v>
      </c>
      <c r="CC373" s="256" t="str">
        <f t="shared" si="363"/>
        <v>170:171, 275:282</v>
      </c>
      <c r="CD373" s="256" t="str">
        <f t="shared" si="363"/>
        <v>171:172, 275:282</v>
      </c>
      <c r="CE373" s="256" t="str">
        <f t="shared" si="363"/>
        <v>172:173, 275:282</v>
      </c>
      <c r="CF373" s="256" t="str">
        <f t="shared" si="363"/>
        <v>173:174, 275:282</v>
      </c>
      <c r="CG373" s="256" t="str">
        <f t="shared" si="363"/>
        <v>174:175, 275:282</v>
      </c>
      <c r="CH373" s="256" t="str">
        <f t="shared" si="363"/>
        <v>0:1, 314:327</v>
      </c>
      <c r="CI373" s="256" t="str">
        <f t="shared" ref="CI373:CN373" si="365">CI372&amp;", "&amp;CI$369</f>
        <v>0:1, 327:334</v>
      </c>
      <c r="CJ373" s="256" t="str">
        <f t="shared" si="365"/>
        <v>170:171, 327:334</v>
      </c>
      <c r="CK373" s="256" t="str">
        <f t="shared" si="365"/>
        <v>171:172, 327:334</v>
      </c>
      <c r="CL373" s="256" t="str">
        <f t="shared" si="365"/>
        <v>172:173, 327:334</v>
      </c>
      <c r="CM373" s="256" t="str">
        <f t="shared" si="365"/>
        <v>173:174, 327:334</v>
      </c>
      <c r="CN373" s="256"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7" t="str">
        <f>BF377&amp;", "&amp;BF$376</f>
        <v>43:44, 93:106</v>
      </c>
      <c r="BM378" s="257" t="str">
        <f t="shared" ref="BM378" si="374">BM377&amp;", "&amp;BM$376</f>
        <v>43:44, 145:158</v>
      </c>
      <c r="BT378" s="257" t="str">
        <f t="shared" ref="BT378" si="375">BT377&amp;", "&amp;BT$376</f>
        <v>43:44, 197:210</v>
      </c>
      <c r="CA378" s="257" t="str">
        <f t="shared" ref="CA378" si="376">CA377&amp;", "&amp;CA$376</f>
        <v>43:44, 249:262</v>
      </c>
      <c r="CH378" s="257"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7.25"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78">T733</f>
        <v>0</v>
      </c>
      <c r="D733" s="391">
        <f t="shared" si="378"/>
        <v>0</v>
      </c>
      <c r="G733" s="29" t="s">
        <v>1392</v>
      </c>
      <c r="H733" s="392">
        <v>0.35</v>
      </c>
      <c r="I733" s="392">
        <v>0.5</v>
      </c>
      <c r="J733" s="393">
        <v>1.5</v>
      </c>
      <c r="K733" s="393">
        <v>1.8</v>
      </c>
      <c r="L733" s="394">
        <f t="shared" ref="L733:M740" si="379">CHOOSE(d.Region,Y733,AA733,AC733)</f>
        <v>0</v>
      </c>
      <c r="M733" s="395">
        <f t="shared" si="379"/>
        <v>0</v>
      </c>
      <c r="N733" s="241">
        <v>200</v>
      </c>
      <c r="O733" s="396"/>
      <c r="P733" s="396"/>
      <c r="Q733" s="396"/>
      <c r="R733" s="397">
        <f>$H733/(2-$H733)*$N733</f>
        <v>42.424242424242422</v>
      </c>
      <c r="S733" s="397">
        <f>-(1-$H733)/(2-$H733)*$N733</f>
        <v>-78.787878787878796</v>
      </c>
      <c r="T733" s="398">
        <f>L733*R733/100</f>
        <v>0</v>
      </c>
      <c r="U733" s="398">
        <f>M733*S733/100</f>
        <v>0</v>
      </c>
      <c r="V733" s="398">
        <f t="shared" ref="V733:V740" si="380">((1-$H733)*T733+2*$H733*U733)/(1+$H733)</f>
        <v>0</v>
      </c>
      <c r="Y733" s="399">
        <v>0</v>
      </c>
      <c r="Z733" s="399">
        <v>0</v>
      </c>
      <c r="AA733" s="400">
        <f>Y733</f>
        <v>0</v>
      </c>
      <c r="AB733" s="400">
        <f>Z733</f>
        <v>0</v>
      </c>
      <c r="AC733" s="400">
        <f>AA733</f>
        <v>0</v>
      </c>
      <c r="AD733" s="400">
        <f>AB733</f>
        <v>0</v>
      </c>
    </row>
    <row r="734" spans="1:30" outlineLevel="1">
      <c r="B734" t="s">
        <v>377</v>
      </c>
      <c r="C734" s="391">
        <f t="shared" si="378"/>
        <v>0</v>
      </c>
      <c r="D734" s="391">
        <f t="shared" si="378"/>
        <v>0</v>
      </c>
      <c r="G734" s="29" t="s">
        <v>1393</v>
      </c>
      <c r="H734" s="401">
        <f>H733</f>
        <v>0.35</v>
      </c>
      <c r="I734" s="401">
        <f>I733</f>
        <v>0.5</v>
      </c>
      <c r="J734" s="402">
        <f t="shared" ref="J734:K740" si="381">J733</f>
        <v>1.5</v>
      </c>
      <c r="K734" s="402">
        <f t="shared" si="381"/>
        <v>1.8</v>
      </c>
      <c r="L734" s="403">
        <f t="shared" si="379"/>
        <v>0</v>
      </c>
      <c r="M734" s="404">
        <f t="shared" si="379"/>
        <v>0</v>
      </c>
      <c r="N734" s="31"/>
      <c r="O734" s="396">
        <f>MIN($H734*$K734*(1-$I734),(1-$H734)*$I734*$J734)</f>
        <v>0.315</v>
      </c>
      <c r="P734" s="396">
        <f>$O734/$J734/(1-$H734)</f>
        <v>0.32307692307692304</v>
      </c>
      <c r="Q734" s="396">
        <f>$O734/$K734/$H734</f>
        <v>0.5</v>
      </c>
      <c r="R734" s="396"/>
      <c r="S734" s="396"/>
      <c r="T734" s="398">
        <f t="shared" ref="T734:U736" si="382">P734*L734</f>
        <v>0</v>
      </c>
      <c r="U734" s="398">
        <f t="shared" si="382"/>
        <v>0</v>
      </c>
      <c r="V734" s="398">
        <f t="shared" si="380"/>
        <v>0</v>
      </c>
      <c r="X734" s="405">
        <v>850</v>
      </c>
      <c r="Y734" s="406">
        <v>0</v>
      </c>
      <c r="Z734" s="407">
        <v>0</v>
      </c>
      <c r="AA734" s="406">
        <v>0</v>
      </c>
      <c r="AB734" s="407">
        <v>0</v>
      </c>
      <c r="AC734" s="406">
        <v>0</v>
      </c>
      <c r="AD734" s="407">
        <v>0</v>
      </c>
    </row>
    <row r="735" spans="1:30" outlineLevel="1">
      <c r="B735" t="s">
        <v>1060</v>
      </c>
      <c r="C735" s="391">
        <f t="shared" si="378"/>
        <v>0</v>
      </c>
      <c r="D735" s="391">
        <f t="shared" si="378"/>
        <v>0</v>
      </c>
      <c r="G735" s="29"/>
      <c r="H735" s="401">
        <f>H734</f>
        <v>0.35</v>
      </c>
      <c r="I735" s="401">
        <f t="shared" ref="I735:I740" si="383">I734</f>
        <v>0.5</v>
      </c>
      <c r="J735" s="402">
        <f t="shared" si="381"/>
        <v>1.5</v>
      </c>
      <c r="K735" s="402">
        <f t="shared" si="381"/>
        <v>1.8</v>
      </c>
      <c r="L735" s="403">
        <f t="shared" si="379"/>
        <v>0</v>
      </c>
      <c r="M735" s="404">
        <f t="shared" si="379"/>
        <v>0</v>
      </c>
      <c r="N735" s="31"/>
      <c r="O735" s="396">
        <f>MIN($H735*$K735*(1-$I735),(1-$H735)*$I735*$J735)</f>
        <v>0.315</v>
      </c>
      <c r="P735" s="396">
        <f>$O735/$J735/(1-$H735)</f>
        <v>0.32307692307692304</v>
      </c>
      <c r="Q735" s="396">
        <f>$O735/$K735/$H735</f>
        <v>0.5</v>
      </c>
      <c r="R735" s="396"/>
      <c r="S735" s="396"/>
      <c r="T735" s="398">
        <f t="shared" si="382"/>
        <v>0</v>
      </c>
      <c r="U735" s="398">
        <f t="shared" si="382"/>
        <v>0</v>
      </c>
      <c r="V735" s="398">
        <f t="shared" si="380"/>
        <v>0</v>
      </c>
      <c r="X735" s="405">
        <v>1000</v>
      </c>
      <c r="Y735" s="408">
        <v>0</v>
      </c>
      <c r="Z735" s="409">
        <v>0</v>
      </c>
      <c r="AA735" s="408">
        <v>0</v>
      </c>
      <c r="AB735" s="409">
        <v>0</v>
      </c>
      <c r="AC735" s="408">
        <v>0</v>
      </c>
      <c r="AD735" s="409">
        <v>0</v>
      </c>
    </row>
    <row r="736" spans="1:30" outlineLevel="1">
      <c r="B736" t="s">
        <v>1394</v>
      </c>
      <c r="C736" s="391">
        <f t="shared" si="378"/>
        <v>0</v>
      </c>
      <c r="D736" s="391">
        <f t="shared" si="378"/>
        <v>0</v>
      </c>
      <c r="G736" s="29"/>
      <c r="H736" s="401">
        <f>H735</f>
        <v>0.35</v>
      </c>
      <c r="I736" s="401">
        <f t="shared" si="383"/>
        <v>0.5</v>
      </c>
      <c r="J736" s="402">
        <f t="shared" si="381"/>
        <v>1.5</v>
      </c>
      <c r="K736" s="402">
        <f t="shared" si="381"/>
        <v>1.8</v>
      </c>
      <c r="L736" s="410">
        <f t="shared" si="379"/>
        <v>0</v>
      </c>
      <c r="M736" s="411">
        <f t="shared" si="379"/>
        <v>0</v>
      </c>
      <c r="N736" s="31"/>
      <c r="O736" s="396">
        <f>MIN($H736*$K736*(1-$I736),(1-$H736)*$I736*$J736)</f>
        <v>0.315</v>
      </c>
      <c r="P736" s="396">
        <f>$O736/$J736/(1-$H736)</f>
        <v>0.32307692307692304</v>
      </c>
      <c r="Q736" s="396">
        <f>$O736/$K736/$H736</f>
        <v>0.5</v>
      </c>
      <c r="R736" s="396"/>
      <c r="S736" s="396"/>
      <c r="T736" s="398">
        <f t="shared" si="382"/>
        <v>0</v>
      </c>
      <c r="U736" s="398">
        <f t="shared" si="382"/>
        <v>0</v>
      </c>
      <c r="V736" s="398">
        <f t="shared" si="380"/>
        <v>0</v>
      </c>
      <c r="X736" s="405">
        <v>1200</v>
      </c>
      <c r="Y736" s="412">
        <v>0</v>
      </c>
      <c r="Z736" s="413">
        <v>0</v>
      </c>
      <c r="AA736" s="412">
        <v>0</v>
      </c>
      <c r="AB736" s="413">
        <v>0</v>
      </c>
      <c r="AC736" s="412">
        <v>0</v>
      </c>
      <c r="AD736" s="413">
        <v>0</v>
      </c>
    </row>
    <row r="737" spans="1:30" outlineLevel="1">
      <c r="A737" t="s">
        <v>863</v>
      </c>
      <c r="B737" t="s">
        <v>852</v>
      </c>
      <c r="C737" s="391">
        <f t="shared" si="378"/>
        <v>0</v>
      </c>
      <c r="D737" s="391">
        <f t="shared" si="378"/>
        <v>0</v>
      </c>
      <c r="G737" s="29" t="s">
        <v>1392</v>
      </c>
      <c r="H737" s="392">
        <v>0.5</v>
      </c>
      <c r="I737" s="401">
        <f t="shared" si="383"/>
        <v>0.5</v>
      </c>
      <c r="J737" s="402">
        <f t="shared" si="381"/>
        <v>1.5</v>
      </c>
      <c r="K737" s="402">
        <f t="shared" si="381"/>
        <v>1.8</v>
      </c>
      <c r="L737" s="394">
        <f t="shared" si="379"/>
        <v>0</v>
      </c>
      <c r="M737" s="395">
        <f t="shared" si="379"/>
        <v>0</v>
      </c>
      <c r="N737" s="241">
        <v>200</v>
      </c>
      <c r="O737" s="396"/>
      <c r="P737" s="396"/>
      <c r="Q737" s="396"/>
      <c r="R737" s="397">
        <f>$H737/(2-$H737)*$N737</f>
        <v>66.666666666666657</v>
      </c>
      <c r="S737" s="397">
        <f>-(1-$H737)/(2-$H737)*$N737</f>
        <v>-66.666666666666657</v>
      </c>
      <c r="T737" s="398">
        <f>L737*R737/100</f>
        <v>0</v>
      </c>
      <c r="U737" s="398">
        <f>M737*S737/100</f>
        <v>0</v>
      </c>
      <c r="V737" s="398">
        <f t="shared" si="380"/>
        <v>0</v>
      </c>
      <c r="X737" s="405"/>
      <c r="Y737" s="399">
        <v>0</v>
      </c>
      <c r="Z737" s="399">
        <v>0</v>
      </c>
      <c r="AA737" s="400">
        <f>Y737</f>
        <v>0</v>
      </c>
      <c r="AB737" s="400">
        <f>Z737</f>
        <v>0</v>
      </c>
      <c r="AC737" s="400">
        <f>AA737</f>
        <v>0</v>
      </c>
      <c r="AD737" s="400">
        <f>AB737</f>
        <v>0</v>
      </c>
    </row>
    <row r="738" spans="1:30" outlineLevel="1">
      <c r="B738" t="s">
        <v>377</v>
      </c>
      <c r="C738" s="391">
        <f t="shared" si="378"/>
        <v>0</v>
      </c>
      <c r="D738" s="391">
        <f t="shared" si="378"/>
        <v>0</v>
      </c>
      <c r="G738" s="29" t="s">
        <v>1393</v>
      </c>
      <c r="H738" s="401">
        <f>H737</f>
        <v>0.5</v>
      </c>
      <c r="I738" s="401">
        <f t="shared" si="383"/>
        <v>0.5</v>
      </c>
      <c r="J738" s="402">
        <f t="shared" si="381"/>
        <v>1.5</v>
      </c>
      <c r="K738" s="402">
        <f t="shared" si="381"/>
        <v>1.8</v>
      </c>
      <c r="L738" s="403">
        <f t="shared" si="379"/>
        <v>0</v>
      </c>
      <c r="M738" s="404">
        <f t="shared" si="379"/>
        <v>0</v>
      </c>
      <c r="N738" s="31"/>
      <c r="O738" s="396">
        <f>MIN($H738*$K738*(1-$I738),(1-$H738)*$I738*$J738)</f>
        <v>0.375</v>
      </c>
      <c r="P738" s="396">
        <f>$O738/$J738/(1-$H738)</f>
        <v>0.5</v>
      </c>
      <c r="Q738" s="396">
        <f>$O738/$K738/$H738</f>
        <v>0.41666666666666663</v>
      </c>
      <c r="R738" s="396"/>
      <c r="S738" s="396"/>
      <c r="T738" s="398">
        <f t="shared" ref="T738:U740" si="384">P738*L738</f>
        <v>0</v>
      </c>
      <c r="U738" s="398">
        <f t="shared" si="384"/>
        <v>0</v>
      </c>
      <c r="V738" s="398">
        <f t="shared" si="380"/>
        <v>0</v>
      </c>
      <c r="X738" s="405">
        <v>850</v>
      </c>
      <c r="Y738" s="406">
        <v>0</v>
      </c>
      <c r="Z738" s="407">
        <v>0</v>
      </c>
      <c r="AA738" s="406">
        <v>0</v>
      </c>
      <c r="AB738" s="407">
        <v>0</v>
      </c>
      <c r="AC738" s="406">
        <v>0</v>
      </c>
      <c r="AD738" s="407">
        <v>0</v>
      </c>
    </row>
    <row r="739" spans="1:30" outlineLevel="1">
      <c r="B739" t="s">
        <v>1060</v>
      </c>
      <c r="C739" s="391">
        <f t="shared" si="378"/>
        <v>0</v>
      </c>
      <c r="D739" s="391">
        <f t="shared" si="378"/>
        <v>0</v>
      </c>
      <c r="G739" s="29"/>
      <c r="H739" s="401">
        <f>H738</f>
        <v>0.5</v>
      </c>
      <c r="I739" s="401">
        <f t="shared" si="383"/>
        <v>0.5</v>
      </c>
      <c r="J739" s="402">
        <f t="shared" si="381"/>
        <v>1.5</v>
      </c>
      <c r="K739" s="402">
        <f t="shared" si="381"/>
        <v>1.8</v>
      </c>
      <c r="L739" s="403">
        <f t="shared" si="379"/>
        <v>0</v>
      </c>
      <c r="M739" s="404">
        <f t="shared" si="379"/>
        <v>0</v>
      </c>
      <c r="N739" s="31"/>
      <c r="O739" s="396">
        <f>MIN($H739*$K739*(1-$I739),(1-$H739)*$I739*$J739)</f>
        <v>0.375</v>
      </c>
      <c r="P739" s="396">
        <f>$O739/$J739/(1-$H739)</f>
        <v>0.5</v>
      </c>
      <c r="Q739" s="396">
        <f>$O739/$K739/$H739</f>
        <v>0.41666666666666663</v>
      </c>
      <c r="R739" s="396"/>
      <c r="S739" s="396"/>
      <c r="T739" s="398">
        <f t="shared" si="384"/>
        <v>0</v>
      </c>
      <c r="U739" s="398">
        <f t="shared" si="384"/>
        <v>0</v>
      </c>
      <c r="V739" s="398">
        <f t="shared" si="380"/>
        <v>0</v>
      </c>
      <c r="X739" s="405">
        <v>1000</v>
      </c>
      <c r="Y739" s="408">
        <v>0</v>
      </c>
      <c r="Z739" s="409">
        <v>0</v>
      </c>
      <c r="AA739" s="408">
        <v>0</v>
      </c>
      <c r="AB739" s="409">
        <v>0</v>
      </c>
      <c r="AC739" s="408">
        <v>0</v>
      </c>
      <c r="AD739" s="409">
        <v>0</v>
      </c>
    </row>
    <row r="740" spans="1:30" outlineLevel="1">
      <c r="B740" t="s">
        <v>1394</v>
      </c>
      <c r="C740" s="391">
        <f t="shared" si="378"/>
        <v>0</v>
      </c>
      <c r="D740" s="391">
        <f t="shared" si="378"/>
        <v>0</v>
      </c>
      <c r="G740" s="29"/>
      <c r="H740" s="401">
        <f>H739</f>
        <v>0.5</v>
      </c>
      <c r="I740" s="401">
        <f t="shared" si="383"/>
        <v>0.5</v>
      </c>
      <c r="J740" s="402">
        <f t="shared" si="381"/>
        <v>1.5</v>
      </c>
      <c r="K740" s="402">
        <f t="shared" si="381"/>
        <v>1.8</v>
      </c>
      <c r="L740" s="410">
        <f t="shared" si="379"/>
        <v>0</v>
      </c>
      <c r="M740" s="411">
        <f t="shared" si="379"/>
        <v>0</v>
      </c>
      <c r="N740" s="31"/>
      <c r="O740" s="396">
        <f>MIN($H740*$K740*(1-$I740),(1-$H740)*$I740*$J740)</f>
        <v>0.375</v>
      </c>
      <c r="P740" s="396">
        <f>$O740/$J740/(1-$H740)</f>
        <v>0.5</v>
      </c>
      <c r="Q740" s="396">
        <f>$O740/$K740/$H740</f>
        <v>0.41666666666666663</v>
      </c>
      <c r="R740" s="396"/>
      <c r="S740" s="396"/>
      <c r="T740" s="398">
        <f t="shared" si="384"/>
        <v>0</v>
      </c>
      <c r="U740" s="398">
        <f t="shared" si="384"/>
        <v>0</v>
      </c>
      <c r="V740" s="398">
        <f t="shared" si="380"/>
        <v>0</v>
      </c>
      <c r="X740" s="405">
        <v>1200</v>
      </c>
      <c r="Y740" s="412">
        <v>0</v>
      </c>
      <c r="Z740" s="413">
        <v>0</v>
      </c>
      <c r="AA740" s="412">
        <v>0</v>
      </c>
      <c r="AB740" s="413">
        <v>0</v>
      </c>
      <c r="AC740" s="412">
        <v>0</v>
      </c>
      <c r="AD740" s="413">
        <v>0</v>
      </c>
    </row>
    <row r="741" spans="1:30" ht="36.75" outlineLevel="1">
      <c r="Y741" s="414" t="s">
        <v>1395</v>
      </c>
      <c r="Z741" s="415"/>
      <c r="AA741" s="415"/>
      <c r="AB741" s="415"/>
      <c r="AC741" s="415"/>
      <c r="AD741" s="415"/>
    </row>
    <row r="743" spans="1:30">
      <c r="A743" s="184" t="s">
        <v>1474</v>
      </c>
    </row>
    <row r="744" spans="1:30" ht="45.75"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385">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385"/>
        <v>SWV  Spr</v>
      </c>
      <c r="C746">
        <v>1</v>
      </c>
      <c r="D746">
        <v>1</v>
      </c>
      <c r="E746">
        <v>2</v>
      </c>
      <c r="F746">
        <v>1</v>
      </c>
      <c r="G746">
        <v>1</v>
      </c>
      <c r="H746" s="466">
        <f t="shared" ref="H746:H780" si="386">CHOOSE($D746,3,4,4,5)</f>
        <v>3</v>
      </c>
      <c r="I746" s="466">
        <f t="shared" ref="I746:I780" si="387">CHOOSE($E746,4,3,2)</f>
        <v>3</v>
      </c>
      <c r="J746" s="466">
        <v>0</v>
      </c>
      <c r="K746" s="466">
        <v>0</v>
      </c>
      <c r="L746" s="466">
        <v>0</v>
      </c>
      <c r="M746" s="466">
        <v>0</v>
      </c>
      <c r="N746" s="466">
        <f t="shared" ref="N746:N780" si="388">CHOOSE($D746,2,2,2,3)</f>
        <v>2</v>
      </c>
    </row>
    <row r="747" spans="1:30" outlineLevel="1">
      <c r="B747" t="e">
        <f t="shared" si="385"/>
        <v>#REF!</v>
      </c>
      <c r="C747">
        <v>1</v>
      </c>
      <c r="D747">
        <v>1</v>
      </c>
      <c r="E747">
        <v>3</v>
      </c>
      <c r="F747">
        <v>1</v>
      </c>
      <c r="G747">
        <v>1</v>
      </c>
      <c r="H747" s="466">
        <f t="shared" si="386"/>
        <v>3</v>
      </c>
      <c r="I747" s="466">
        <f t="shared" si="387"/>
        <v>2</v>
      </c>
      <c r="J747" s="466">
        <v>0</v>
      </c>
      <c r="K747" s="466">
        <v>0</v>
      </c>
      <c r="L747" s="466">
        <v>0</v>
      </c>
      <c r="M747" s="466">
        <v>0</v>
      </c>
      <c r="N747" s="466">
        <f t="shared" si="388"/>
        <v>2</v>
      </c>
    </row>
    <row r="748" spans="1:30" outlineLevel="1">
      <c r="A748" t="s">
        <v>1104</v>
      </c>
      <c r="B748" t="str">
        <f t="shared" si="385"/>
        <v>SWV  Win</v>
      </c>
      <c r="C748">
        <v>1</v>
      </c>
      <c r="D748">
        <v>2</v>
      </c>
      <c r="E748">
        <v>1</v>
      </c>
      <c r="F748">
        <v>1</v>
      </c>
      <c r="G748">
        <v>1</v>
      </c>
      <c r="H748" s="466">
        <f t="shared" si="386"/>
        <v>4</v>
      </c>
      <c r="I748" s="466">
        <f t="shared" si="387"/>
        <v>4</v>
      </c>
      <c r="J748" s="466">
        <v>0</v>
      </c>
      <c r="K748" s="466">
        <v>0</v>
      </c>
      <c r="L748" s="466">
        <v>0</v>
      </c>
      <c r="M748" s="466">
        <v>0</v>
      </c>
      <c r="N748" s="466">
        <f t="shared" si="388"/>
        <v>2</v>
      </c>
    </row>
    <row r="749" spans="1:30" outlineLevel="1">
      <c r="B749" t="str">
        <f t="shared" si="385"/>
        <v>SWV  Spr</v>
      </c>
      <c r="C749">
        <v>1</v>
      </c>
      <c r="D749">
        <v>2</v>
      </c>
      <c r="E749">
        <v>2</v>
      </c>
      <c r="F749">
        <v>1</v>
      </c>
      <c r="G749">
        <v>1</v>
      </c>
      <c r="H749" s="466">
        <f t="shared" si="386"/>
        <v>4</v>
      </c>
      <c r="I749" s="466">
        <f t="shared" si="387"/>
        <v>3</v>
      </c>
      <c r="J749" s="466">
        <v>0</v>
      </c>
      <c r="K749" s="466">
        <v>0</v>
      </c>
      <c r="L749" s="466">
        <v>0</v>
      </c>
      <c r="M749" s="466">
        <v>0</v>
      </c>
      <c r="N749" s="466">
        <f t="shared" si="388"/>
        <v>2</v>
      </c>
    </row>
    <row r="750" spans="1:30" outlineLevel="1">
      <c r="B750" t="e">
        <f t="shared" si="385"/>
        <v>#REF!</v>
      </c>
      <c r="C750">
        <v>1</v>
      </c>
      <c r="D750">
        <v>2</v>
      </c>
      <c r="E750">
        <v>3</v>
      </c>
      <c r="F750">
        <v>1</v>
      </c>
      <c r="G750">
        <v>1</v>
      </c>
      <c r="H750" s="466">
        <f t="shared" si="386"/>
        <v>4</v>
      </c>
      <c r="I750" s="466">
        <f t="shared" si="387"/>
        <v>2</v>
      </c>
      <c r="J750" s="466">
        <v>0</v>
      </c>
      <c r="K750" s="466">
        <v>0</v>
      </c>
      <c r="L750" s="466">
        <v>0</v>
      </c>
      <c r="M750" s="466">
        <v>0</v>
      </c>
      <c r="N750" s="466">
        <f t="shared" si="388"/>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385"/>
        <v>SWV  Win</v>
      </c>
      <c r="C754">
        <v>1</v>
      </c>
      <c r="D754">
        <v>4</v>
      </c>
      <c r="E754">
        <v>1</v>
      </c>
      <c r="F754">
        <v>1</v>
      </c>
      <c r="G754">
        <v>1</v>
      </c>
      <c r="H754" s="466">
        <f t="shared" si="386"/>
        <v>5</v>
      </c>
      <c r="I754" s="466">
        <f t="shared" si="387"/>
        <v>4</v>
      </c>
      <c r="J754" s="466">
        <v>0</v>
      </c>
      <c r="K754" s="466">
        <v>0</v>
      </c>
      <c r="L754" s="466">
        <v>0</v>
      </c>
      <c r="M754" s="466">
        <v>0</v>
      </c>
      <c r="N754" s="466">
        <f t="shared" si="388"/>
        <v>3</v>
      </c>
    </row>
    <row r="755" spans="1:14" outlineLevel="1">
      <c r="B755" t="str">
        <f t="shared" si="385"/>
        <v>SWV  Spr</v>
      </c>
      <c r="C755">
        <v>1</v>
      </c>
      <c r="D755">
        <v>4</v>
      </c>
      <c r="E755">
        <v>2</v>
      </c>
      <c r="F755">
        <v>1</v>
      </c>
      <c r="G755">
        <v>1</v>
      </c>
      <c r="H755" s="466">
        <f t="shared" si="386"/>
        <v>5</v>
      </c>
      <c r="I755" s="466">
        <f t="shared" si="387"/>
        <v>3</v>
      </c>
      <c r="J755" s="466">
        <v>0</v>
      </c>
      <c r="K755" s="466">
        <v>0</v>
      </c>
      <c r="L755" s="466">
        <v>0</v>
      </c>
      <c r="M755" s="466">
        <v>0</v>
      </c>
      <c r="N755" s="466">
        <f t="shared" si="388"/>
        <v>3</v>
      </c>
    </row>
    <row r="756" spans="1:14" outlineLevel="1">
      <c r="A756" s="105"/>
      <c r="B756" t="e">
        <f t="shared" si="385"/>
        <v>#REF!</v>
      </c>
      <c r="C756">
        <v>1</v>
      </c>
      <c r="D756">
        <v>4</v>
      </c>
      <c r="E756">
        <v>3</v>
      </c>
      <c r="F756">
        <v>1</v>
      </c>
      <c r="G756">
        <v>1</v>
      </c>
      <c r="H756" s="466">
        <f t="shared" si="386"/>
        <v>5</v>
      </c>
      <c r="I756" s="466">
        <f t="shared" si="387"/>
        <v>2</v>
      </c>
      <c r="J756" s="466">
        <v>0</v>
      </c>
      <c r="K756" s="466">
        <v>0</v>
      </c>
      <c r="L756" s="466">
        <v>0</v>
      </c>
      <c r="M756" s="466">
        <v>0</v>
      </c>
      <c r="N756" s="466">
        <f t="shared" si="388"/>
        <v>3</v>
      </c>
    </row>
    <row r="757" spans="1:14" outlineLevel="1">
      <c r="A757" s="102" t="s">
        <v>1103</v>
      </c>
      <c r="B757" t="str">
        <f t="shared" si="385"/>
        <v>GSW  Win</v>
      </c>
      <c r="C757">
        <v>2</v>
      </c>
      <c r="D757">
        <v>1</v>
      </c>
      <c r="E757">
        <v>1</v>
      </c>
      <c r="F757">
        <v>1</v>
      </c>
      <c r="G757">
        <v>1</v>
      </c>
      <c r="H757" s="466">
        <f t="shared" si="386"/>
        <v>3</v>
      </c>
      <c r="I757" s="466">
        <f t="shared" si="387"/>
        <v>4</v>
      </c>
      <c r="J757" s="466">
        <v>0</v>
      </c>
      <c r="K757" s="466">
        <v>0</v>
      </c>
      <c r="L757" s="466">
        <v>0</v>
      </c>
      <c r="M757" s="466">
        <v>0</v>
      </c>
      <c r="N757" s="466">
        <f t="shared" si="388"/>
        <v>2</v>
      </c>
    </row>
    <row r="758" spans="1:14" outlineLevel="1">
      <c r="B758" t="str">
        <f t="shared" si="385"/>
        <v>GSW  Spr</v>
      </c>
      <c r="C758">
        <v>2</v>
      </c>
      <c r="D758">
        <v>1</v>
      </c>
      <c r="E758">
        <v>2</v>
      </c>
      <c r="F758">
        <v>1</v>
      </c>
      <c r="G758">
        <v>1</v>
      </c>
      <c r="H758" s="466">
        <f t="shared" si="386"/>
        <v>3</v>
      </c>
      <c r="I758" s="466">
        <f t="shared" si="387"/>
        <v>3</v>
      </c>
      <c r="J758" s="466">
        <v>0</v>
      </c>
      <c r="K758" s="466">
        <v>0</v>
      </c>
      <c r="L758" s="466">
        <v>0</v>
      </c>
      <c r="M758" s="466">
        <v>0</v>
      </c>
      <c r="N758" s="466">
        <f t="shared" si="388"/>
        <v>2</v>
      </c>
    </row>
    <row r="759" spans="1:14" outlineLevel="1">
      <c r="B759" t="e">
        <f t="shared" si="385"/>
        <v>#REF!</v>
      </c>
      <c r="C759">
        <v>2</v>
      </c>
      <c r="D759">
        <v>1</v>
      </c>
      <c r="E759">
        <v>3</v>
      </c>
      <c r="F759">
        <v>1</v>
      </c>
      <c r="G759">
        <v>1</v>
      </c>
      <c r="H759" s="466">
        <f t="shared" si="386"/>
        <v>3</v>
      </c>
      <c r="I759" s="466">
        <f t="shared" si="387"/>
        <v>2</v>
      </c>
      <c r="J759" s="466">
        <v>0</v>
      </c>
      <c r="K759" s="466">
        <v>0</v>
      </c>
      <c r="L759" s="466">
        <v>0</v>
      </c>
      <c r="M759" s="466">
        <v>0</v>
      </c>
      <c r="N759" s="466">
        <f t="shared" si="388"/>
        <v>2</v>
      </c>
    </row>
    <row r="760" spans="1:14" outlineLevel="1">
      <c r="A760" t="s">
        <v>1104</v>
      </c>
      <c r="B760" t="str">
        <f t="shared" si="385"/>
        <v>GSW  Win</v>
      </c>
      <c r="C760">
        <v>2</v>
      </c>
      <c r="D760">
        <v>2</v>
      </c>
      <c r="E760">
        <v>1</v>
      </c>
      <c r="F760">
        <v>1</v>
      </c>
      <c r="G760">
        <v>1</v>
      </c>
      <c r="H760" s="466">
        <f t="shared" si="386"/>
        <v>4</v>
      </c>
      <c r="I760" s="466">
        <f t="shared" si="387"/>
        <v>4</v>
      </c>
      <c r="J760" s="466">
        <v>0</v>
      </c>
      <c r="K760" s="466">
        <v>0</v>
      </c>
      <c r="L760" s="466">
        <v>0</v>
      </c>
      <c r="M760" s="466">
        <v>0</v>
      </c>
      <c r="N760" s="466">
        <f t="shared" si="388"/>
        <v>2</v>
      </c>
    </row>
    <row r="761" spans="1:14" outlineLevel="1">
      <c r="B761" t="str">
        <f t="shared" si="385"/>
        <v>GSW  Spr</v>
      </c>
      <c r="C761">
        <v>2</v>
      </c>
      <c r="D761">
        <v>2</v>
      </c>
      <c r="E761">
        <v>2</v>
      </c>
      <c r="F761">
        <v>1</v>
      </c>
      <c r="G761">
        <v>1</v>
      </c>
      <c r="H761" s="466">
        <f t="shared" si="386"/>
        <v>4</v>
      </c>
      <c r="I761" s="466">
        <f t="shared" si="387"/>
        <v>3</v>
      </c>
      <c r="J761" s="466">
        <v>0</v>
      </c>
      <c r="K761" s="466">
        <v>0</v>
      </c>
      <c r="L761" s="466">
        <v>0</v>
      </c>
      <c r="M761" s="466">
        <v>0</v>
      </c>
      <c r="N761" s="466">
        <f t="shared" si="388"/>
        <v>2</v>
      </c>
    </row>
    <row r="762" spans="1:14" outlineLevel="1">
      <c r="B762" t="e">
        <f t="shared" si="385"/>
        <v>#REF!</v>
      </c>
      <c r="C762">
        <v>2</v>
      </c>
      <c r="D762">
        <v>2</v>
      </c>
      <c r="E762">
        <v>3</v>
      </c>
      <c r="F762">
        <v>1</v>
      </c>
      <c r="G762">
        <v>1</v>
      </c>
      <c r="H762" s="466">
        <f t="shared" si="386"/>
        <v>4</v>
      </c>
      <c r="I762" s="466">
        <f t="shared" si="387"/>
        <v>2</v>
      </c>
      <c r="J762" s="466">
        <v>0</v>
      </c>
      <c r="K762" s="466">
        <v>0</v>
      </c>
      <c r="L762" s="466">
        <v>0</v>
      </c>
      <c r="M762" s="466">
        <v>0</v>
      </c>
      <c r="N762" s="466">
        <f t="shared" si="388"/>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385"/>
        <v>GSW  Win</v>
      </c>
      <c r="C766">
        <v>2</v>
      </c>
      <c r="D766">
        <v>4</v>
      </c>
      <c r="E766">
        <v>1</v>
      </c>
      <c r="F766">
        <v>1</v>
      </c>
      <c r="G766">
        <v>1</v>
      </c>
      <c r="H766" s="466">
        <f t="shared" si="386"/>
        <v>5</v>
      </c>
      <c r="I766" s="466">
        <f t="shared" si="387"/>
        <v>4</v>
      </c>
      <c r="J766" s="466">
        <v>0</v>
      </c>
      <c r="K766" s="466">
        <v>0</v>
      </c>
      <c r="L766" s="466">
        <v>0</v>
      </c>
      <c r="M766" s="466">
        <v>0</v>
      </c>
      <c r="N766" s="466">
        <f t="shared" si="388"/>
        <v>3</v>
      </c>
    </row>
    <row r="767" spans="1:14" outlineLevel="1">
      <c r="B767" t="str">
        <f t="shared" si="385"/>
        <v>GSW  Spr</v>
      </c>
      <c r="C767">
        <v>2</v>
      </c>
      <c r="D767">
        <v>4</v>
      </c>
      <c r="E767">
        <v>2</v>
      </c>
      <c r="F767">
        <v>1</v>
      </c>
      <c r="G767">
        <v>1</v>
      </c>
      <c r="H767" s="466">
        <f t="shared" si="386"/>
        <v>5</v>
      </c>
      <c r="I767" s="466">
        <f t="shared" si="387"/>
        <v>3</v>
      </c>
      <c r="J767" s="466">
        <v>0</v>
      </c>
      <c r="K767" s="466">
        <v>0</v>
      </c>
      <c r="L767" s="466">
        <v>0</v>
      </c>
      <c r="M767" s="466">
        <v>0</v>
      </c>
      <c r="N767" s="466">
        <f t="shared" si="388"/>
        <v>3</v>
      </c>
    </row>
    <row r="768" spans="1:14" outlineLevel="1">
      <c r="A768" s="105"/>
      <c r="B768" t="e">
        <f t="shared" si="385"/>
        <v>#REF!</v>
      </c>
      <c r="C768">
        <v>2</v>
      </c>
      <c r="D768">
        <v>4</v>
      </c>
      <c r="E768">
        <v>3</v>
      </c>
      <c r="F768">
        <v>1</v>
      </c>
      <c r="G768">
        <v>1</v>
      </c>
      <c r="H768" s="466">
        <f t="shared" si="386"/>
        <v>5</v>
      </c>
      <c r="I768" s="466">
        <f t="shared" si="387"/>
        <v>2</v>
      </c>
      <c r="J768" s="466">
        <v>0</v>
      </c>
      <c r="K768" s="466">
        <v>0</v>
      </c>
      <c r="L768" s="466">
        <v>0</v>
      </c>
      <c r="M768" s="466">
        <v>0</v>
      </c>
      <c r="N768" s="466">
        <f t="shared" si="388"/>
        <v>3</v>
      </c>
    </row>
    <row r="769" spans="1:14" outlineLevel="1">
      <c r="A769" s="102" t="s">
        <v>1103</v>
      </c>
      <c r="B769" t="str">
        <f t="shared" si="385"/>
        <v>CWW  Win</v>
      </c>
      <c r="C769">
        <v>3</v>
      </c>
      <c r="D769">
        <v>1</v>
      </c>
      <c r="E769">
        <v>1</v>
      </c>
      <c r="F769">
        <v>1</v>
      </c>
      <c r="G769">
        <v>1</v>
      </c>
      <c r="H769" s="466">
        <f t="shared" si="386"/>
        <v>3</v>
      </c>
      <c r="I769" s="466">
        <f t="shared" si="387"/>
        <v>4</v>
      </c>
      <c r="J769" s="466">
        <v>0</v>
      </c>
      <c r="K769" s="466">
        <v>0</v>
      </c>
      <c r="L769" s="466">
        <v>0</v>
      </c>
      <c r="M769" s="466">
        <v>0</v>
      </c>
      <c r="N769" s="466">
        <f t="shared" si="388"/>
        <v>2</v>
      </c>
    </row>
    <row r="770" spans="1:14" outlineLevel="1">
      <c r="B770" t="str">
        <f t="shared" si="385"/>
        <v>CWW  Spr</v>
      </c>
      <c r="C770">
        <v>3</v>
      </c>
      <c r="D770">
        <v>1</v>
      </c>
      <c r="E770">
        <v>2</v>
      </c>
      <c r="F770">
        <v>1</v>
      </c>
      <c r="G770">
        <v>1</v>
      </c>
      <c r="H770" s="466">
        <f t="shared" si="386"/>
        <v>3</v>
      </c>
      <c r="I770" s="466">
        <f t="shared" si="387"/>
        <v>3</v>
      </c>
      <c r="J770" s="466">
        <v>0</v>
      </c>
      <c r="K770" s="466">
        <v>0</v>
      </c>
      <c r="L770" s="466">
        <v>0</v>
      </c>
      <c r="M770" s="466">
        <v>0</v>
      </c>
      <c r="N770" s="466">
        <f t="shared" si="388"/>
        <v>2</v>
      </c>
    </row>
    <row r="771" spans="1:14" outlineLevel="1">
      <c r="B771" t="e">
        <f t="shared" si="385"/>
        <v>#REF!</v>
      </c>
      <c r="C771">
        <v>3</v>
      </c>
      <c r="D771">
        <v>1</v>
      </c>
      <c r="E771">
        <v>3</v>
      </c>
      <c r="F771">
        <v>1</v>
      </c>
      <c r="G771">
        <v>1</v>
      </c>
      <c r="H771" s="466">
        <f t="shared" si="386"/>
        <v>3</v>
      </c>
      <c r="I771" s="466">
        <f t="shared" si="387"/>
        <v>2</v>
      </c>
      <c r="J771" s="466">
        <v>0</v>
      </c>
      <c r="K771" s="466">
        <v>0</v>
      </c>
      <c r="L771" s="466">
        <v>0</v>
      </c>
      <c r="M771" s="466">
        <v>0</v>
      </c>
      <c r="N771" s="466">
        <f t="shared" si="388"/>
        <v>2</v>
      </c>
    </row>
    <row r="772" spans="1:14" outlineLevel="1">
      <c r="A772" t="s">
        <v>1104</v>
      </c>
      <c r="B772" t="str">
        <f t="shared" si="385"/>
        <v>CWW  Win</v>
      </c>
      <c r="C772">
        <v>3</v>
      </c>
      <c r="D772">
        <v>2</v>
      </c>
      <c r="E772">
        <v>1</v>
      </c>
      <c r="F772">
        <v>1</v>
      </c>
      <c r="G772">
        <v>1</v>
      </c>
      <c r="H772" s="466">
        <f t="shared" si="386"/>
        <v>4</v>
      </c>
      <c r="I772" s="466">
        <f t="shared" si="387"/>
        <v>4</v>
      </c>
      <c r="J772" s="466">
        <v>0</v>
      </c>
      <c r="K772" s="466">
        <v>0</v>
      </c>
      <c r="L772" s="466">
        <v>0</v>
      </c>
      <c r="M772" s="466">
        <v>0</v>
      </c>
      <c r="N772" s="466">
        <f t="shared" si="388"/>
        <v>2</v>
      </c>
    </row>
    <row r="773" spans="1:14" outlineLevel="1">
      <c r="B773" t="str">
        <f t="shared" si="385"/>
        <v>CWW  Spr</v>
      </c>
      <c r="C773">
        <v>3</v>
      </c>
      <c r="D773">
        <v>2</v>
      </c>
      <c r="E773">
        <v>2</v>
      </c>
      <c r="F773">
        <v>1</v>
      </c>
      <c r="G773">
        <v>1</v>
      </c>
      <c r="H773" s="466">
        <f t="shared" si="386"/>
        <v>4</v>
      </c>
      <c r="I773" s="466">
        <f t="shared" si="387"/>
        <v>3</v>
      </c>
      <c r="J773" s="466">
        <v>0</v>
      </c>
      <c r="K773" s="466">
        <v>0</v>
      </c>
      <c r="L773" s="466">
        <v>0</v>
      </c>
      <c r="M773" s="466">
        <v>0</v>
      </c>
      <c r="N773" s="466">
        <f t="shared" si="388"/>
        <v>2</v>
      </c>
    </row>
    <row r="774" spans="1:14" outlineLevel="1">
      <c r="B774" t="e">
        <f t="shared" si="385"/>
        <v>#REF!</v>
      </c>
      <c r="C774">
        <v>3</v>
      </c>
      <c r="D774">
        <v>2</v>
      </c>
      <c r="E774">
        <v>3</v>
      </c>
      <c r="F774">
        <v>1</v>
      </c>
      <c r="G774">
        <v>1</v>
      </c>
      <c r="H774" s="466">
        <f t="shared" si="386"/>
        <v>4</v>
      </c>
      <c r="I774" s="466">
        <f t="shared" si="387"/>
        <v>2</v>
      </c>
      <c r="J774" s="466">
        <v>0</v>
      </c>
      <c r="K774" s="466">
        <v>0</v>
      </c>
      <c r="L774" s="466">
        <v>0</v>
      </c>
      <c r="M774" s="466">
        <v>0</v>
      </c>
      <c r="N774" s="466">
        <f t="shared" si="388"/>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385"/>
        <v>CWW  Win</v>
      </c>
      <c r="C778">
        <v>3</v>
      </c>
      <c r="D778">
        <v>4</v>
      </c>
      <c r="E778">
        <v>1</v>
      </c>
      <c r="F778">
        <v>1</v>
      </c>
      <c r="G778">
        <v>1</v>
      </c>
      <c r="H778" s="466">
        <f t="shared" si="386"/>
        <v>5</v>
      </c>
      <c r="I778" s="466">
        <f t="shared" si="387"/>
        <v>4</v>
      </c>
      <c r="J778" s="466">
        <v>0</v>
      </c>
      <c r="K778" s="466">
        <v>0</v>
      </c>
      <c r="L778" s="466">
        <v>0</v>
      </c>
      <c r="M778" s="466">
        <v>0</v>
      </c>
      <c r="N778" s="466">
        <f t="shared" si="388"/>
        <v>3</v>
      </c>
    </row>
    <row r="779" spans="1:14" outlineLevel="1">
      <c r="B779" t="str">
        <f t="shared" si="385"/>
        <v>CWW  Spr</v>
      </c>
      <c r="C779">
        <v>3</v>
      </c>
      <c r="D779">
        <v>4</v>
      </c>
      <c r="E779">
        <v>2</v>
      </c>
      <c r="F779">
        <v>1</v>
      </c>
      <c r="G779">
        <v>1</v>
      </c>
      <c r="H779" s="466">
        <f t="shared" si="386"/>
        <v>5</v>
      </c>
      <c r="I779" s="466">
        <f t="shared" si="387"/>
        <v>3</v>
      </c>
      <c r="J779" s="466">
        <v>0</v>
      </c>
      <c r="K779" s="466">
        <v>0</v>
      </c>
      <c r="L779" s="466">
        <v>0</v>
      </c>
      <c r="M779" s="466">
        <v>0</v>
      </c>
      <c r="N779" s="466">
        <f t="shared" si="388"/>
        <v>3</v>
      </c>
    </row>
    <row r="780" spans="1:14" outlineLevel="1">
      <c r="A780" s="105"/>
      <c r="B780" t="e">
        <f t="shared" si="385"/>
        <v>#REF!</v>
      </c>
      <c r="C780">
        <v>3</v>
      </c>
      <c r="D780">
        <v>4</v>
      </c>
      <c r="E780">
        <v>3</v>
      </c>
      <c r="F780">
        <v>1</v>
      </c>
      <c r="G780">
        <v>1</v>
      </c>
      <c r="H780" s="466">
        <f t="shared" si="386"/>
        <v>5</v>
      </c>
      <c r="I780" s="466">
        <f t="shared" si="387"/>
        <v>2</v>
      </c>
      <c r="J780" s="466">
        <v>0</v>
      </c>
      <c r="K780" s="466">
        <v>0</v>
      </c>
      <c r="L780" s="466">
        <v>0</v>
      </c>
      <c r="M780" s="466">
        <v>0</v>
      </c>
      <c r="N780" s="466">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957</v>
      </c>
      <c r="C4" s="49">
        <v>3</v>
      </c>
      <c r="D4" s="62" t="str">
        <f>(INDEX(i.TOL_Desc,d.TOL,1)&amp;" ")</f>
        <v xml:space="preserve">Spr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535</v>
      </c>
      <c r="T86" s="167" t="s">
        <v>536</v>
      </c>
      <c r="U86" s="167"/>
      <c r="V86" s="167"/>
      <c r="W86" s="167"/>
    </row>
    <row r="87" spans="1:30" outlineLevel="1">
      <c r="A87" s="175">
        <v>6</v>
      </c>
      <c r="B87" s="186" t="s">
        <v>427</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976</v>
      </c>
      <c r="U87" s="167"/>
      <c r="V87" s="167"/>
      <c r="W87" s="167"/>
    </row>
    <row r="88" spans="1:30" outlineLevel="1">
      <c r="A88" s="175">
        <v>7</v>
      </c>
      <c r="B88" s="186" t="s">
        <v>428</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429</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8.25"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5">TEXT($C108-18,"0")&amp;":"&amp;TEXT($C108-17,"0")</f>
        <v>1:2</v>
      </c>
      <c r="G108" s="480" t="str">
        <f t="shared" si="105"/>
        <v>1:2</v>
      </c>
    </row>
    <row r="109" spans="1:11" outlineLevel="1">
      <c r="A109">
        <v>2</v>
      </c>
      <c r="B109" t="s">
        <v>843</v>
      </c>
      <c r="C109" s="108">
        <v>43</v>
      </c>
      <c r="D109" s="479" t="str">
        <f>TEXT($C109,"0")&amp;":"&amp;TEXT($C109+1,"0")</f>
        <v>43:44</v>
      </c>
      <c r="E109" s="481" t="str">
        <f>TEXT($C109-18,"0")&amp;":"&amp;TEXT($C109-17,"0")</f>
        <v>25:26</v>
      </c>
      <c r="F109" s="481" t="str">
        <f t="shared" si="105"/>
        <v>25:26</v>
      </c>
      <c r="G109" s="481" t="str">
        <f t="shared" si="105"/>
        <v>25:26</v>
      </c>
    </row>
    <row r="110" spans="1:11" outlineLevel="1">
      <c r="A110">
        <v>3</v>
      </c>
      <c r="B110" t="s">
        <v>401</v>
      </c>
      <c r="C110" s="109">
        <v>67</v>
      </c>
      <c r="D110" s="487" t="str">
        <f>TEXT($C110,"0")&amp;":"&amp;TEXT($C110+1,"0")</f>
        <v>67:68</v>
      </c>
      <c r="E110" s="482" t="str">
        <f>TEXT($C110-18,"0")&amp;":"&amp;TEXT($C110-17,"0")</f>
        <v>49:50</v>
      </c>
      <c r="F110" s="482" t="str">
        <f t="shared" si="105"/>
        <v>49:50</v>
      </c>
      <c r="G110" s="482" t="str">
        <f t="shared" si="105"/>
        <v>49:50</v>
      </c>
    </row>
    <row r="111" spans="1:11" outlineLevel="1"/>
    <row r="112" spans="1:11" outlineLevel="1">
      <c r="A112" s="184" t="s">
        <v>1437</v>
      </c>
    </row>
    <row r="113" spans="1:13" ht="78.75"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6.75"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94.5"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6">$C132*E$131</f>
        <v>0.01</v>
      </c>
      <c r="F132" s="337">
        <f t="shared" si="106"/>
        <v>1.7000000000000001E-2</v>
      </c>
      <c r="G132" s="338">
        <f t="shared" si="106"/>
        <v>0.02</v>
      </c>
      <c r="H132" s="336">
        <f t="shared" ref="H132:J134" si="107">$D132*H$131</f>
        <v>5.5E-2</v>
      </c>
      <c r="I132" s="337">
        <f t="shared" si="107"/>
        <v>9.35E-2</v>
      </c>
      <c r="J132" s="338">
        <f t="shared" si="107"/>
        <v>0.11</v>
      </c>
    </row>
    <row r="133" spans="1:192" outlineLevel="1">
      <c r="A133">
        <v>2</v>
      </c>
      <c r="B133" t="s">
        <v>845</v>
      </c>
      <c r="C133" s="335">
        <v>-0.06</v>
      </c>
      <c r="D133" s="335">
        <v>0.01</v>
      </c>
      <c r="E133" s="339">
        <f t="shared" si="106"/>
        <v>-0.03</v>
      </c>
      <c r="F133" s="167">
        <f t="shared" si="106"/>
        <v>-5.0999999999999997E-2</v>
      </c>
      <c r="G133" s="340">
        <f t="shared" si="106"/>
        <v>-0.06</v>
      </c>
      <c r="H133" s="339">
        <f t="shared" si="107"/>
        <v>5.0000000000000001E-3</v>
      </c>
      <c r="I133" s="167">
        <f t="shared" si="107"/>
        <v>8.5000000000000006E-3</v>
      </c>
      <c r="J133" s="340">
        <f t="shared" si="107"/>
        <v>0.01</v>
      </c>
    </row>
    <row r="134" spans="1:192" outlineLevel="1">
      <c r="A134">
        <v>3</v>
      </c>
      <c r="B134" t="s">
        <v>846</v>
      </c>
      <c r="C134" s="335">
        <v>0.1</v>
      </c>
      <c r="D134" s="335">
        <v>0.2</v>
      </c>
      <c r="E134" s="341">
        <f t="shared" si="106"/>
        <v>0.05</v>
      </c>
      <c r="F134" s="342">
        <f t="shared" si="106"/>
        <v>8.5000000000000006E-2</v>
      </c>
      <c r="G134" s="343">
        <f t="shared" si="106"/>
        <v>0.1</v>
      </c>
      <c r="H134" s="341">
        <f t="shared" si="107"/>
        <v>0.1</v>
      </c>
      <c r="I134" s="342">
        <f t="shared" si="107"/>
        <v>0.17</v>
      </c>
      <c r="J134" s="343">
        <f t="shared" si="107"/>
        <v>0.2</v>
      </c>
    </row>
    <row r="135" spans="1:192" outlineLevel="1">
      <c r="C135" s="540"/>
      <c r="D135" s="540"/>
      <c r="E135" s="167"/>
      <c r="F135" s="167"/>
      <c r="G135" s="167"/>
      <c r="H135" s="167"/>
      <c r="I135" s="167"/>
      <c r="J135" s="167"/>
    </row>
    <row r="136" spans="1:192" outlineLevel="1"/>
    <row r="137" spans="1:192">
      <c r="BX137" t="s">
        <v>1165</v>
      </c>
      <c r="CE137" t="s">
        <v>1165</v>
      </c>
    </row>
    <row r="138" spans="1:192" ht="17.25">
      <c r="A138" s="219" t="s">
        <v>1171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6"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165"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9">AT141+3</f>
        <v>7</v>
      </c>
      <c r="AV141" s="178">
        <f t="shared" si="109"/>
        <v>10</v>
      </c>
      <c r="AW141" s="178">
        <f t="shared" si="109"/>
        <v>13</v>
      </c>
      <c r="AX141" s="178">
        <f t="shared" si="109"/>
        <v>16</v>
      </c>
      <c r="AY141" s="178">
        <f t="shared" si="109"/>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10">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168</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905</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906</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907</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909</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910</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911</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912</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917</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918</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917</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918</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917</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918</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917</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918</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917</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918</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917</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918</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917</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918</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917</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918</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7.5"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64">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64"/>
        <v>21</v>
      </c>
      <c r="D203" s="173">
        <v>21</v>
      </c>
      <c r="E203" s="173">
        <v>21</v>
      </c>
      <c r="F203" s="173">
        <v>21</v>
      </c>
      <c r="G203" s="167"/>
      <c r="H203" s="423">
        <f t="shared" ref="H203:H207" si="165">ROUND(7*30.4+$C203,0)</f>
        <v>234</v>
      </c>
      <c r="I203" s="167"/>
      <c r="J203" s="167"/>
      <c r="K203" s="167"/>
      <c r="L203" s="167"/>
      <c r="M203" s="167"/>
      <c r="N203" s="167"/>
    </row>
    <row r="204" spans="1:47" outlineLevel="1">
      <c r="A204">
        <v>3</v>
      </c>
      <c r="B204" t="s">
        <v>1109</v>
      </c>
      <c r="C204" s="167">
        <f t="shared" si="164"/>
        <v>35</v>
      </c>
      <c r="D204" s="173">
        <v>35</v>
      </c>
      <c r="E204" s="173">
        <v>35</v>
      </c>
      <c r="F204" s="173">
        <v>35</v>
      </c>
      <c r="G204" s="167"/>
      <c r="H204" s="423">
        <f t="shared" si="165"/>
        <v>248</v>
      </c>
      <c r="I204" s="167"/>
      <c r="J204" s="167"/>
      <c r="K204" s="167"/>
      <c r="L204" s="167"/>
      <c r="M204" s="167"/>
      <c r="N204" s="167"/>
    </row>
    <row r="205" spans="1:47" outlineLevel="1">
      <c r="A205">
        <v>4</v>
      </c>
      <c r="B205" t="s">
        <v>935</v>
      </c>
      <c r="C205" s="167">
        <f t="shared" si="164"/>
        <v>49</v>
      </c>
      <c r="D205" s="173">
        <v>49</v>
      </c>
      <c r="E205" s="173">
        <v>49</v>
      </c>
      <c r="F205" s="173">
        <v>49</v>
      </c>
      <c r="G205" s="167" t="s">
        <v>962</v>
      </c>
      <c r="H205" s="423">
        <f t="shared" si="165"/>
        <v>262</v>
      </c>
      <c r="I205" s="167"/>
      <c r="J205" s="167"/>
      <c r="K205" s="167"/>
      <c r="L205" s="167"/>
      <c r="M205" s="167"/>
      <c r="N205" s="167"/>
    </row>
    <row r="206" spans="1:47" outlineLevel="1">
      <c r="A206">
        <v>5</v>
      </c>
      <c r="B206" t="s">
        <v>960</v>
      </c>
      <c r="C206" s="167">
        <f t="shared" si="164"/>
        <v>63</v>
      </c>
      <c r="D206" s="173">
        <v>63</v>
      </c>
      <c r="E206" s="173">
        <v>63</v>
      </c>
      <c r="F206" s="173">
        <v>63</v>
      </c>
      <c r="G206" s="167" t="s">
        <v>962</v>
      </c>
      <c r="H206" s="423">
        <f t="shared" si="165"/>
        <v>276</v>
      </c>
      <c r="I206" s="167"/>
      <c r="J206" s="167"/>
      <c r="K206" s="167"/>
      <c r="L206" s="167"/>
      <c r="M206" s="167"/>
      <c r="N206" s="167"/>
    </row>
    <row r="207" spans="1:47" outlineLevel="1">
      <c r="A207">
        <v>6</v>
      </c>
      <c r="B207" t="s">
        <v>1496</v>
      </c>
      <c r="C207" s="167">
        <f t="shared" si="164"/>
        <v>0</v>
      </c>
      <c r="D207" s="136">
        <f>D202</f>
        <v>0</v>
      </c>
      <c r="E207" s="136">
        <f t="shared" ref="E207:F207" si="166">E202</f>
        <v>0</v>
      </c>
      <c r="F207" s="136">
        <f t="shared" si="166"/>
        <v>0</v>
      </c>
      <c r="G207" s="167" t="s">
        <v>962</v>
      </c>
      <c r="H207" s="423">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67">C$212+CHOOSE(d.Region,F213,I213,L213)</f>
        <v>287</v>
      </c>
      <c r="D213" s="337">
        <f t="shared" si="167"/>
        <v>321</v>
      </c>
      <c r="E213" s="338">
        <f t="shared" si="167"/>
        <v>356</v>
      </c>
      <c r="F213" s="421"/>
      <c r="G213" s="221"/>
      <c r="H213" s="221"/>
      <c r="I213" s="221"/>
      <c r="J213" s="221"/>
      <c r="K213" s="221"/>
      <c r="L213" s="221"/>
      <c r="M213" s="221"/>
      <c r="N213" s="221"/>
    </row>
    <row r="214" spans="1:14" outlineLevel="1">
      <c r="A214">
        <v>2</v>
      </c>
      <c r="B214" t="s">
        <v>1110</v>
      </c>
      <c r="C214" s="339">
        <f t="shared" si="167"/>
        <v>287</v>
      </c>
      <c r="D214" s="167">
        <f t="shared" si="167"/>
        <v>321</v>
      </c>
      <c r="E214" s="340">
        <f t="shared" si="167"/>
        <v>356</v>
      </c>
      <c r="F214" s="421"/>
      <c r="G214" s="221"/>
      <c r="H214" s="221"/>
      <c r="I214" s="221"/>
      <c r="J214" s="221"/>
      <c r="K214" s="221"/>
      <c r="L214" s="221"/>
      <c r="M214" s="221"/>
      <c r="N214" s="221"/>
    </row>
    <row r="215" spans="1:14" outlineLevel="1">
      <c r="A215">
        <v>3</v>
      </c>
      <c r="B215" t="s">
        <v>1109</v>
      </c>
      <c r="C215" s="339">
        <f t="shared" si="167"/>
        <v>287</v>
      </c>
      <c r="D215" s="167">
        <f t="shared" si="167"/>
        <v>321</v>
      </c>
      <c r="E215" s="340">
        <f t="shared" si="167"/>
        <v>356</v>
      </c>
      <c r="F215" s="421"/>
      <c r="G215" s="221"/>
      <c r="H215" s="221"/>
      <c r="I215" s="221"/>
      <c r="J215" s="221"/>
      <c r="K215" s="221"/>
      <c r="L215" s="221"/>
      <c r="M215" s="221"/>
      <c r="N215" s="221"/>
    </row>
    <row r="216" spans="1:14" outlineLevel="1">
      <c r="A216">
        <v>4</v>
      </c>
      <c r="B216" t="s">
        <v>935</v>
      </c>
      <c r="C216" s="339">
        <f t="shared" si="167"/>
        <v>287</v>
      </c>
      <c r="D216" s="167">
        <f t="shared" si="167"/>
        <v>321</v>
      </c>
      <c r="E216" s="340">
        <f t="shared" si="167"/>
        <v>356</v>
      </c>
      <c r="F216" s="421"/>
      <c r="G216" s="221"/>
      <c r="H216" s="221"/>
      <c r="I216" s="221"/>
      <c r="J216" s="221"/>
      <c r="K216" s="221"/>
      <c r="L216" s="221"/>
      <c r="M216" s="221"/>
      <c r="N216" s="221"/>
    </row>
    <row r="217" spans="1:14" outlineLevel="1">
      <c r="A217">
        <v>5</v>
      </c>
      <c r="B217" t="s">
        <v>960</v>
      </c>
      <c r="C217" s="339">
        <f t="shared" ref="C217" si="168">C$212+CHOOSE(d.Region,F217,I217,L217)</f>
        <v>287</v>
      </c>
      <c r="D217" s="167">
        <f t="shared" ref="D217" si="169">D$212+CHOOSE(d.Region,G217,J217,M217)</f>
        <v>321</v>
      </c>
      <c r="E217" s="340">
        <f t="shared" ref="E217" si="170">E$212+CHOOSE(d.Region,H217,K217,N217)</f>
        <v>356</v>
      </c>
      <c r="F217" s="421"/>
      <c r="G217" s="221"/>
      <c r="H217" s="221"/>
      <c r="I217" s="221"/>
      <c r="J217" s="221"/>
      <c r="K217" s="221"/>
      <c r="L217" s="221"/>
      <c r="M217" s="221"/>
      <c r="N217" s="221"/>
    </row>
    <row r="218" spans="1:14" outlineLevel="1">
      <c r="A218">
        <v>6</v>
      </c>
      <c r="B218" t="s">
        <v>1496</v>
      </c>
      <c r="C218" s="341">
        <f t="shared" si="167"/>
        <v>287</v>
      </c>
      <c r="D218" s="342">
        <f t="shared" si="167"/>
        <v>321</v>
      </c>
      <c r="E218" s="343">
        <f t="shared" si="167"/>
        <v>356</v>
      </c>
      <c r="F218" s="472">
        <f>F213</f>
        <v>0</v>
      </c>
      <c r="G218" s="472">
        <f t="shared" ref="G218:N218" si="171">G213</f>
        <v>0</v>
      </c>
      <c r="H218" s="472">
        <f t="shared" si="171"/>
        <v>0</v>
      </c>
      <c r="I218" s="472">
        <f t="shared" si="171"/>
        <v>0</v>
      </c>
      <c r="J218" s="472">
        <f t="shared" si="171"/>
        <v>0</v>
      </c>
      <c r="K218" s="472">
        <f t="shared" si="171"/>
        <v>0</v>
      </c>
      <c r="L218" s="472">
        <f t="shared" si="171"/>
        <v>0</v>
      </c>
      <c r="M218" s="472">
        <f t="shared" si="171"/>
        <v>0</v>
      </c>
      <c r="N218" s="472">
        <f t="shared" si="171"/>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7.75"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958</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961</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1721</v>
      </c>
      <c r="C237" s="465" t="str">
        <f t="shared" ref="C237:Q239" si="188">INDEX(i.TOL_indices,d.TOL,$A237)&amp;", "&amp;TEXT(C$235,"0")&amp;":"&amp;TEXT(C$236,"0")</f>
        <v>67:68, 43:59</v>
      </c>
      <c r="D237" s="465" t="str">
        <f t="shared" si="188"/>
        <v>67:68, 59:64</v>
      </c>
      <c r="E237" s="465" t="str">
        <f t="shared" si="188"/>
        <v>67:68, 72:79</v>
      </c>
      <c r="F237" s="465" t="str">
        <f t="shared" si="188"/>
        <v>67:68, 79:86</v>
      </c>
      <c r="G237" s="465" t="str">
        <f t="shared" si="188"/>
        <v>67:68, 86:94</v>
      </c>
      <c r="H237" s="465" t="str">
        <f t="shared" si="188"/>
        <v>67:68, 94:111</v>
      </c>
      <c r="I237" s="465" t="str">
        <f t="shared" si="188"/>
        <v>67:68, 43:61</v>
      </c>
      <c r="J237" s="465" t="str">
        <f t="shared" si="188"/>
        <v>67:68, 61:66</v>
      </c>
      <c r="K237" s="465" t="str">
        <f t="shared" si="188"/>
        <v>67:68, 74:81</v>
      </c>
      <c r="L237" s="465" t="str">
        <f t="shared" si="188"/>
        <v>67:68, 81:88</v>
      </c>
      <c r="M237" s="465" t="str">
        <f t="shared" si="188"/>
        <v>67:68, 88:96</v>
      </c>
      <c r="N237" s="465" t="str">
        <f t="shared" si="188"/>
        <v>67:68, 96:111</v>
      </c>
      <c r="O237" s="465" t="str">
        <f t="shared" si="188"/>
        <v>67:68, 43:64</v>
      </c>
      <c r="P237" s="465" t="str">
        <f t="shared" si="188"/>
        <v>67:68, 64:69</v>
      </c>
      <c r="Q237" s="465" t="str">
        <f t="shared" si="188"/>
        <v>67:68, 77:84</v>
      </c>
      <c r="R237" s="465" t="str">
        <f t="shared" ref="R237:AT239" si="189">INDEX(i.TOL_indices,d.TOL,$A237)&amp;", "&amp;TEXT(R$235,"0")&amp;":"&amp;TEXT(R$236,"0")</f>
        <v>67:68, 84:91</v>
      </c>
      <c r="S237" s="465" t="str">
        <f t="shared" si="189"/>
        <v>67:68, 91:99</v>
      </c>
      <c r="T237" s="465" t="str">
        <f t="shared" si="189"/>
        <v>67:68, 99:111</v>
      </c>
      <c r="U237" s="465" t="str">
        <f t="shared" si="189"/>
        <v>67:68, 43:66</v>
      </c>
      <c r="V237" s="465" t="str">
        <f t="shared" si="189"/>
        <v>67:68, 66:71</v>
      </c>
      <c r="W237" s="465" t="str">
        <f t="shared" si="189"/>
        <v>67:68, 79:86</v>
      </c>
      <c r="X237" s="465" t="str">
        <f t="shared" si="189"/>
        <v>67:68, 86:93</v>
      </c>
      <c r="Y237" s="465" t="str">
        <f t="shared" si="189"/>
        <v>67:68, 93:101</v>
      </c>
      <c r="Z237" s="465" t="str">
        <f t="shared" si="189"/>
        <v>67:68, 101:111</v>
      </c>
      <c r="AA237" s="465" t="str">
        <f t="shared" si="189"/>
        <v>67:68, 43:68</v>
      </c>
      <c r="AB237" s="465" t="str">
        <f t="shared" si="189"/>
        <v>67:68, 68:73</v>
      </c>
      <c r="AC237" s="465" t="str">
        <f t="shared" si="189"/>
        <v>67:68, 81:88</v>
      </c>
      <c r="AD237" s="465" t="str">
        <f t="shared" si="189"/>
        <v>67:68, 88:95</v>
      </c>
      <c r="AE237" s="465" t="str">
        <f t="shared" si="189"/>
        <v>67:68, 95:103</v>
      </c>
      <c r="AF237" s="465" t="str">
        <f t="shared" si="189"/>
        <v>67:68, 103:111</v>
      </c>
      <c r="AG237" s="465" t="str">
        <f t="shared" si="189"/>
        <v>67:68, 43:59</v>
      </c>
      <c r="AH237" s="465" t="str">
        <f t="shared" si="189"/>
        <v>67:68, 59:64</v>
      </c>
      <c r="AI237" s="465" t="str">
        <f t="shared" si="189"/>
        <v>67:68, 72:79</v>
      </c>
      <c r="AJ237" s="465" t="str">
        <f t="shared" si="189"/>
        <v>67:68, 79:86</v>
      </c>
      <c r="AK237" s="465" t="str">
        <f t="shared" si="189"/>
        <v>67:68, 86:94</v>
      </c>
      <c r="AL237" s="465" t="str">
        <f t="shared" si="189"/>
        <v>67:68, 94:111</v>
      </c>
      <c r="AM237" s="465" t="str">
        <f t="shared" si="189"/>
        <v>67:68, 111:124</v>
      </c>
      <c r="AN237" s="465" t="str">
        <f t="shared" si="189"/>
        <v>67:68, 124:131</v>
      </c>
      <c r="AO237" s="465" t="str">
        <f t="shared" si="189"/>
        <v>67:68, 131:138</v>
      </c>
      <c r="AP237" s="465" t="str">
        <f t="shared" si="189"/>
        <v>67:68, 138:146</v>
      </c>
      <c r="AQ237" s="465" t="str">
        <f t="shared" ref="AM237:AQ239" si="190">INDEX(i.TOL_indices,d.TOL,$A237)&amp;", "&amp;TEXT(AQ$235,"0")&amp;":"&amp;TEXT(AQ$236,"0")</f>
        <v>67:68, 146:164</v>
      </c>
      <c r="AR237" s="465" t="str">
        <f t="shared" si="189"/>
        <v>67:68, 164:176</v>
      </c>
      <c r="AS237" s="465" t="str">
        <f t="shared" si="189"/>
        <v>67:68, 176:183</v>
      </c>
      <c r="AT237" s="465" t="str">
        <f t="shared" si="189"/>
        <v>67:68, 183:191</v>
      </c>
      <c r="AU237" s="465" t="str">
        <f t="shared" ref="AR237:BK239" si="191">INDEX(i.TOL_indices,d.TOL,$A237)&amp;", "&amp;TEXT(AU$235,"0")&amp;":"&amp;TEXT(AU$236,"0")</f>
        <v>67:68, 191:199</v>
      </c>
      <c r="AV237" s="465" t="str">
        <f t="shared" si="191"/>
        <v>67:68, 199:216</v>
      </c>
      <c r="AW237" s="465" t="str">
        <f t="shared" si="191"/>
        <v>67:68, 216:229</v>
      </c>
      <c r="AX237" s="465" t="str">
        <f t="shared" si="191"/>
        <v>67:68, 229:235</v>
      </c>
      <c r="AY237" s="465" t="str">
        <f t="shared" si="191"/>
        <v>67:68, 235:243</v>
      </c>
      <c r="AZ237" s="465" t="str">
        <f t="shared" si="191"/>
        <v>67:68, 243:251</v>
      </c>
      <c r="BA237" s="465" t="str">
        <f t="shared" si="191"/>
        <v>67:68, 251:268</v>
      </c>
      <c r="BB237" s="465" t="str">
        <f t="shared" si="191"/>
        <v>67:68, 268:281</v>
      </c>
      <c r="BC237" s="465" t="str">
        <f t="shared" si="191"/>
        <v>67:68, 281:287</v>
      </c>
      <c r="BD237" s="465" t="str">
        <f t="shared" si="191"/>
        <v>67:68, 287:295</v>
      </c>
      <c r="BE237" s="465" t="str">
        <f t="shared" si="191"/>
        <v>67:68, 295:303</v>
      </c>
      <c r="BF237" s="465" t="str">
        <f t="shared" si="191"/>
        <v>67:68, 303:320</v>
      </c>
      <c r="BG237" s="465" t="str">
        <f t="shared" si="191"/>
        <v>67:68, 320:333</v>
      </c>
      <c r="BH237" s="465" t="str">
        <f t="shared" si="191"/>
        <v>67:68, 333:339</v>
      </c>
      <c r="BI237" s="465" t="str">
        <f t="shared" si="191"/>
        <v>67:68, 339:347</v>
      </c>
      <c r="BJ237" s="465" t="str">
        <f t="shared" si="191"/>
        <v>67:68, 347:355</v>
      </c>
      <c r="BK237" s="465" t="str">
        <f t="shared" si="191"/>
        <v>67:68, 355:372</v>
      </c>
    </row>
    <row r="238" spans="1:64" ht="48.75" customHeight="1" outlineLevel="1">
      <c r="A238">
        <v>3</v>
      </c>
      <c r="B238" t="s">
        <v>1722</v>
      </c>
      <c r="C238" s="465" t="str">
        <f t="shared" si="188"/>
        <v>54:55, 43:59</v>
      </c>
      <c r="D238" s="465" t="str">
        <f t="shared" si="188"/>
        <v>54:55, 59:64</v>
      </c>
      <c r="E238" s="465" t="str">
        <f t="shared" si="188"/>
        <v>54:55, 72:79</v>
      </c>
      <c r="F238" s="465" t="str">
        <f t="shared" si="188"/>
        <v>54:55, 79:86</v>
      </c>
      <c r="G238" s="465" t="str">
        <f t="shared" si="188"/>
        <v>54:55, 86:94</v>
      </c>
      <c r="H238" s="465" t="str">
        <f t="shared" si="188"/>
        <v>54:55, 94:111</v>
      </c>
      <c r="I238" s="465" t="str">
        <f t="shared" si="188"/>
        <v>54:55, 43:61</v>
      </c>
      <c r="J238" s="465" t="str">
        <f t="shared" si="188"/>
        <v>54:55, 61:66</v>
      </c>
      <c r="K238" s="465" t="str">
        <f t="shared" si="188"/>
        <v>54:55, 74:81</v>
      </c>
      <c r="L238" s="465" t="str">
        <f t="shared" si="188"/>
        <v>54:55, 81:88</v>
      </c>
      <c r="M238" s="465" t="str">
        <f t="shared" si="188"/>
        <v>54:55, 88:96</v>
      </c>
      <c r="N238" s="465" t="str">
        <f t="shared" si="188"/>
        <v>54:55, 96:111</v>
      </c>
      <c r="O238" s="465" t="str">
        <f t="shared" si="188"/>
        <v>54:55, 43:64</v>
      </c>
      <c r="P238" s="465" t="str">
        <f t="shared" si="188"/>
        <v>54:55, 64:69</v>
      </c>
      <c r="Q238" s="465" t="str">
        <f t="shared" si="188"/>
        <v>54:55, 77:84</v>
      </c>
      <c r="R238" s="465" t="str">
        <f t="shared" si="189"/>
        <v>54:55, 84:91</v>
      </c>
      <c r="S238" s="465" t="str">
        <f t="shared" si="189"/>
        <v>54:55, 91:99</v>
      </c>
      <c r="T238" s="465" t="str">
        <f t="shared" si="189"/>
        <v>54:55, 99:111</v>
      </c>
      <c r="U238" s="465" t="str">
        <f t="shared" si="189"/>
        <v>54:55, 43:66</v>
      </c>
      <c r="V238" s="465" t="str">
        <f t="shared" si="189"/>
        <v>54:55, 66:71</v>
      </c>
      <c r="W238" s="465" t="str">
        <f t="shared" si="189"/>
        <v>54:55, 79:86</v>
      </c>
      <c r="X238" s="465" t="str">
        <f t="shared" si="189"/>
        <v>54:55, 86:93</v>
      </c>
      <c r="Y238" s="465" t="str">
        <f t="shared" si="189"/>
        <v>54:55, 93:101</v>
      </c>
      <c r="Z238" s="465" t="str">
        <f t="shared" si="189"/>
        <v>54:55, 101:111</v>
      </c>
      <c r="AA238" s="465" t="str">
        <f t="shared" si="189"/>
        <v>54:55, 43:68</v>
      </c>
      <c r="AB238" s="465" t="str">
        <f t="shared" si="189"/>
        <v>54:55, 68:73</v>
      </c>
      <c r="AC238" s="465" t="str">
        <f t="shared" si="189"/>
        <v>54:55, 81:88</v>
      </c>
      <c r="AD238" s="465" t="str">
        <f t="shared" si="189"/>
        <v>54:55, 88:95</v>
      </c>
      <c r="AE238" s="465" t="str">
        <f t="shared" si="189"/>
        <v>54:55, 95:103</v>
      </c>
      <c r="AF238" s="465" t="str">
        <f t="shared" si="189"/>
        <v>54:55, 103:111</v>
      </c>
      <c r="AG238" s="465" t="str">
        <f t="shared" si="189"/>
        <v>54:55, 43:59</v>
      </c>
      <c r="AH238" s="465" t="str">
        <f t="shared" si="189"/>
        <v>54:55, 59:64</v>
      </c>
      <c r="AI238" s="465" t="str">
        <f t="shared" si="189"/>
        <v>54:55, 72:79</v>
      </c>
      <c r="AJ238" s="465" t="str">
        <f t="shared" si="189"/>
        <v>54:55, 79:86</v>
      </c>
      <c r="AK238" s="465" t="str">
        <f t="shared" si="189"/>
        <v>54:55, 86:94</v>
      </c>
      <c r="AL238" s="465" t="str">
        <f t="shared" si="189"/>
        <v>54:55, 94:111</v>
      </c>
      <c r="AM238" s="465" t="str">
        <f t="shared" si="190"/>
        <v>54:55, 111:124</v>
      </c>
      <c r="AN238" s="465" t="str">
        <f t="shared" si="190"/>
        <v>54:55, 124:131</v>
      </c>
      <c r="AO238" s="465" t="str">
        <f t="shared" si="190"/>
        <v>54:55, 131:138</v>
      </c>
      <c r="AP238" s="465" t="str">
        <f t="shared" si="190"/>
        <v>54:55, 138:146</v>
      </c>
      <c r="AQ238" s="465" t="str">
        <f t="shared" si="190"/>
        <v>54:55, 146:164</v>
      </c>
      <c r="AR238" s="465" t="str">
        <f t="shared" si="191"/>
        <v>54:55, 164:176</v>
      </c>
      <c r="AS238" s="465" t="str">
        <f t="shared" si="191"/>
        <v>54:55, 176:183</v>
      </c>
      <c r="AT238" s="465" t="str">
        <f t="shared" si="191"/>
        <v>54:55, 183:191</v>
      </c>
      <c r="AU238" s="465" t="str">
        <f t="shared" si="191"/>
        <v>54:55, 191:199</v>
      </c>
      <c r="AV238" s="465" t="str">
        <f t="shared" si="191"/>
        <v>54:55, 199:216</v>
      </c>
      <c r="AW238" s="465" t="str">
        <f t="shared" si="191"/>
        <v>54:55, 216:229</v>
      </c>
      <c r="AX238" s="465" t="str">
        <f t="shared" si="191"/>
        <v>54:55, 229:235</v>
      </c>
      <c r="AY238" s="465" t="str">
        <f t="shared" si="191"/>
        <v>54:55, 235:243</v>
      </c>
      <c r="AZ238" s="465" t="str">
        <f t="shared" si="191"/>
        <v>54:55, 243:251</v>
      </c>
      <c r="BA238" s="465" t="str">
        <f t="shared" si="191"/>
        <v>54:55, 251:268</v>
      </c>
      <c r="BB238" s="465" t="str">
        <f t="shared" si="191"/>
        <v>54:55, 268:281</v>
      </c>
      <c r="BC238" s="465" t="str">
        <f t="shared" si="191"/>
        <v>54:55, 281:287</v>
      </c>
      <c r="BD238" s="465" t="str">
        <f t="shared" si="191"/>
        <v>54:55, 287:295</v>
      </c>
      <c r="BE238" s="465" t="str">
        <f t="shared" si="191"/>
        <v>54:55, 295:303</v>
      </c>
      <c r="BF238" s="465" t="str">
        <f t="shared" si="191"/>
        <v>54:55, 303:320</v>
      </c>
      <c r="BG238" s="465" t="str">
        <f t="shared" si="191"/>
        <v>54:55, 320:333</v>
      </c>
      <c r="BH238" s="465" t="str">
        <f t="shared" si="191"/>
        <v>54:55, 333:339</v>
      </c>
      <c r="BI238" s="465" t="str">
        <f t="shared" si="191"/>
        <v>54:55, 339:347</v>
      </c>
      <c r="BJ238" s="465" t="str">
        <f t="shared" si="191"/>
        <v>54:55, 347:355</v>
      </c>
      <c r="BK238" s="465" t="str">
        <f t="shared" si="191"/>
        <v>54:55, 355:372</v>
      </c>
    </row>
    <row r="239" spans="1:64" ht="48.75" customHeight="1" outlineLevel="1">
      <c r="A239">
        <v>4</v>
      </c>
      <c r="B239" t="s">
        <v>1723</v>
      </c>
      <c r="C239" s="465" t="str">
        <f t="shared" si="188"/>
        <v>58:59, 43:59</v>
      </c>
      <c r="D239" s="465" t="str">
        <f t="shared" si="188"/>
        <v>58:59, 59:64</v>
      </c>
      <c r="E239" s="465" t="str">
        <f t="shared" si="188"/>
        <v>58:59, 72:79</v>
      </c>
      <c r="F239" s="465" t="str">
        <f t="shared" si="188"/>
        <v>58:59, 79:86</v>
      </c>
      <c r="G239" s="465" t="str">
        <f t="shared" si="188"/>
        <v>58:59, 86:94</v>
      </c>
      <c r="H239" s="465" t="str">
        <f t="shared" si="188"/>
        <v>58:59, 94:111</v>
      </c>
      <c r="I239" s="465" t="str">
        <f t="shared" si="188"/>
        <v>58:59, 43:61</v>
      </c>
      <c r="J239" s="465" t="str">
        <f t="shared" si="188"/>
        <v>58:59, 61:66</v>
      </c>
      <c r="K239" s="465" t="str">
        <f t="shared" si="188"/>
        <v>58:59, 74:81</v>
      </c>
      <c r="L239" s="465" t="str">
        <f t="shared" si="188"/>
        <v>58:59, 81:88</v>
      </c>
      <c r="M239" s="465" t="str">
        <f t="shared" si="188"/>
        <v>58:59, 88:96</v>
      </c>
      <c r="N239" s="465" t="str">
        <f t="shared" si="188"/>
        <v>58:59, 96:111</v>
      </c>
      <c r="O239" s="465" t="str">
        <f t="shared" si="188"/>
        <v>58:59, 43:64</v>
      </c>
      <c r="P239" s="465" t="str">
        <f t="shared" si="188"/>
        <v>58:59, 64:69</v>
      </c>
      <c r="Q239" s="465" t="str">
        <f t="shared" si="188"/>
        <v>58:59, 77:84</v>
      </c>
      <c r="R239" s="465" t="str">
        <f t="shared" si="189"/>
        <v>58:59, 84:91</v>
      </c>
      <c r="S239" s="465" t="str">
        <f t="shared" si="189"/>
        <v>58:59, 91:99</v>
      </c>
      <c r="T239" s="465" t="str">
        <f t="shared" si="189"/>
        <v>58:59, 99:111</v>
      </c>
      <c r="U239" s="465" t="str">
        <f t="shared" si="189"/>
        <v>58:59, 43:66</v>
      </c>
      <c r="V239" s="465" t="str">
        <f t="shared" si="189"/>
        <v>58:59, 66:71</v>
      </c>
      <c r="W239" s="465" t="str">
        <f t="shared" si="189"/>
        <v>58:59, 79:86</v>
      </c>
      <c r="X239" s="465" t="str">
        <f t="shared" si="189"/>
        <v>58:59, 86:93</v>
      </c>
      <c r="Y239" s="465" t="str">
        <f t="shared" si="189"/>
        <v>58:59, 93:101</v>
      </c>
      <c r="Z239" s="465" t="str">
        <f t="shared" si="189"/>
        <v>58:59, 101:111</v>
      </c>
      <c r="AA239" s="465" t="str">
        <f t="shared" si="189"/>
        <v>58:59, 43:68</v>
      </c>
      <c r="AB239" s="465" t="str">
        <f t="shared" si="189"/>
        <v>58:59, 68:73</v>
      </c>
      <c r="AC239" s="465" t="str">
        <f t="shared" si="189"/>
        <v>58:59, 81:88</v>
      </c>
      <c r="AD239" s="465" t="str">
        <f t="shared" si="189"/>
        <v>58:59, 88:95</v>
      </c>
      <c r="AE239" s="465" t="str">
        <f t="shared" si="189"/>
        <v>58:59, 95:103</v>
      </c>
      <c r="AF239" s="465" t="str">
        <f t="shared" si="189"/>
        <v>58:59, 103:111</v>
      </c>
      <c r="AG239" s="465" t="str">
        <f t="shared" si="189"/>
        <v>58:59, 43:59</v>
      </c>
      <c r="AH239" s="465" t="str">
        <f t="shared" si="189"/>
        <v>58:59, 59:64</v>
      </c>
      <c r="AI239" s="465" t="str">
        <f t="shared" si="189"/>
        <v>58:59, 72:79</v>
      </c>
      <c r="AJ239" s="465" t="str">
        <f t="shared" si="189"/>
        <v>58:59, 79:86</v>
      </c>
      <c r="AK239" s="465" t="str">
        <f t="shared" si="189"/>
        <v>58:59, 86:94</v>
      </c>
      <c r="AL239" s="465" t="str">
        <f t="shared" si="189"/>
        <v>58:59, 94:111</v>
      </c>
      <c r="AM239" s="465" t="str">
        <f t="shared" si="190"/>
        <v>58:59, 111:124</v>
      </c>
      <c r="AN239" s="465" t="str">
        <f t="shared" si="190"/>
        <v>58:59, 124:131</v>
      </c>
      <c r="AO239" s="465" t="str">
        <f t="shared" si="190"/>
        <v>58:59, 131:138</v>
      </c>
      <c r="AP239" s="465" t="str">
        <f t="shared" si="190"/>
        <v>58:59, 138:146</v>
      </c>
      <c r="AQ239" s="465" t="str">
        <f t="shared" si="190"/>
        <v>58:59, 146:164</v>
      </c>
      <c r="AR239" s="465" t="str">
        <f t="shared" si="191"/>
        <v>58:59, 164:176</v>
      </c>
      <c r="AS239" s="465" t="str">
        <f t="shared" si="191"/>
        <v>58:59, 176:183</v>
      </c>
      <c r="AT239" s="465" t="str">
        <f t="shared" si="191"/>
        <v>58:59, 183:191</v>
      </c>
      <c r="AU239" s="465" t="str">
        <f t="shared" si="191"/>
        <v>58:59, 191:199</v>
      </c>
      <c r="AV239" s="465" t="str">
        <f t="shared" si="191"/>
        <v>58:59, 199:216</v>
      </c>
      <c r="AW239" s="465" t="str">
        <f t="shared" si="191"/>
        <v>58:59, 216:229</v>
      </c>
      <c r="AX239" s="465" t="str">
        <f t="shared" si="191"/>
        <v>58:59, 229:235</v>
      </c>
      <c r="AY239" s="465" t="str">
        <f t="shared" si="191"/>
        <v>58:59, 235:243</v>
      </c>
      <c r="AZ239" s="465" t="str">
        <f t="shared" si="191"/>
        <v>58:59, 243:251</v>
      </c>
      <c r="BA239" s="465" t="str">
        <f t="shared" si="191"/>
        <v>58:59, 251:268</v>
      </c>
      <c r="BB239" s="465" t="str">
        <f t="shared" si="191"/>
        <v>58:59, 268:281</v>
      </c>
      <c r="BC239" s="465" t="str">
        <f t="shared" si="191"/>
        <v>58:59, 281:287</v>
      </c>
      <c r="BD239" s="465" t="str">
        <f t="shared" si="191"/>
        <v>58:59, 287:295</v>
      </c>
      <c r="BE239" s="465" t="str">
        <f t="shared" si="191"/>
        <v>58:59, 295:303</v>
      </c>
      <c r="BF239" s="465" t="str">
        <f t="shared" si="191"/>
        <v>58:59, 303:320</v>
      </c>
      <c r="BG239" s="465" t="str">
        <f t="shared" si="191"/>
        <v>58:59, 320:333</v>
      </c>
      <c r="BH239" s="465" t="str">
        <f t="shared" si="191"/>
        <v>58:59, 333:339</v>
      </c>
      <c r="BI239" s="465" t="str">
        <f t="shared" si="191"/>
        <v>58:59, 339:347</v>
      </c>
      <c r="BJ239" s="465" t="str">
        <f t="shared" si="191"/>
        <v>58:59, 347:355</v>
      </c>
      <c r="BK239" s="465" t="str">
        <f t="shared" si="191"/>
        <v>58:59, 355:372</v>
      </c>
    </row>
    <row r="240" spans="1:64" outlineLevel="1">
      <c r="B240" t="s">
        <v>1133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1">
      <c r="A253" t="s">
        <v>1725</v>
      </c>
      <c r="B253" s="50" t="str">
        <f>"Timing 1 - Wean to Join
"&amp;$B$202&amp;""</f>
        <v>Timing 1 - Wean to Join
Standard (7mo)</v>
      </c>
      <c r="C253" s="417">
        <f t="shared" ref="C253:R276" si="201">CHOOSE(d.Region,S253,AI253,AY253)</f>
        <v>0</v>
      </c>
      <c r="D253" s="417">
        <f t="shared" si="201"/>
        <v>0</v>
      </c>
      <c r="E253" s="417">
        <f t="shared" si="201"/>
        <v>0</v>
      </c>
      <c r="F253" s="417">
        <f t="shared" si="201"/>
        <v>0</v>
      </c>
      <c r="G253" s="417">
        <f t="shared" si="201"/>
        <v>0</v>
      </c>
      <c r="H253" s="417">
        <f t="shared" si="201"/>
        <v>0</v>
      </c>
      <c r="I253" s="417">
        <f t="shared" si="201"/>
        <v>0</v>
      </c>
      <c r="J253" s="417">
        <f t="shared" si="201"/>
        <v>0</v>
      </c>
      <c r="K253" s="417">
        <f t="shared" si="201"/>
        <v>0</v>
      </c>
      <c r="L253" s="417">
        <f t="shared" si="201"/>
        <v>0</v>
      </c>
      <c r="M253" s="417">
        <f t="shared" si="201"/>
        <v>0</v>
      </c>
      <c r="N253" s="417">
        <f t="shared" si="201"/>
        <v>0</v>
      </c>
      <c r="O253" s="417">
        <f t="shared" si="201"/>
        <v>0</v>
      </c>
      <c r="P253" s="417">
        <f t="shared" si="201"/>
        <v>0</v>
      </c>
      <c r="Q253" s="417">
        <f t="shared" si="201"/>
        <v>0</v>
      </c>
      <c r="R253" s="434">
        <f t="shared" si="201"/>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201"/>
        <v>0</v>
      </c>
      <c r="D254" s="419">
        <f t="shared" si="201"/>
        <v>0</v>
      </c>
      <c r="E254" s="419">
        <f t="shared" si="201"/>
        <v>0</v>
      </c>
      <c r="F254" s="419">
        <f t="shared" si="201"/>
        <v>0</v>
      </c>
      <c r="G254" s="419">
        <f t="shared" si="201"/>
        <v>0</v>
      </c>
      <c r="H254" s="419">
        <f t="shared" si="201"/>
        <v>0</v>
      </c>
      <c r="I254" s="419">
        <f t="shared" si="201"/>
        <v>0</v>
      </c>
      <c r="J254" s="419">
        <f t="shared" si="201"/>
        <v>0</v>
      </c>
      <c r="K254" s="419">
        <f t="shared" si="201"/>
        <v>0</v>
      </c>
      <c r="L254" s="419">
        <f t="shared" si="201"/>
        <v>0</v>
      </c>
      <c r="M254" s="419">
        <f t="shared" si="201"/>
        <v>0</v>
      </c>
      <c r="N254" s="419">
        <f t="shared" si="201"/>
        <v>0</v>
      </c>
      <c r="O254" s="419">
        <f t="shared" si="201"/>
        <v>0</v>
      </c>
      <c r="P254" s="419">
        <f t="shared" si="201"/>
        <v>0</v>
      </c>
      <c r="Q254" s="419">
        <f t="shared" si="201"/>
        <v>0</v>
      </c>
      <c r="R254" s="435">
        <f t="shared" si="201"/>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201"/>
        <v>0</v>
      </c>
      <c r="D255" s="419">
        <f t="shared" si="201"/>
        <v>0</v>
      </c>
      <c r="E255" s="419">
        <f t="shared" si="201"/>
        <v>0</v>
      </c>
      <c r="F255" s="419">
        <f t="shared" si="201"/>
        <v>0</v>
      </c>
      <c r="G255" s="419">
        <f t="shared" si="201"/>
        <v>0</v>
      </c>
      <c r="H255" s="419">
        <f t="shared" si="201"/>
        <v>0</v>
      </c>
      <c r="I255" s="419">
        <f t="shared" si="201"/>
        <v>0</v>
      </c>
      <c r="J255" s="419">
        <f t="shared" si="201"/>
        <v>0</v>
      </c>
      <c r="K255" s="419">
        <f t="shared" si="201"/>
        <v>0</v>
      </c>
      <c r="L255" s="419">
        <f t="shared" si="201"/>
        <v>0</v>
      </c>
      <c r="M255" s="419">
        <f t="shared" si="201"/>
        <v>0</v>
      </c>
      <c r="N255" s="419">
        <f t="shared" si="201"/>
        <v>0</v>
      </c>
      <c r="O255" s="419">
        <f t="shared" si="201"/>
        <v>0</v>
      </c>
      <c r="P255" s="419">
        <f t="shared" si="201"/>
        <v>0</v>
      </c>
      <c r="Q255" s="419">
        <f t="shared" si="201"/>
        <v>0</v>
      </c>
      <c r="R255" s="435">
        <f t="shared" si="201"/>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201"/>
        <v>0</v>
      </c>
      <c r="D256" s="419">
        <f t="shared" si="201"/>
        <v>0</v>
      </c>
      <c r="E256" s="419">
        <f t="shared" si="201"/>
        <v>0</v>
      </c>
      <c r="F256" s="419">
        <f t="shared" si="201"/>
        <v>0</v>
      </c>
      <c r="G256" s="419">
        <f t="shared" si="201"/>
        <v>0</v>
      </c>
      <c r="H256" s="419">
        <f t="shared" si="201"/>
        <v>0</v>
      </c>
      <c r="I256" s="419">
        <f t="shared" si="201"/>
        <v>0</v>
      </c>
      <c r="J256" s="419">
        <f t="shared" si="201"/>
        <v>0</v>
      </c>
      <c r="K256" s="419">
        <f t="shared" si="201"/>
        <v>0</v>
      </c>
      <c r="L256" s="419">
        <f t="shared" si="201"/>
        <v>0</v>
      </c>
      <c r="M256" s="419">
        <f t="shared" si="201"/>
        <v>0</v>
      </c>
      <c r="N256" s="419">
        <f t="shared" si="201"/>
        <v>0</v>
      </c>
      <c r="O256" s="419">
        <f t="shared" si="201"/>
        <v>0</v>
      </c>
      <c r="P256" s="419">
        <f t="shared" si="201"/>
        <v>0</v>
      </c>
      <c r="Q256" s="419">
        <f t="shared" si="201"/>
        <v>0</v>
      </c>
      <c r="R256" s="435">
        <f t="shared" si="201"/>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202">CHOOSE(d.Region,S257,AI257,AY257)</f>
        <v>0</v>
      </c>
      <c r="D257" s="419">
        <f t="shared" ref="D257:D259" si="203">CHOOSE(d.Region,T257,AJ257,AZ257)</f>
        <v>0</v>
      </c>
      <c r="E257" s="419">
        <f t="shared" ref="E257:E259" si="204">CHOOSE(d.Region,U257,AK257,BA257)</f>
        <v>0</v>
      </c>
      <c r="F257" s="419">
        <f t="shared" ref="F257:F259" si="205">CHOOSE(d.Region,V257,AL257,BB257)</f>
        <v>0</v>
      </c>
      <c r="G257" s="419">
        <f t="shared" ref="G257:G259" si="206">CHOOSE(d.Region,W257,AM257,BC257)</f>
        <v>0</v>
      </c>
      <c r="H257" s="419">
        <f t="shared" ref="H257:H259" si="207">CHOOSE(d.Region,X257,AN257,BD257)</f>
        <v>0</v>
      </c>
      <c r="I257" s="419">
        <f t="shared" ref="I257:I259" si="208">CHOOSE(d.Region,Y257,AO257,BE257)</f>
        <v>0</v>
      </c>
      <c r="J257" s="419">
        <f t="shared" ref="J257:J259" si="209">CHOOSE(d.Region,Z257,AP257,BF257)</f>
        <v>0</v>
      </c>
      <c r="K257" s="419">
        <f t="shared" ref="K257:K259" si="210">CHOOSE(d.Region,AA257,AQ257,BG257)</f>
        <v>0</v>
      </c>
      <c r="L257" s="419">
        <f t="shared" ref="L257:L259" si="211">CHOOSE(d.Region,AB257,AR257,BH257)</f>
        <v>0</v>
      </c>
      <c r="M257" s="419">
        <f t="shared" ref="M257:M259" si="212">CHOOSE(d.Region,AC257,AS257,BI257)</f>
        <v>0</v>
      </c>
      <c r="N257" s="419">
        <f t="shared" ref="N257:N259" si="213">CHOOSE(d.Region,AD257,AT257,BJ257)</f>
        <v>0</v>
      </c>
      <c r="O257" s="419">
        <f t="shared" ref="O257:O259" si="214">CHOOSE(d.Region,AE257,AU257,BK257)</f>
        <v>0</v>
      </c>
      <c r="P257" s="419">
        <f t="shared" ref="P257:P259" si="215">CHOOSE(d.Region,AF257,AV257,BL257)</f>
        <v>0</v>
      </c>
      <c r="Q257" s="419">
        <f t="shared" ref="Q257:Q259" si="216">CHOOSE(d.Region,AG257,AW257,BM257)</f>
        <v>0</v>
      </c>
      <c r="R257" s="435">
        <f t="shared" ref="R257:R259" si="217">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218">$B$207&amp;""</f>
        <v>7mo with 0% mated</v>
      </c>
      <c r="C258" s="419">
        <f t="shared" si="202"/>
        <v>0</v>
      </c>
      <c r="D258" s="419">
        <f t="shared" si="203"/>
        <v>0</v>
      </c>
      <c r="E258" s="419">
        <f t="shared" si="204"/>
        <v>0</v>
      </c>
      <c r="F258" s="419">
        <f t="shared" si="205"/>
        <v>0</v>
      </c>
      <c r="G258" s="419">
        <f t="shared" si="206"/>
        <v>0</v>
      </c>
      <c r="H258" s="419">
        <f t="shared" si="207"/>
        <v>0</v>
      </c>
      <c r="I258" s="419">
        <f t="shared" si="208"/>
        <v>0</v>
      </c>
      <c r="J258" s="419">
        <f t="shared" si="209"/>
        <v>0</v>
      </c>
      <c r="K258" s="419">
        <f t="shared" si="210"/>
        <v>0</v>
      </c>
      <c r="L258" s="419">
        <f t="shared" si="211"/>
        <v>0</v>
      </c>
      <c r="M258" s="419">
        <f t="shared" si="212"/>
        <v>0</v>
      </c>
      <c r="N258" s="419">
        <f t="shared" si="213"/>
        <v>0</v>
      </c>
      <c r="O258" s="419">
        <f t="shared" si="214"/>
        <v>0</v>
      </c>
      <c r="P258" s="419">
        <f t="shared" si="215"/>
        <v>0</v>
      </c>
      <c r="Q258" s="419">
        <f t="shared" si="216"/>
        <v>0</v>
      </c>
      <c r="R258" s="435">
        <f t="shared" si="217"/>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202"/>
        <v>0</v>
      </c>
      <c r="D259" s="419">
        <f t="shared" si="203"/>
        <v>0</v>
      </c>
      <c r="E259" s="419">
        <f t="shared" si="204"/>
        <v>0</v>
      </c>
      <c r="F259" s="419">
        <f t="shared" si="205"/>
        <v>0</v>
      </c>
      <c r="G259" s="419">
        <f t="shared" si="206"/>
        <v>0</v>
      </c>
      <c r="H259" s="419">
        <f t="shared" si="207"/>
        <v>0</v>
      </c>
      <c r="I259" s="419">
        <f t="shared" si="208"/>
        <v>0</v>
      </c>
      <c r="J259" s="419">
        <f t="shared" si="209"/>
        <v>0</v>
      </c>
      <c r="K259" s="419">
        <f t="shared" si="210"/>
        <v>0</v>
      </c>
      <c r="L259" s="419">
        <f t="shared" si="211"/>
        <v>0</v>
      </c>
      <c r="M259" s="419">
        <f t="shared" si="212"/>
        <v>0</v>
      </c>
      <c r="N259" s="419">
        <f t="shared" si="213"/>
        <v>0</v>
      </c>
      <c r="O259" s="419">
        <f t="shared" si="214"/>
        <v>0</v>
      </c>
      <c r="P259" s="419">
        <f t="shared" si="215"/>
        <v>0</v>
      </c>
      <c r="Q259" s="419">
        <f t="shared" si="216"/>
        <v>0</v>
      </c>
      <c r="R259" s="435">
        <f t="shared" si="217"/>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201"/>
        <v>0</v>
      </c>
      <c r="D260" s="420">
        <f t="shared" si="201"/>
        <v>0</v>
      </c>
      <c r="E260" s="420">
        <f t="shared" si="201"/>
        <v>0</v>
      </c>
      <c r="F260" s="420">
        <f t="shared" si="201"/>
        <v>0</v>
      </c>
      <c r="G260" s="420">
        <f t="shared" si="201"/>
        <v>0</v>
      </c>
      <c r="H260" s="420">
        <f t="shared" si="201"/>
        <v>0</v>
      </c>
      <c r="I260" s="420">
        <f t="shared" si="201"/>
        <v>0</v>
      </c>
      <c r="J260" s="420">
        <f t="shared" si="201"/>
        <v>0</v>
      </c>
      <c r="K260" s="420">
        <f t="shared" si="201"/>
        <v>0</v>
      </c>
      <c r="L260" s="420">
        <f t="shared" si="201"/>
        <v>0</v>
      </c>
      <c r="M260" s="420">
        <f t="shared" si="201"/>
        <v>0</v>
      </c>
      <c r="N260" s="420">
        <f t="shared" si="201"/>
        <v>0</v>
      </c>
      <c r="O260" s="420">
        <f t="shared" si="201"/>
        <v>0</v>
      </c>
      <c r="P260" s="420">
        <f t="shared" si="201"/>
        <v>0</v>
      </c>
      <c r="Q260" s="420">
        <f t="shared" si="201"/>
        <v>0</v>
      </c>
      <c r="R260" s="436">
        <f t="shared" si="201"/>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201"/>
        <v>0</v>
      </c>
      <c r="D261" s="417">
        <f t="shared" si="201"/>
        <v>0</v>
      </c>
      <c r="E261" s="417">
        <f t="shared" si="201"/>
        <v>0</v>
      </c>
      <c r="F261" s="417">
        <f t="shared" si="201"/>
        <v>0</v>
      </c>
      <c r="G261" s="417">
        <f t="shared" si="201"/>
        <v>0</v>
      </c>
      <c r="H261" s="417">
        <f t="shared" si="201"/>
        <v>0</v>
      </c>
      <c r="I261" s="417">
        <f t="shared" si="201"/>
        <v>0</v>
      </c>
      <c r="J261" s="417">
        <f t="shared" si="201"/>
        <v>0</v>
      </c>
      <c r="K261" s="417">
        <f t="shared" si="201"/>
        <v>0</v>
      </c>
      <c r="L261" s="417">
        <f t="shared" si="201"/>
        <v>0</v>
      </c>
      <c r="M261" s="417">
        <f t="shared" si="201"/>
        <v>0</v>
      </c>
      <c r="N261" s="417">
        <f t="shared" si="201"/>
        <v>0</v>
      </c>
      <c r="O261" s="417">
        <f t="shared" si="201"/>
        <v>0</v>
      </c>
      <c r="P261" s="417">
        <f t="shared" si="201"/>
        <v>0</v>
      </c>
      <c r="Q261" s="417">
        <f t="shared" si="201"/>
        <v>0</v>
      </c>
      <c r="R261" s="434">
        <f t="shared" si="201"/>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19">$B$203&amp;""</f>
        <v>Early</v>
      </c>
      <c r="C262" s="419">
        <f t="shared" si="201"/>
        <v>0</v>
      </c>
      <c r="D262" s="419">
        <f t="shared" si="201"/>
        <v>0</v>
      </c>
      <c r="E262" s="419">
        <f t="shared" si="201"/>
        <v>0</v>
      </c>
      <c r="F262" s="419">
        <f t="shared" si="201"/>
        <v>0</v>
      </c>
      <c r="G262" s="419">
        <f t="shared" si="201"/>
        <v>0</v>
      </c>
      <c r="H262" s="419">
        <f t="shared" si="201"/>
        <v>0</v>
      </c>
      <c r="I262" s="419">
        <f t="shared" si="201"/>
        <v>0</v>
      </c>
      <c r="J262" s="419">
        <f t="shared" si="201"/>
        <v>0</v>
      </c>
      <c r="K262" s="419">
        <f t="shared" si="201"/>
        <v>0</v>
      </c>
      <c r="L262" s="419">
        <f t="shared" si="201"/>
        <v>0</v>
      </c>
      <c r="M262" s="419">
        <f t="shared" si="201"/>
        <v>0</v>
      </c>
      <c r="N262" s="419">
        <f t="shared" si="201"/>
        <v>0</v>
      </c>
      <c r="O262" s="419">
        <f t="shared" si="201"/>
        <v>0</v>
      </c>
      <c r="P262" s="419">
        <f t="shared" si="201"/>
        <v>0</v>
      </c>
      <c r="Q262" s="419">
        <f t="shared" si="201"/>
        <v>0</v>
      </c>
      <c r="R262" s="435">
        <f t="shared" si="201"/>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20">$B$204&amp;""</f>
        <v>Middle</v>
      </c>
      <c r="C263" s="419">
        <f t="shared" si="201"/>
        <v>0</v>
      </c>
      <c r="D263" s="419">
        <f t="shared" si="201"/>
        <v>0</v>
      </c>
      <c r="E263" s="419">
        <f t="shared" si="201"/>
        <v>0</v>
      </c>
      <c r="F263" s="419">
        <f t="shared" si="201"/>
        <v>0</v>
      </c>
      <c r="G263" s="419">
        <f t="shared" si="201"/>
        <v>0</v>
      </c>
      <c r="H263" s="419">
        <f t="shared" si="201"/>
        <v>0</v>
      </c>
      <c r="I263" s="419">
        <f t="shared" si="201"/>
        <v>0</v>
      </c>
      <c r="J263" s="419">
        <f t="shared" si="201"/>
        <v>0</v>
      </c>
      <c r="K263" s="419">
        <f t="shared" si="201"/>
        <v>0</v>
      </c>
      <c r="L263" s="419">
        <f t="shared" si="201"/>
        <v>0</v>
      </c>
      <c r="M263" s="419">
        <f t="shared" si="201"/>
        <v>0</v>
      </c>
      <c r="N263" s="419">
        <f t="shared" si="201"/>
        <v>0</v>
      </c>
      <c r="O263" s="419">
        <f t="shared" si="201"/>
        <v>0</v>
      </c>
      <c r="P263" s="419">
        <f t="shared" si="201"/>
        <v>0</v>
      </c>
      <c r="Q263" s="419">
        <f t="shared" si="201"/>
        <v>0</v>
      </c>
      <c r="R263" s="435">
        <f t="shared" si="201"/>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21">$B$205&amp;""</f>
        <v>Late</v>
      </c>
      <c r="C264" s="419">
        <f t="shared" si="201"/>
        <v>0</v>
      </c>
      <c r="D264" s="419">
        <f t="shared" si="201"/>
        <v>0</v>
      </c>
      <c r="E264" s="419">
        <f t="shared" si="201"/>
        <v>0</v>
      </c>
      <c r="F264" s="419">
        <f t="shared" si="201"/>
        <v>0</v>
      </c>
      <c r="G264" s="419">
        <f t="shared" si="201"/>
        <v>0</v>
      </c>
      <c r="H264" s="419">
        <f t="shared" si="201"/>
        <v>0</v>
      </c>
      <c r="I264" s="419">
        <f t="shared" si="201"/>
        <v>0</v>
      </c>
      <c r="J264" s="419">
        <f t="shared" si="201"/>
        <v>0</v>
      </c>
      <c r="K264" s="419">
        <f t="shared" si="201"/>
        <v>0</v>
      </c>
      <c r="L264" s="419">
        <f t="shared" si="201"/>
        <v>0</v>
      </c>
      <c r="M264" s="419">
        <f t="shared" si="201"/>
        <v>0</v>
      </c>
      <c r="N264" s="419">
        <f t="shared" si="201"/>
        <v>0</v>
      </c>
      <c r="O264" s="419">
        <f t="shared" si="201"/>
        <v>0</v>
      </c>
      <c r="P264" s="419">
        <f t="shared" si="201"/>
        <v>0</v>
      </c>
      <c r="Q264" s="419">
        <f t="shared" si="201"/>
        <v>0</v>
      </c>
      <c r="R264" s="435">
        <f t="shared" si="201"/>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22">CHOOSE(d.Region,S265,AI265,AY265)</f>
        <v>0</v>
      </c>
      <c r="D265" s="419">
        <f t="shared" ref="D265:D267" si="223">CHOOSE(d.Region,T265,AJ265,AZ265)</f>
        <v>0</v>
      </c>
      <c r="E265" s="419">
        <f t="shared" ref="E265:E267" si="224">CHOOSE(d.Region,U265,AK265,BA265)</f>
        <v>0</v>
      </c>
      <c r="F265" s="419">
        <f t="shared" ref="F265:F267" si="225">CHOOSE(d.Region,V265,AL265,BB265)</f>
        <v>0</v>
      </c>
      <c r="G265" s="419">
        <f t="shared" ref="G265:G267" si="226">CHOOSE(d.Region,W265,AM265,BC265)</f>
        <v>0</v>
      </c>
      <c r="H265" s="419">
        <f t="shared" ref="H265:H267" si="227">CHOOSE(d.Region,X265,AN265,BD265)</f>
        <v>0</v>
      </c>
      <c r="I265" s="419">
        <f t="shared" ref="I265:I267" si="228">CHOOSE(d.Region,Y265,AO265,BE265)</f>
        <v>0</v>
      </c>
      <c r="J265" s="419">
        <f t="shared" ref="J265:J267" si="229">CHOOSE(d.Region,Z265,AP265,BF265)</f>
        <v>0</v>
      </c>
      <c r="K265" s="419">
        <f t="shared" ref="K265:K267" si="230">CHOOSE(d.Region,AA265,AQ265,BG265)</f>
        <v>0</v>
      </c>
      <c r="L265" s="419">
        <f t="shared" ref="L265:L267" si="231">CHOOSE(d.Region,AB265,AR265,BH265)</f>
        <v>0</v>
      </c>
      <c r="M265" s="419">
        <f t="shared" ref="M265:M267" si="232">CHOOSE(d.Region,AC265,AS265,BI265)</f>
        <v>0</v>
      </c>
      <c r="N265" s="419">
        <f t="shared" ref="N265:N267" si="233">CHOOSE(d.Region,AD265,AT265,BJ265)</f>
        <v>0</v>
      </c>
      <c r="O265" s="419">
        <f t="shared" ref="O265:O267" si="234">CHOOSE(d.Region,AE265,AU265,BK265)</f>
        <v>0</v>
      </c>
      <c r="P265" s="419">
        <f t="shared" ref="P265:P267" si="235">CHOOSE(d.Region,AF265,AV265,BL265)</f>
        <v>0</v>
      </c>
      <c r="Q265" s="419">
        <f t="shared" ref="Q265:Q267" si="236">CHOOSE(d.Region,AG265,AW265,BM265)</f>
        <v>0</v>
      </c>
      <c r="R265" s="435">
        <f t="shared" ref="R265:R267" si="237">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38">$B$207&amp;""</f>
        <v>7mo with 0% mated</v>
      </c>
      <c r="C266" s="419">
        <f t="shared" si="222"/>
        <v>0</v>
      </c>
      <c r="D266" s="419">
        <f t="shared" si="223"/>
        <v>0</v>
      </c>
      <c r="E266" s="419">
        <f t="shared" si="224"/>
        <v>0</v>
      </c>
      <c r="F266" s="419">
        <f t="shared" si="225"/>
        <v>0</v>
      </c>
      <c r="G266" s="419">
        <f t="shared" si="226"/>
        <v>0</v>
      </c>
      <c r="H266" s="419">
        <f t="shared" si="227"/>
        <v>0</v>
      </c>
      <c r="I266" s="419">
        <f t="shared" si="228"/>
        <v>0</v>
      </c>
      <c r="J266" s="419">
        <f t="shared" si="229"/>
        <v>0</v>
      </c>
      <c r="K266" s="419">
        <f t="shared" si="230"/>
        <v>0</v>
      </c>
      <c r="L266" s="419">
        <f t="shared" si="231"/>
        <v>0</v>
      </c>
      <c r="M266" s="419">
        <f t="shared" si="232"/>
        <v>0</v>
      </c>
      <c r="N266" s="419">
        <f t="shared" si="233"/>
        <v>0</v>
      </c>
      <c r="O266" s="419">
        <f t="shared" si="234"/>
        <v>0</v>
      </c>
      <c r="P266" s="419">
        <f t="shared" si="235"/>
        <v>0</v>
      </c>
      <c r="Q266" s="419">
        <f t="shared" si="236"/>
        <v>0</v>
      </c>
      <c r="R266" s="435">
        <f t="shared" si="237"/>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22"/>
        <v>0</v>
      </c>
      <c r="D267" s="419">
        <f t="shared" si="223"/>
        <v>0</v>
      </c>
      <c r="E267" s="419">
        <f t="shared" si="224"/>
        <v>0</v>
      </c>
      <c r="F267" s="419">
        <f t="shared" si="225"/>
        <v>0</v>
      </c>
      <c r="G267" s="419">
        <f t="shared" si="226"/>
        <v>0</v>
      </c>
      <c r="H267" s="419">
        <f t="shared" si="227"/>
        <v>0</v>
      </c>
      <c r="I267" s="419">
        <f t="shared" si="228"/>
        <v>0</v>
      </c>
      <c r="J267" s="419">
        <f t="shared" si="229"/>
        <v>0</v>
      </c>
      <c r="K267" s="419">
        <f t="shared" si="230"/>
        <v>0</v>
      </c>
      <c r="L267" s="419">
        <f t="shared" si="231"/>
        <v>0</v>
      </c>
      <c r="M267" s="419">
        <f t="shared" si="232"/>
        <v>0</v>
      </c>
      <c r="N267" s="419">
        <f t="shared" si="233"/>
        <v>0</v>
      </c>
      <c r="O267" s="419">
        <f t="shared" si="234"/>
        <v>0</v>
      </c>
      <c r="P267" s="419">
        <f t="shared" si="235"/>
        <v>0</v>
      </c>
      <c r="Q267" s="419">
        <f t="shared" si="236"/>
        <v>0</v>
      </c>
      <c r="R267" s="435">
        <f t="shared" si="237"/>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201"/>
        <v>0</v>
      </c>
      <c r="D268" s="420">
        <f t="shared" si="201"/>
        <v>0</v>
      </c>
      <c r="E268" s="420">
        <f t="shared" si="201"/>
        <v>0</v>
      </c>
      <c r="F268" s="420">
        <f t="shared" si="201"/>
        <v>0</v>
      </c>
      <c r="G268" s="420">
        <f t="shared" si="201"/>
        <v>0</v>
      </c>
      <c r="H268" s="420">
        <f t="shared" si="201"/>
        <v>0</v>
      </c>
      <c r="I268" s="420">
        <f t="shared" si="201"/>
        <v>0</v>
      </c>
      <c r="J268" s="420">
        <f t="shared" si="201"/>
        <v>0</v>
      </c>
      <c r="K268" s="420">
        <f t="shared" si="201"/>
        <v>0</v>
      </c>
      <c r="L268" s="420">
        <f t="shared" si="201"/>
        <v>0</v>
      </c>
      <c r="M268" s="420">
        <f t="shared" si="201"/>
        <v>0</v>
      </c>
      <c r="N268" s="420">
        <f t="shared" si="201"/>
        <v>0</v>
      </c>
      <c r="O268" s="420">
        <f t="shared" si="201"/>
        <v>0</v>
      </c>
      <c r="P268" s="420">
        <f t="shared" si="201"/>
        <v>0</v>
      </c>
      <c r="Q268" s="420">
        <f t="shared" si="201"/>
        <v>0</v>
      </c>
      <c r="R268" s="436">
        <f t="shared" si="201"/>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201"/>
        <v>0</v>
      </c>
      <c r="D269" s="417">
        <f t="shared" si="201"/>
        <v>0</v>
      </c>
      <c r="E269" s="417">
        <f t="shared" si="201"/>
        <v>0</v>
      </c>
      <c r="F269" s="417">
        <f t="shared" si="201"/>
        <v>0</v>
      </c>
      <c r="G269" s="417">
        <f t="shared" si="201"/>
        <v>0</v>
      </c>
      <c r="H269" s="417">
        <f t="shared" si="201"/>
        <v>0</v>
      </c>
      <c r="I269" s="417">
        <f t="shared" si="201"/>
        <v>0</v>
      </c>
      <c r="J269" s="417">
        <f t="shared" si="201"/>
        <v>0</v>
      </c>
      <c r="K269" s="417">
        <f t="shared" si="201"/>
        <v>0</v>
      </c>
      <c r="L269" s="417">
        <f t="shared" si="201"/>
        <v>0</v>
      </c>
      <c r="M269" s="417">
        <f t="shared" si="201"/>
        <v>0</v>
      </c>
      <c r="N269" s="417">
        <f t="shared" si="201"/>
        <v>0</v>
      </c>
      <c r="O269" s="417">
        <f t="shared" si="201"/>
        <v>0</v>
      </c>
      <c r="P269" s="417">
        <f t="shared" si="201"/>
        <v>0</v>
      </c>
      <c r="Q269" s="417">
        <f t="shared" si="201"/>
        <v>0</v>
      </c>
      <c r="R269" s="434">
        <f t="shared" si="201"/>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39">$B$203&amp;""</f>
        <v>Early</v>
      </c>
      <c r="C270" s="419">
        <f t="shared" si="201"/>
        <v>0</v>
      </c>
      <c r="D270" s="419">
        <f t="shared" si="201"/>
        <v>0</v>
      </c>
      <c r="E270" s="419">
        <f t="shared" si="201"/>
        <v>0</v>
      </c>
      <c r="F270" s="419">
        <f t="shared" si="201"/>
        <v>0</v>
      </c>
      <c r="G270" s="419">
        <f t="shared" si="201"/>
        <v>0</v>
      </c>
      <c r="H270" s="419">
        <f t="shared" si="201"/>
        <v>0</v>
      </c>
      <c r="I270" s="419">
        <f t="shared" si="201"/>
        <v>0</v>
      </c>
      <c r="J270" s="419">
        <f t="shared" si="201"/>
        <v>0</v>
      </c>
      <c r="K270" s="419">
        <f t="shared" si="201"/>
        <v>0</v>
      </c>
      <c r="L270" s="419">
        <f t="shared" si="201"/>
        <v>0</v>
      </c>
      <c r="M270" s="419">
        <f t="shared" si="201"/>
        <v>0</v>
      </c>
      <c r="N270" s="419">
        <f t="shared" si="201"/>
        <v>0</v>
      </c>
      <c r="O270" s="419">
        <f t="shared" si="201"/>
        <v>0</v>
      </c>
      <c r="P270" s="419">
        <f t="shared" si="201"/>
        <v>0</v>
      </c>
      <c r="Q270" s="419">
        <f t="shared" si="201"/>
        <v>0</v>
      </c>
      <c r="R270" s="435">
        <f t="shared" si="201"/>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40">$B$204&amp;""</f>
        <v>Middle</v>
      </c>
      <c r="C271" s="419">
        <f t="shared" si="201"/>
        <v>0</v>
      </c>
      <c r="D271" s="419">
        <f t="shared" si="201"/>
        <v>0</v>
      </c>
      <c r="E271" s="419">
        <f t="shared" si="201"/>
        <v>0</v>
      </c>
      <c r="F271" s="419">
        <f t="shared" si="201"/>
        <v>0</v>
      </c>
      <c r="G271" s="419">
        <f t="shared" si="201"/>
        <v>0</v>
      </c>
      <c r="H271" s="419">
        <f t="shared" si="201"/>
        <v>0</v>
      </c>
      <c r="I271" s="419">
        <f t="shared" si="201"/>
        <v>0</v>
      </c>
      <c r="J271" s="419">
        <f t="shared" si="201"/>
        <v>0</v>
      </c>
      <c r="K271" s="419">
        <f t="shared" si="201"/>
        <v>0</v>
      </c>
      <c r="L271" s="419">
        <f t="shared" si="201"/>
        <v>0</v>
      </c>
      <c r="M271" s="419">
        <f t="shared" si="201"/>
        <v>0</v>
      </c>
      <c r="N271" s="419">
        <f t="shared" si="201"/>
        <v>0</v>
      </c>
      <c r="O271" s="419">
        <f t="shared" si="201"/>
        <v>0</v>
      </c>
      <c r="P271" s="419">
        <f t="shared" si="201"/>
        <v>0</v>
      </c>
      <c r="Q271" s="419">
        <f t="shared" si="201"/>
        <v>0</v>
      </c>
      <c r="R271" s="435">
        <f t="shared" si="201"/>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41">$B$205&amp;""</f>
        <v>Late</v>
      </c>
      <c r="C272" s="419">
        <f t="shared" si="201"/>
        <v>0</v>
      </c>
      <c r="D272" s="419">
        <f t="shared" si="201"/>
        <v>0</v>
      </c>
      <c r="E272" s="419">
        <f t="shared" si="201"/>
        <v>0</v>
      </c>
      <c r="F272" s="419">
        <f t="shared" si="201"/>
        <v>0</v>
      </c>
      <c r="G272" s="419">
        <f t="shared" si="201"/>
        <v>0</v>
      </c>
      <c r="H272" s="419">
        <f t="shared" si="201"/>
        <v>0</v>
      </c>
      <c r="I272" s="419">
        <f t="shared" si="201"/>
        <v>0</v>
      </c>
      <c r="J272" s="419">
        <f t="shared" si="201"/>
        <v>0</v>
      </c>
      <c r="K272" s="419">
        <f t="shared" si="201"/>
        <v>0</v>
      </c>
      <c r="L272" s="419">
        <f t="shared" si="201"/>
        <v>0</v>
      </c>
      <c r="M272" s="419">
        <f t="shared" si="201"/>
        <v>0</v>
      </c>
      <c r="N272" s="419">
        <f t="shared" si="201"/>
        <v>0</v>
      </c>
      <c r="O272" s="419">
        <f t="shared" si="201"/>
        <v>0</v>
      </c>
      <c r="P272" s="419">
        <f t="shared" si="201"/>
        <v>0</v>
      </c>
      <c r="Q272" s="419">
        <f t="shared" si="201"/>
        <v>0</v>
      </c>
      <c r="R272" s="435">
        <f t="shared" si="201"/>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42">CHOOSE(d.Region,S273,AI273,AY273)</f>
        <v>0</v>
      </c>
      <c r="D273" s="419">
        <f t="shared" ref="D273:D275" si="243">CHOOSE(d.Region,T273,AJ273,AZ273)</f>
        <v>0</v>
      </c>
      <c r="E273" s="419">
        <f t="shared" ref="E273:E275" si="244">CHOOSE(d.Region,U273,AK273,BA273)</f>
        <v>0</v>
      </c>
      <c r="F273" s="419">
        <f t="shared" ref="F273:F275" si="245">CHOOSE(d.Region,V273,AL273,BB273)</f>
        <v>0</v>
      </c>
      <c r="G273" s="419">
        <f t="shared" ref="G273:G275" si="246">CHOOSE(d.Region,W273,AM273,BC273)</f>
        <v>0</v>
      </c>
      <c r="H273" s="419">
        <f t="shared" ref="H273:H275" si="247">CHOOSE(d.Region,X273,AN273,BD273)</f>
        <v>0</v>
      </c>
      <c r="I273" s="419">
        <f t="shared" ref="I273:I275" si="248">CHOOSE(d.Region,Y273,AO273,BE273)</f>
        <v>0</v>
      </c>
      <c r="J273" s="419">
        <f t="shared" ref="J273:J275" si="249">CHOOSE(d.Region,Z273,AP273,BF273)</f>
        <v>0</v>
      </c>
      <c r="K273" s="419">
        <f t="shared" ref="K273:K275" si="250">CHOOSE(d.Region,AA273,AQ273,BG273)</f>
        <v>0</v>
      </c>
      <c r="L273" s="419">
        <f t="shared" ref="L273:L275" si="251">CHOOSE(d.Region,AB273,AR273,BH273)</f>
        <v>0</v>
      </c>
      <c r="M273" s="419">
        <f t="shared" ref="M273:M275" si="252">CHOOSE(d.Region,AC273,AS273,BI273)</f>
        <v>0</v>
      </c>
      <c r="N273" s="419">
        <f t="shared" ref="N273:N275" si="253">CHOOSE(d.Region,AD273,AT273,BJ273)</f>
        <v>0</v>
      </c>
      <c r="O273" s="419">
        <f t="shared" ref="O273:O275" si="254">CHOOSE(d.Region,AE273,AU273,BK273)</f>
        <v>0</v>
      </c>
      <c r="P273" s="419">
        <f t="shared" ref="P273:P275" si="255">CHOOSE(d.Region,AF273,AV273,BL273)</f>
        <v>0</v>
      </c>
      <c r="Q273" s="419">
        <f t="shared" ref="Q273:Q275" si="256">CHOOSE(d.Region,AG273,AW273,BM273)</f>
        <v>0</v>
      </c>
      <c r="R273" s="435">
        <f t="shared" ref="R273:R275" si="257">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58">$B$207&amp;""</f>
        <v>7mo with 0% mated</v>
      </c>
      <c r="C274" s="419">
        <f t="shared" si="242"/>
        <v>0</v>
      </c>
      <c r="D274" s="419">
        <f t="shared" si="243"/>
        <v>0</v>
      </c>
      <c r="E274" s="419">
        <f t="shared" si="244"/>
        <v>0</v>
      </c>
      <c r="F274" s="419">
        <f t="shared" si="245"/>
        <v>0</v>
      </c>
      <c r="G274" s="419">
        <f t="shared" si="246"/>
        <v>0</v>
      </c>
      <c r="H274" s="419">
        <f t="shared" si="247"/>
        <v>0</v>
      </c>
      <c r="I274" s="419">
        <f t="shared" si="248"/>
        <v>0</v>
      </c>
      <c r="J274" s="419">
        <f t="shared" si="249"/>
        <v>0</v>
      </c>
      <c r="K274" s="419">
        <f t="shared" si="250"/>
        <v>0</v>
      </c>
      <c r="L274" s="419">
        <f t="shared" si="251"/>
        <v>0</v>
      </c>
      <c r="M274" s="419">
        <f t="shared" si="252"/>
        <v>0</v>
      </c>
      <c r="N274" s="419">
        <f t="shared" si="253"/>
        <v>0</v>
      </c>
      <c r="O274" s="419">
        <f t="shared" si="254"/>
        <v>0</v>
      </c>
      <c r="P274" s="419">
        <f t="shared" si="255"/>
        <v>0</v>
      </c>
      <c r="Q274" s="419">
        <f t="shared" si="256"/>
        <v>0</v>
      </c>
      <c r="R274" s="435">
        <f t="shared" si="257"/>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42"/>
        <v>0</v>
      </c>
      <c r="D275" s="419">
        <f t="shared" si="243"/>
        <v>0</v>
      </c>
      <c r="E275" s="419">
        <f t="shared" si="244"/>
        <v>0</v>
      </c>
      <c r="F275" s="419">
        <f t="shared" si="245"/>
        <v>0</v>
      </c>
      <c r="G275" s="419">
        <f t="shared" si="246"/>
        <v>0</v>
      </c>
      <c r="H275" s="419">
        <f t="shared" si="247"/>
        <v>0</v>
      </c>
      <c r="I275" s="419">
        <f t="shared" si="248"/>
        <v>0</v>
      </c>
      <c r="J275" s="419">
        <f t="shared" si="249"/>
        <v>0</v>
      </c>
      <c r="K275" s="419">
        <f t="shared" si="250"/>
        <v>0</v>
      </c>
      <c r="L275" s="419">
        <f t="shared" si="251"/>
        <v>0</v>
      </c>
      <c r="M275" s="419">
        <f t="shared" si="252"/>
        <v>0</v>
      </c>
      <c r="N275" s="419">
        <f t="shared" si="253"/>
        <v>0</v>
      </c>
      <c r="O275" s="419">
        <f t="shared" si="254"/>
        <v>0</v>
      </c>
      <c r="P275" s="419">
        <f t="shared" si="255"/>
        <v>0</v>
      </c>
      <c r="Q275" s="419">
        <f t="shared" si="256"/>
        <v>0</v>
      </c>
      <c r="R275" s="435">
        <f t="shared" si="257"/>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201"/>
        <v>0</v>
      </c>
      <c r="D276" s="420">
        <f t="shared" si="201"/>
        <v>0</v>
      </c>
      <c r="E276" s="420">
        <f t="shared" si="201"/>
        <v>0</v>
      </c>
      <c r="F276" s="420">
        <f t="shared" si="201"/>
        <v>0</v>
      </c>
      <c r="G276" s="420">
        <f t="shared" si="201"/>
        <v>0</v>
      </c>
      <c r="H276" s="420">
        <f t="shared" si="201"/>
        <v>0</v>
      </c>
      <c r="I276" s="420">
        <f t="shared" si="201"/>
        <v>0</v>
      </c>
      <c r="J276" s="420">
        <f t="shared" si="201"/>
        <v>0</v>
      </c>
      <c r="K276" s="420">
        <f t="shared" si="201"/>
        <v>0</v>
      </c>
      <c r="L276" s="420">
        <f t="shared" si="201"/>
        <v>0</v>
      </c>
      <c r="M276" s="420">
        <f t="shared" si="201"/>
        <v>0</v>
      </c>
      <c r="N276" s="420">
        <f t="shared" si="201"/>
        <v>0</v>
      </c>
      <c r="O276" s="420">
        <f t="shared" si="201"/>
        <v>0</v>
      </c>
      <c r="P276" s="420">
        <f t="shared" si="201"/>
        <v>0</v>
      </c>
      <c r="Q276" s="420">
        <f t="shared" si="201"/>
        <v>0</v>
      </c>
      <c r="R276" s="436">
        <f t="shared" si="201"/>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1726</v>
      </c>
      <c r="B277" s="50" t="str">
        <f>"Timing 1 - Wean to Join
"&amp;$B$202&amp;""</f>
        <v>Timing 1 - Wean to Join
Standard (7mo)</v>
      </c>
      <c r="C277" s="417">
        <f t="shared" ref="C277:C300" si="259">CHOOSE(d.Region,S277,AI277,AY277)</f>
        <v>0</v>
      </c>
      <c r="D277" s="417">
        <f t="shared" ref="D277:D300" si="260">CHOOSE(d.Region,T277,AJ277,AZ277)</f>
        <v>0</v>
      </c>
      <c r="E277" s="417">
        <f t="shared" ref="E277:E300" si="261">CHOOSE(d.Region,U277,AK277,BA277)</f>
        <v>0</v>
      </c>
      <c r="F277" s="417">
        <f t="shared" ref="F277:F300" si="262">CHOOSE(d.Region,V277,AL277,BB277)</f>
        <v>0</v>
      </c>
      <c r="G277" s="417">
        <f t="shared" ref="G277:G300" si="263">CHOOSE(d.Region,W277,AM277,BC277)</f>
        <v>0</v>
      </c>
      <c r="H277" s="417">
        <f t="shared" ref="H277:H300" si="264">CHOOSE(d.Region,X277,AN277,BD277)</f>
        <v>0</v>
      </c>
      <c r="I277" s="417">
        <f t="shared" ref="I277:I300" si="265">CHOOSE(d.Region,Y277,AO277,BE277)</f>
        <v>0</v>
      </c>
      <c r="J277" s="417">
        <f t="shared" ref="J277:J300" si="266">CHOOSE(d.Region,Z277,AP277,BF277)</f>
        <v>0</v>
      </c>
      <c r="K277" s="417">
        <f t="shared" ref="K277:K300" si="267">CHOOSE(d.Region,AA277,AQ277,BG277)</f>
        <v>0</v>
      </c>
      <c r="L277" s="417">
        <f t="shared" ref="L277:L300" si="268">CHOOSE(d.Region,AB277,AR277,BH277)</f>
        <v>0</v>
      </c>
      <c r="M277" s="417">
        <f t="shared" ref="M277:M300" si="269">CHOOSE(d.Region,AC277,AS277,BI277)</f>
        <v>0</v>
      </c>
      <c r="N277" s="417">
        <f t="shared" ref="N277:N300" si="270">CHOOSE(d.Region,AD277,AT277,BJ277)</f>
        <v>0</v>
      </c>
      <c r="O277" s="417">
        <f t="shared" ref="O277:O300" si="271">CHOOSE(d.Region,AE277,AU277,BK277)</f>
        <v>0</v>
      </c>
      <c r="P277" s="417">
        <f t="shared" ref="P277:P300" si="272">CHOOSE(d.Region,AF277,AV277,BL277)</f>
        <v>0</v>
      </c>
      <c r="Q277" s="417">
        <f t="shared" ref="Q277:Q300" si="273">CHOOSE(d.Region,AG277,AW277,BM277)</f>
        <v>0</v>
      </c>
      <c r="R277" s="434">
        <f t="shared" ref="R277:R300" si="274">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59"/>
        <v>0</v>
      </c>
      <c r="D278" s="419">
        <f t="shared" si="260"/>
        <v>0</v>
      </c>
      <c r="E278" s="419">
        <f t="shared" si="261"/>
        <v>0</v>
      </c>
      <c r="F278" s="419">
        <f t="shared" si="262"/>
        <v>0</v>
      </c>
      <c r="G278" s="419">
        <f t="shared" si="263"/>
        <v>0</v>
      </c>
      <c r="H278" s="419">
        <f t="shared" si="264"/>
        <v>0</v>
      </c>
      <c r="I278" s="419">
        <f t="shared" si="265"/>
        <v>0</v>
      </c>
      <c r="J278" s="419">
        <f t="shared" si="266"/>
        <v>0</v>
      </c>
      <c r="K278" s="419">
        <f t="shared" si="267"/>
        <v>0</v>
      </c>
      <c r="L278" s="419">
        <f t="shared" si="268"/>
        <v>0</v>
      </c>
      <c r="M278" s="419">
        <f t="shared" si="269"/>
        <v>0</v>
      </c>
      <c r="N278" s="419">
        <f t="shared" si="270"/>
        <v>0</v>
      </c>
      <c r="O278" s="419">
        <f t="shared" si="271"/>
        <v>0</v>
      </c>
      <c r="P278" s="419">
        <f t="shared" si="272"/>
        <v>0</v>
      </c>
      <c r="Q278" s="419">
        <f t="shared" si="273"/>
        <v>0</v>
      </c>
      <c r="R278" s="435">
        <f t="shared" si="274"/>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59"/>
        <v>0</v>
      </c>
      <c r="D279" s="419">
        <f t="shared" si="260"/>
        <v>0</v>
      </c>
      <c r="E279" s="419">
        <f t="shared" si="261"/>
        <v>0</v>
      </c>
      <c r="F279" s="419">
        <f t="shared" si="262"/>
        <v>0</v>
      </c>
      <c r="G279" s="419">
        <f t="shared" si="263"/>
        <v>0</v>
      </c>
      <c r="H279" s="419">
        <f t="shared" si="264"/>
        <v>0</v>
      </c>
      <c r="I279" s="419">
        <f t="shared" si="265"/>
        <v>0</v>
      </c>
      <c r="J279" s="419">
        <f t="shared" si="266"/>
        <v>0</v>
      </c>
      <c r="K279" s="419">
        <f t="shared" si="267"/>
        <v>0</v>
      </c>
      <c r="L279" s="419">
        <f t="shared" si="268"/>
        <v>0</v>
      </c>
      <c r="M279" s="419">
        <f t="shared" si="269"/>
        <v>0</v>
      </c>
      <c r="N279" s="419">
        <f t="shared" si="270"/>
        <v>0</v>
      </c>
      <c r="O279" s="419">
        <f t="shared" si="271"/>
        <v>0</v>
      </c>
      <c r="P279" s="419">
        <f t="shared" si="272"/>
        <v>0</v>
      </c>
      <c r="Q279" s="419">
        <f t="shared" si="273"/>
        <v>0</v>
      </c>
      <c r="R279" s="435">
        <f t="shared" si="274"/>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59"/>
        <v>0</v>
      </c>
      <c r="D280" s="419">
        <f t="shared" si="260"/>
        <v>0</v>
      </c>
      <c r="E280" s="419">
        <f t="shared" si="261"/>
        <v>0</v>
      </c>
      <c r="F280" s="419">
        <f t="shared" si="262"/>
        <v>0</v>
      </c>
      <c r="G280" s="419">
        <f t="shared" si="263"/>
        <v>0</v>
      </c>
      <c r="H280" s="419">
        <f t="shared" si="264"/>
        <v>0</v>
      </c>
      <c r="I280" s="419">
        <f t="shared" si="265"/>
        <v>0</v>
      </c>
      <c r="J280" s="419">
        <f t="shared" si="266"/>
        <v>0</v>
      </c>
      <c r="K280" s="419">
        <f t="shared" si="267"/>
        <v>0</v>
      </c>
      <c r="L280" s="419">
        <f t="shared" si="268"/>
        <v>0</v>
      </c>
      <c r="M280" s="419">
        <f t="shared" si="269"/>
        <v>0</v>
      </c>
      <c r="N280" s="419">
        <f t="shared" si="270"/>
        <v>0</v>
      </c>
      <c r="O280" s="419">
        <f t="shared" si="271"/>
        <v>0</v>
      </c>
      <c r="P280" s="419">
        <f t="shared" si="272"/>
        <v>0</v>
      </c>
      <c r="Q280" s="419">
        <f t="shared" si="273"/>
        <v>0</v>
      </c>
      <c r="R280" s="435">
        <f t="shared" si="274"/>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59"/>
        <v>0</v>
      </c>
      <c r="D281" s="419">
        <f t="shared" si="260"/>
        <v>0</v>
      </c>
      <c r="E281" s="419">
        <f t="shared" si="261"/>
        <v>0</v>
      </c>
      <c r="F281" s="419">
        <f t="shared" si="262"/>
        <v>0</v>
      </c>
      <c r="G281" s="419">
        <f t="shared" si="263"/>
        <v>0</v>
      </c>
      <c r="H281" s="419">
        <f t="shared" si="264"/>
        <v>0</v>
      </c>
      <c r="I281" s="419">
        <f t="shared" si="265"/>
        <v>0</v>
      </c>
      <c r="J281" s="419">
        <f t="shared" si="266"/>
        <v>0</v>
      </c>
      <c r="K281" s="419">
        <f t="shared" si="267"/>
        <v>0</v>
      </c>
      <c r="L281" s="419">
        <f t="shared" si="268"/>
        <v>0</v>
      </c>
      <c r="M281" s="419">
        <f t="shared" si="269"/>
        <v>0</v>
      </c>
      <c r="N281" s="419">
        <f t="shared" si="270"/>
        <v>0</v>
      </c>
      <c r="O281" s="419">
        <f t="shared" si="271"/>
        <v>0</v>
      </c>
      <c r="P281" s="419">
        <f t="shared" si="272"/>
        <v>0</v>
      </c>
      <c r="Q281" s="419">
        <f t="shared" si="273"/>
        <v>0</v>
      </c>
      <c r="R281" s="435">
        <f t="shared" si="274"/>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75">$B$207&amp;""</f>
        <v>7mo with 0% mated</v>
      </c>
      <c r="C282" s="419">
        <f t="shared" si="259"/>
        <v>0</v>
      </c>
      <c r="D282" s="419">
        <f t="shared" si="260"/>
        <v>0</v>
      </c>
      <c r="E282" s="419">
        <f t="shared" si="261"/>
        <v>0</v>
      </c>
      <c r="F282" s="419">
        <f t="shared" si="262"/>
        <v>0</v>
      </c>
      <c r="G282" s="419">
        <f t="shared" si="263"/>
        <v>0</v>
      </c>
      <c r="H282" s="419">
        <f t="shared" si="264"/>
        <v>0</v>
      </c>
      <c r="I282" s="419">
        <f t="shared" si="265"/>
        <v>0</v>
      </c>
      <c r="J282" s="419">
        <f t="shared" si="266"/>
        <v>0</v>
      </c>
      <c r="K282" s="419">
        <f t="shared" si="267"/>
        <v>0</v>
      </c>
      <c r="L282" s="419">
        <f t="shared" si="268"/>
        <v>0</v>
      </c>
      <c r="M282" s="419">
        <f t="shared" si="269"/>
        <v>0</v>
      </c>
      <c r="N282" s="419">
        <f t="shared" si="270"/>
        <v>0</v>
      </c>
      <c r="O282" s="419">
        <f t="shared" si="271"/>
        <v>0</v>
      </c>
      <c r="P282" s="419">
        <f t="shared" si="272"/>
        <v>0</v>
      </c>
      <c r="Q282" s="419">
        <f t="shared" si="273"/>
        <v>0</v>
      </c>
      <c r="R282" s="435">
        <f t="shared" si="274"/>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59"/>
        <v>0</v>
      </c>
      <c r="D283" s="419">
        <f t="shared" si="260"/>
        <v>0</v>
      </c>
      <c r="E283" s="419">
        <f t="shared" si="261"/>
        <v>0</v>
      </c>
      <c r="F283" s="419">
        <f t="shared" si="262"/>
        <v>0</v>
      </c>
      <c r="G283" s="419">
        <f t="shared" si="263"/>
        <v>0</v>
      </c>
      <c r="H283" s="419">
        <f t="shared" si="264"/>
        <v>0</v>
      </c>
      <c r="I283" s="419">
        <f t="shared" si="265"/>
        <v>0</v>
      </c>
      <c r="J283" s="419">
        <f t="shared" si="266"/>
        <v>0</v>
      </c>
      <c r="K283" s="419">
        <f t="shared" si="267"/>
        <v>0</v>
      </c>
      <c r="L283" s="419">
        <f t="shared" si="268"/>
        <v>0</v>
      </c>
      <c r="M283" s="419">
        <f t="shared" si="269"/>
        <v>0</v>
      </c>
      <c r="N283" s="419">
        <f t="shared" si="270"/>
        <v>0</v>
      </c>
      <c r="O283" s="419">
        <f t="shared" si="271"/>
        <v>0</v>
      </c>
      <c r="P283" s="419">
        <f t="shared" si="272"/>
        <v>0</v>
      </c>
      <c r="Q283" s="419">
        <f t="shared" si="273"/>
        <v>0</v>
      </c>
      <c r="R283" s="435">
        <f t="shared" si="274"/>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59"/>
        <v>0</v>
      </c>
      <c r="D284" s="420">
        <f t="shared" si="260"/>
        <v>0</v>
      </c>
      <c r="E284" s="420">
        <f t="shared" si="261"/>
        <v>0</v>
      </c>
      <c r="F284" s="420">
        <f t="shared" si="262"/>
        <v>0</v>
      </c>
      <c r="G284" s="420">
        <f t="shared" si="263"/>
        <v>0</v>
      </c>
      <c r="H284" s="420">
        <f t="shared" si="264"/>
        <v>0</v>
      </c>
      <c r="I284" s="420">
        <f t="shared" si="265"/>
        <v>0</v>
      </c>
      <c r="J284" s="420">
        <f t="shared" si="266"/>
        <v>0</v>
      </c>
      <c r="K284" s="420">
        <f t="shared" si="267"/>
        <v>0</v>
      </c>
      <c r="L284" s="420">
        <f t="shared" si="268"/>
        <v>0</v>
      </c>
      <c r="M284" s="420">
        <f t="shared" si="269"/>
        <v>0</v>
      </c>
      <c r="N284" s="420">
        <f t="shared" si="270"/>
        <v>0</v>
      </c>
      <c r="O284" s="420">
        <f t="shared" si="271"/>
        <v>0</v>
      </c>
      <c r="P284" s="420">
        <f t="shared" si="272"/>
        <v>0</v>
      </c>
      <c r="Q284" s="420">
        <f t="shared" si="273"/>
        <v>0</v>
      </c>
      <c r="R284" s="436">
        <f t="shared" si="274"/>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59"/>
        <v>0</v>
      </c>
      <c r="D285" s="417">
        <f t="shared" si="260"/>
        <v>0</v>
      </c>
      <c r="E285" s="417">
        <f t="shared" si="261"/>
        <v>0</v>
      </c>
      <c r="F285" s="417">
        <f t="shared" si="262"/>
        <v>0</v>
      </c>
      <c r="G285" s="417">
        <f t="shared" si="263"/>
        <v>0</v>
      </c>
      <c r="H285" s="417">
        <f t="shared" si="264"/>
        <v>0</v>
      </c>
      <c r="I285" s="417">
        <f t="shared" si="265"/>
        <v>0</v>
      </c>
      <c r="J285" s="417">
        <f t="shared" si="266"/>
        <v>0</v>
      </c>
      <c r="K285" s="417">
        <f t="shared" si="267"/>
        <v>0</v>
      </c>
      <c r="L285" s="417">
        <f t="shared" si="268"/>
        <v>0</v>
      </c>
      <c r="M285" s="417">
        <f t="shared" si="269"/>
        <v>0</v>
      </c>
      <c r="N285" s="417">
        <f t="shared" si="270"/>
        <v>0</v>
      </c>
      <c r="O285" s="417">
        <f t="shared" si="271"/>
        <v>0</v>
      </c>
      <c r="P285" s="417">
        <f t="shared" si="272"/>
        <v>0</v>
      </c>
      <c r="Q285" s="417">
        <f t="shared" si="273"/>
        <v>0</v>
      </c>
      <c r="R285" s="434">
        <f t="shared" si="274"/>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76">$B$203&amp;""</f>
        <v>Early</v>
      </c>
      <c r="C286" s="419">
        <f t="shared" si="259"/>
        <v>0</v>
      </c>
      <c r="D286" s="419">
        <f t="shared" si="260"/>
        <v>0</v>
      </c>
      <c r="E286" s="419">
        <f t="shared" si="261"/>
        <v>0</v>
      </c>
      <c r="F286" s="419">
        <f t="shared" si="262"/>
        <v>0</v>
      </c>
      <c r="G286" s="419">
        <f t="shared" si="263"/>
        <v>0</v>
      </c>
      <c r="H286" s="419">
        <f t="shared" si="264"/>
        <v>0</v>
      </c>
      <c r="I286" s="419">
        <f t="shared" si="265"/>
        <v>0</v>
      </c>
      <c r="J286" s="419">
        <f t="shared" si="266"/>
        <v>0</v>
      </c>
      <c r="K286" s="419">
        <f t="shared" si="267"/>
        <v>0</v>
      </c>
      <c r="L286" s="419">
        <f t="shared" si="268"/>
        <v>0</v>
      </c>
      <c r="M286" s="419">
        <f t="shared" si="269"/>
        <v>0</v>
      </c>
      <c r="N286" s="419">
        <f t="shared" si="270"/>
        <v>0</v>
      </c>
      <c r="O286" s="419">
        <f t="shared" si="271"/>
        <v>0</v>
      </c>
      <c r="P286" s="419">
        <f t="shared" si="272"/>
        <v>0</v>
      </c>
      <c r="Q286" s="419">
        <f t="shared" si="273"/>
        <v>0</v>
      </c>
      <c r="R286" s="435">
        <f t="shared" si="274"/>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77">$B$204&amp;""</f>
        <v>Middle</v>
      </c>
      <c r="C287" s="419">
        <f t="shared" si="259"/>
        <v>0</v>
      </c>
      <c r="D287" s="419">
        <f t="shared" si="260"/>
        <v>0</v>
      </c>
      <c r="E287" s="419">
        <f t="shared" si="261"/>
        <v>0</v>
      </c>
      <c r="F287" s="419">
        <f t="shared" si="262"/>
        <v>0</v>
      </c>
      <c r="G287" s="419">
        <f t="shared" si="263"/>
        <v>0</v>
      </c>
      <c r="H287" s="419">
        <f t="shared" si="264"/>
        <v>0</v>
      </c>
      <c r="I287" s="419">
        <f t="shared" si="265"/>
        <v>0</v>
      </c>
      <c r="J287" s="419">
        <f t="shared" si="266"/>
        <v>0</v>
      </c>
      <c r="K287" s="419">
        <f t="shared" si="267"/>
        <v>0</v>
      </c>
      <c r="L287" s="419">
        <f t="shared" si="268"/>
        <v>0</v>
      </c>
      <c r="M287" s="419">
        <f t="shared" si="269"/>
        <v>0</v>
      </c>
      <c r="N287" s="419">
        <f t="shared" si="270"/>
        <v>0</v>
      </c>
      <c r="O287" s="419">
        <f t="shared" si="271"/>
        <v>0</v>
      </c>
      <c r="P287" s="419">
        <f t="shared" si="272"/>
        <v>0</v>
      </c>
      <c r="Q287" s="419">
        <f t="shared" si="273"/>
        <v>0</v>
      </c>
      <c r="R287" s="435">
        <f t="shared" si="274"/>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78">$B$205&amp;""</f>
        <v>Late</v>
      </c>
      <c r="C288" s="419">
        <f t="shared" si="259"/>
        <v>0</v>
      </c>
      <c r="D288" s="419">
        <f t="shared" si="260"/>
        <v>0</v>
      </c>
      <c r="E288" s="419">
        <f t="shared" si="261"/>
        <v>0</v>
      </c>
      <c r="F288" s="419">
        <f t="shared" si="262"/>
        <v>0</v>
      </c>
      <c r="G288" s="419">
        <f t="shared" si="263"/>
        <v>0</v>
      </c>
      <c r="H288" s="419">
        <f t="shared" si="264"/>
        <v>0</v>
      </c>
      <c r="I288" s="419">
        <f t="shared" si="265"/>
        <v>0</v>
      </c>
      <c r="J288" s="419">
        <f t="shared" si="266"/>
        <v>0</v>
      </c>
      <c r="K288" s="419">
        <f t="shared" si="267"/>
        <v>0</v>
      </c>
      <c r="L288" s="419">
        <f t="shared" si="268"/>
        <v>0</v>
      </c>
      <c r="M288" s="419">
        <f t="shared" si="269"/>
        <v>0</v>
      </c>
      <c r="N288" s="419">
        <f t="shared" si="270"/>
        <v>0</v>
      </c>
      <c r="O288" s="419">
        <f t="shared" si="271"/>
        <v>0</v>
      </c>
      <c r="P288" s="419">
        <f t="shared" si="272"/>
        <v>0</v>
      </c>
      <c r="Q288" s="419">
        <f t="shared" si="273"/>
        <v>0</v>
      </c>
      <c r="R288" s="435">
        <f t="shared" si="274"/>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59"/>
        <v>0</v>
      </c>
      <c r="D289" s="419">
        <f t="shared" si="260"/>
        <v>0</v>
      </c>
      <c r="E289" s="419">
        <f t="shared" si="261"/>
        <v>0</v>
      </c>
      <c r="F289" s="419">
        <f t="shared" si="262"/>
        <v>0</v>
      </c>
      <c r="G289" s="419">
        <f t="shared" si="263"/>
        <v>0</v>
      </c>
      <c r="H289" s="419">
        <f t="shared" si="264"/>
        <v>0</v>
      </c>
      <c r="I289" s="419">
        <f t="shared" si="265"/>
        <v>0</v>
      </c>
      <c r="J289" s="419">
        <f t="shared" si="266"/>
        <v>0</v>
      </c>
      <c r="K289" s="419">
        <f t="shared" si="267"/>
        <v>0</v>
      </c>
      <c r="L289" s="419">
        <f t="shared" si="268"/>
        <v>0</v>
      </c>
      <c r="M289" s="419">
        <f t="shared" si="269"/>
        <v>0</v>
      </c>
      <c r="N289" s="419">
        <f t="shared" si="270"/>
        <v>0</v>
      </c>
      <c r="O289" s="419">
        <f t="shared" si="271"/>
        <v>0</v>
      </c>
      <c r="P289" s="419">
        <f t="shared" si="272"/>
        <v>0</v>
      </c>
      <c r="Q289" s="419">
        <f t="shared" si="273"/>
        <v>0</v>
      </c>
      <c r="R289" s="435">
        <f t="shared" si="274"/>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79">$B$207&amp;""</f>
        <v>7mo with 0% mated</v>
      </c>
      <c r="C290" s="419">
        <f t="shared" si="259"/>
        <v>0</v>
      </c>
      <c r="D290" s="419">
        <f t="shared" si="260"/>
        <v>0</v>
      </c>
      <c r="E290" s="419">
        <f t="shared" si="261"/>
        <v>0</v>
      </c>
      <c r="F290" s="419">
        <f t="shared" si="262"/>
        <v>0</v>
      </c>
      <c r="G290" s="419">
        <f t="shared" si="263"/>
        <v>0</v>
      </c>
      <c r="H290" s="419">
        <f t="shared" si="264"/>
        <v>0</v>
      </c>
      <c r="I290" s="419">
        <f t="shared" si="265"/>
        <v>0</v>
      </c>
      <c r="J290" s="419">
        <f t="shared" si="266"/>
        <v>0</v>
      </c>
      <c r="K290" s="419">
        <f t="shared" si="267"/>
        <v>0</v>
      </c>
      <c r="L290" s="419">
        <f t="shared" si="268"/>
        <v>0</v>
      </c>
      <c r="M290" s="419">
        <f t="shared" si="269"/>
        <v>0</v>
      </c>
      <c r="N290" s="419">
        <f t="shared" si="270"/>
        <v>0</v>
      </c>
      <c r="O290" s="419">
        <f t="shared" si="271"/>
        <v>0</v>
      </c>
      <c r="P290" s="419">
        <f t="shared" si="272"/>
        <v>0</v>
      </c>
      <c r="Q290" s="419">
        <f t="shared" si="273"/>
        <v>0</v>
      </c>
      <c r="R290" s="435">
        <f t="shared" si="274"/>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59"/>
        <v>0</v>
      </c>
      <c r="D291" s="419">
        <f t="shared" si="260"/>
        <v>0</v>
      </c>
      <c r="E291" s="419">
        <f t="shared" si="261"/>
        <v>0</v>
      </c>
      <c r="F291" s="419">
        <f t="shared" si="262"/>
        <v>0</v>
      </c>
      <c r="G291" s="419">
        <f t="shared" si="263"/>
        <v>0</v>
      </c>
      <c r="H291" s="419">
        <f t="shared" si="264"/>
        <v>0</v>
      </c>
      <c r="I291" s="419">
        <f t="shared" si="265"/>
        <v>0</v>
      </c>
      <c r="J291" s="419">
        <f t="shared" si="266"/>
        <v>0</v>
      </c>
      <c r="K291" s="419">
        <f t="shared" si="267"/>
        <v>0</v>
      </c>
      <c r="L291" s="419">
        <f t="shared" si="268"/>
        <v>0</v>
      </c>
      <c r="M291" s="419">
        <f t="shared" si="269"/>
        <v>0</v>
      </c>
      <c r="N291" s="419">
        <f t="shared" si="270"/>
        <v>0</v>
      </c>
      <c r="O291" s="419">
        <f t="shared" si="271"/>
        <v>0</v>
      </c>
      <c r="P291" s="419">
        <f t="shared" si="272"/>
        <v>0</v>
      </c>
      <c r="Q291" s="419">
        <f t="shared" si="273"/>
        <v>0</v>
      </c>
      <c r="R291" s="435">
        <f t="shared" si="274"/>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59"/>
        <v>0</v>
      </c>
      <c r="D292" s="420">
        <f t="shared" si="260"/>
        <v>0</v>
      </c>
      <c r="E292" s="420">
        <f t="shared" si="261"/>
        <v>0</v>
      </c>
      <c r="F292" s="420">
        <f t="shared" si="262"/>
        <v>0</v>
      </c>
      <c r="G292" s="420">
        <f t="shared" si="263"/>
        <v>0</v>
      </c>
      <c r="H292" s="420">
        <f t="shared" si="264"/>
        <v>0</v>
      </c>
      <c r="I292" s="420">
        <f t="shared" si="265"/>
        <v>0</v>
      </c>
      <c r="J292" s="420">
        <f t="shared" si="266"/>
        <v>0</v>
      </c>
      <c r="K292" s="420">
        <f t="shared" si="267"/>
        <v>0</v>
      </c>
      <c r="L292" s="420">
        <f t="shared" si="268"/>
        <v>0</v>
      </c>
      <c r="M292" s="420">
        <f t="shared" si="269"/>
        <v>0</v>
      </c>
      <c r="N292" s="420">
        <f t="shared" si="270"/>
        <v>0</v>
      </c>
      <c r="O292" s="420">
        <f t="shared" si="271"/>
        <v>0</v>
      </c>
      <c r="P292" s="420">
        <f t="shared" si="272"/>
        <v>0</v>
      </c>
      <c r="Q292" s="420">
        <f t="shared" si="273"/>
        <v>0</v>
      </c>
      <c r="R292" s="436">
        <f t="shared" si="274"/>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59"/>
        <v>0</v>
      </c>
      <c r="D293" s="417">
        <f t="shared" si="260"/>
        <v>0</v>
      </c>
      <c r="E293" s="417">
        <f t="shared" si="261"/>
        <v>0</v>
      </c>
      <c r="F293" s="417">
        <f t="shared" si="262"/>
        <v>0</v>
      </c>
      <c r="G293" s="417">
        <f t="shared" si="263"/>
        <v>0</v>
      </c>
      <c r="H293" s="417">
        <f t="shared" si="264"/>
        <v>0</v>
      </c>
      <c r="I293" s="417">
        <f t="shared" si="265"/>
        <v>0</v>
      </c>
      <c r="J293" s="417">
        <f t="shared" si="266"/>
        <v>0</v>
      </c>
      <c r="K293" s="417">
        <f t="shared" si="267"/>
        <v>0</v>
      </c>
      <c r="L293" s="417">
        <f t="shared" si="268"/>
        <v>0</v>
      </c>
      <c r="M293" s="417">
        <f t="shared" si="269"/>
        <v>0</v>
      </c>
      <c r="N293" s="417">
        <f t="shared" si="270"/>
        <v>0</v>
      </c>
      <c r="O293" s="417">
        <f t="shared" si="271"/>
        <v>0</v>
      </c>
      <c r="P293" s="417">
        <f t="shared" si="272"/>
        <v>0</v>
      </c>
      <c r="Q293" s="417">
        <f t="shared" si="273"/>
        <v>0</v>
      </c>
      <c r="R293" s="434">
        <f t="shared" si="274"/>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80">$B$203&amp;""</f>
        <v>Early</v>
      </c>
      <c r="C294" s="419">
        <f t="shared" si="259"/>
        <v>0</v>
      </c>
      <c r="D294" s="419">
        <f t="shared" si="260"/>
        <v>0</v>
      </c>
      <c r="E294" s="419">
        <f t="shared" si="261"/>
        <v>0</v>
      </c>
      <c r="F294" s="419">
        <f t="shared" si="262"/>
        <v>0</v>
      </c>
      <c r="G294" s="419">
        <f t="shared" si="263"/>
        <v>0</v>
      </c>
      <c r="H294" s="419">
        <f t="shared" si="264"/>
        <v>0</v>
      </c>
      <c r="I294" s="419">
        <f t="shared" si="265"/>
        <v>0</v>
      </c>
      <c r="J294" s="419">
        <f t="shared" si="266"/>
        <v>0</v>
      </c>
      <c r="K294" s="419">
        <f t="shared" si="267"/>
        <v>0</v>
      </c>
      <c r="L294" s="419">
        <f t="shared" si="268"/>
        <v>0</v>
      </c>
      <c r="M294" s="419">
        <f t="shared" si="269"/>
        <v>0</v>
      </c>
      <c r="N294" s="419">
        <f t="shared" si="270"/>
        <v>0</v>
      </c>
      <c r="O294" s="419">
        <f t="shared" si="271"/>
        <v>0</v>
      </c>
      <c r="P294" s="419">
        <f t="shared" si="272"/>
        <v>0</v>
      </c>
      <c r="Q294" s="419">
        <f t="shared" si="273"/>
        <v>0</v>
      </c>
      <c r="R294" s="435">
        <f t="shared" si="274"/>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81">$B$204&amp;""</f>
        <v>Middle</v>
      </c>
      <c r="C295" s="419">
        <f t="shared" si="259"/>
        <v>0</v>
      </c>
      <c r="D295" s="419">
        <f t="shared" si="260"/>
        <v>0</v>
      </c>
      <c r="E295" s="419">
        <f t="shared" si="261"/>
        <v>0</v>
      </c>
      <c r="F295" s="419">
        <f t="shared" si="262"/>
        <v>0</v>
      </c>
      <c r="G295" s="419">
        <f t="shared" si="263"/>
        <v>0</v>
      </c>
      <c r="H295" s="419">
        <f t="shared" si="264"/>
        <v>0</v>
      </c>
      <c r="I295" s="419">
        <f t="shared" si="265"/>
        <v>0</v>
      </c>
      <c r="J295" s="419">
        <f t="shared" si="266"/>
        <v>0</v>
      </c>
      <c r="K295" s="419">
        <f t="shared" si="267"/>
        <v>0</v>
      </c>
      <c r="L295" s="419">
        <f t="shared" si="268"/>
        <v>0</v>
      </c>
      <c r="M295" s="419">
        <f t="shared" si="269"/>
        <v>0</v>
      </c>
      <c r="N295" s="419">
        <f t="shared" si="270"/>
        <v>0</v>
      </c>
      <c r="O295" s="419">
        <f t="shared" si="271"/>
        <v>0</v>
      </c>
      <c r="P295" s="419">
        <f t="shared" si="272"/>
        <v>0</v>
      </c>
      <c r="Q295" s="419">
        <f t="shared" si="273"/>
        <v>0</v>
      </c>
      <c r="R295" s="435">
        <f t="shared" si="274"/>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82">$B$205&amp;""</f>
        <v>Late</v>
      </c>
      <c r="C296" s="419">
        <f t="shared" si="259"/>
        <v>0</v>
      </c>
      <c r="D296" s="419">
        <f t="shared" si="260"/>
        <v>0</v>
      </c>
      <c r="E296" s="419">
        <f t="shared" si="261"/>
        <v>0</v>
      </c>
      <c r="F296" s="419">
        <f t="shared" si="262"/>
        <v>0</v>
      </c>
      <c r="G296" s="419">
        <f t="shared" si="263"/>
        <v>0</v>
      </c>
      <c r="H296" s="419">
        <f t="shared" si="264"/>
        <v>0</v>
      </c>
      <c r="I296" s="419">
        <f t="shared" si="265"/>
        <v>0</v>
      </c>
      <c r="J296" s="419">
        <f t="shared" si="266"/>
        <v>0</v>
      </c>
      <c r="K296" s="419">
        <f t="shared" si="267"/>
        <v>0</v>
      </c>
      <c r="L296" s="419">
        <f t="shared" si="268"/>
        <v>0</v>
      </c>
      <c r="M296" s="419">
        <f t="shared" si="269"/>
        <v>0</v>
      </c>
      <c r="N296" s="419">
        <f t="shared" si="270"/>
        <v>0</v>
      </c>
      <c r="O296" s="419">
        <f t="shared" si="271"/>
        <v>0</v>
      </c>
      <c r="P296" s="419">
        <f t="shared" si="272"/>
        <v>0</v>
      </c>
      <c r="Q296" s="419">
        <f t="shared" si="273"/>
        <v>0</v>
      </c>
      <c r="R296" s="435">
        <f t="shared" si="274"/>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59"/>
        <v>0</v>
      </c>
      <c r="D297" s="419">
        <f t="shared" si="260"/>
        <v>0</v>
      </c>
      <c r="E297" s="419">
        <f t="shared" si="261"/>
        <v>0</v>
      </c>
      <c r="F297" s="419">
        <f t="shared" si="262"/>
        <v>0</v>
      </c>
      <c r="G297" s="419">
        <f t="shared" si="263"/>
        <v>0</v>
      </c>
      <c r="H297" s="419">
        <f t="shared" si="264"/>
        <v>0</v>
      </c>
      <c r="I297" s="419">
        <f t="shared" si="265"/>
        <v>0</v>
      </c>
      <c r="J297" s="419">
        <f t="shared" si="266"/>
        <v>0</v>
      </c>
      <c r="K297" s="419">
        <f t="shared" si="267"/>
        <v>0</v>
      </c>
      <c r="L297" s="419">
        <f t="shared" si="268"/>
        <v>0</v>
      </c>
      <c r="M297" s="419">
        <f t="shared" si="269"/>
        <v>0</v>
      </c>
      <c r="N297" s="419">
        <f t="shared" si="270"/>
        <v>0</v>
      </c>
      <c r="O297" s="419">
        <f t="shared" si="271"/>
        <v>0</v>
      </c>
      <c r="P297" s="419">
        <f t="shared" si="272"/>
        <v>0</v>
      </c>
      <c r="Q297" s="419">
        <f t="shared" si="273"/>
        <v>0</v>
      </c>
      <c r="R297" s="435">
        <f t="shared" si="274"/>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83">$B$207&amp;""</f>
        <v>7mo with 0% mated</v>
      </c>
      <c r="C298" s="419">
        <f t="shared" si="259"/>
        <v>0</v>
      </c>
      <c r="D298" s="419">
        <f t="shared" si="260"/>
        <v>0</v>
      </c>
      <c r="E298" s="419">
        <f t="shared" si="261"/>
        <v>0</v>
      </c>
      <c r="F298" s="419">
        <f t="shared" si="262"/>
        <v>0</v>
      </c>
      <c r="G298" s="419">
        <f t="shared" si="263"/>
        <v>0</v>
      </c>
      <c r="H298" s="419">
        <f t="shared" si="264"/>
        <v>0</v>
      </c>
      <c r="I298" s="419">
        <f t="shared" si="265"/>
        <v>0</v>
      </c>
      <c r="J298" s="419">
        <f t="shared" si="266"/>
        <v>0</v>
      </c>
      <c r="K298" s="419">
        <f t="shared" si="267"/>
        <v>0</v>
      </c>
      <c r="L298" s="419">
        <f t="shared" si="268"/>
        <v>0</v>
      </c>
      <c r="M298" s="419">
        <f t="shared" si="269"/>
        <v>0</v>
      </c>
      <c r="N298" s="419">
        <f t="shared" si="270"/>
        <v>0</v>
      </c>
      <c r="O298" s="419">
        <f t="shared" si="271"/>
        <v>0</v>
      </c>
      <c r="P298" s="419">
        <f t="shared" si="272"/>
        <v>0</v>
      </c>
      <c r="Q298" s="419">
        <f t="shared" si="273"/>
        <v>0</v>
      </c>
      <c r="R298" s="435">
        <f t="shared" si="274"/>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59"/>
        <v>0</v>
      </c>
      <c r="D299" s="419">
        <f t="shared" si="260"/>
        <v>0</v>
      </c>
      <c r="E299" s="419">
        <f t="shared" si="261"/>
        <v>0</v>
      </c>
      <c r="F299" s="419">
        <f t="shared" si="262"/>
        <v>0</v>
      </c>
      <c r="G299" s="419">
        <f t="shared" si="263"/>
        <v>0</v>
      </c>
      <c r="H299" s="419">
        <f t="shared" si="264"/>
        <v>0</v>
      </c>
      <c r="I299" s="419">
        <f t="shared" si="265"/>
        <v>0</v>
      </c>
      <c r="J299" s="419">
        <f t="shared" si="266"/>
        <v>0</v>
      </c>
      <c r="K299" s="419">
        <f t="shared" si="267"/>
        <v>0</v>
      </c>
      <c r="L299" s="419">
        <f t="shared" si="268"/>
        <v>0</v>
      </c>
      <c r="M299" s="419">
        <f t="shared" si="269"/>
        <v>0</v>
      </c>
      <c r="N299" s="419">
        <f t="shared" si="270"/>
        <v>0</v>
      </c>
      <c r="O299" s="419">
        <f t="shared" si="271"/>
        <v>0</v>
      </c>
      <c r="P299" s="419">
        <f t="shared" si="272"/>
        <v>0</v>
      </c>
      <c r="Q299" s="419">
        <f t="shared" si="273"/>
        <v>0</v>
      </c>
      <c r="R299" s="435">
        <f t="shared" si="274"/>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59"/>
        <v>0</v>
      </c>
      <c r="D300" s="420">
        <f t="shared" si="260"/>
        <v>0</v>
      </c>
      <c r="E300" s="420">
        <f t="shared" si="261"/>
        <v>0</v>
      </c>
      <c r="F300" s="420">
        <f t="shared" si="262"/>
        <v>0</v>
      </c>
      <c r="G300" s="420">
        <f t="shared" si="263"/>
        <v>0</v>
      </c>
      <c r="H300" s="420">
        <f t="shared" si="264"/>
        <v>0</v>
      </c>
      <c r="I300" s="420">
        <f t="shared" si="265"/>
        <v>0</v>
      </c>
      <c r="J300" s="420">
        <f t="shared" si="266"/>
        <v>0</v>
      </c>
      <c r="K300" s="420">
        <f t="shared" si="267"/>
        <v>0</v>
      </c>
      <c r="L300" s="420">
        <f t="shared" si="268"/>
        <v>0</v>
      </c>
      <c r="M300" s="420">
        <f t="shared" si="269"/>
        <v>0</v>
      </c>
      <c r="N300" s="420">
        <f t="shared" si="270"/>
        <v>0</v>
      </c>
      <c r="O300" s="420">
        <f t="shared" si="271"/>
        <v>0</v>
      </c>
      <c r="P300" s="420">
        <f t="shared" si="272"/>
        <v>0</v>
      </c>
      <c r="Q300" s="420">
        <f t="shared" si="273"/>
        <v>0</v>
      </c>
      <c r="R300" s="436">
        <f t="shared" si="274"/>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7">
        <f t="shared" ref="R307:R360" si="299">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84"/>
        <v>0</v>
      </c>
      <c r="D308" s="242">
        <f t="shared" si="285"/>
        <v>0</v>
      </c>
      <c r="E308" s="242">
        <f t="shared" si="286"/>
        <v>0</v>
      </c>
      <c r="F308" s="242">
        <f t="shared" si="287"/>
        <v>0</v>
      </c>
      <c r="G308" s="242">
        <f t="shared" si="288"/>
        <v>0</v>
      </c>
      <c r="H308" s="242">
        <f t="shared" si="289"/>
        <v>0</v>
      </c>
      <c r="I308" s="242">
        <f t="shared" si="290"/>
        <v>0</v>
      </c>
      <c r="J308" s="242">
        <f t="shared" si="291"/>
        <v>0</v>
      </c>
      <c r="K308" s="242">
        <f t="shared" si="292"/>
        <v>0</v>
      </c>
      <c r="L308" s="242">
        <f t="shared" si="293"/>
        <v>0</v>
      </c>
      <c r="M308" s="242">
        <f t="shared" si="294"/>
        <v>0</v>
      </c>
      <c r="N308" s="242">
        <f t="shared" si="295"/>
        <v>0</v>
      </c>
      <c r="O308" s="242">
        <f t="shared" si="296"/>
        <v>0</v>
      </c>
      <c r="P308" s="242">
        <f t="shared" si="297"/>
        <v>0</v>
      </c>
      <c r="Q308" s="242">
        <f t="shared" si="298"/>
        <v>0</v>
      </c>
      <c r="R308" s="438">
        <f t="shared" si="299"/>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9">
        <f t="shared" si="299"/>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7">
        <f t="shared" si="299"/>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84"/>
        <v>0</v>
      </c>
      <c r="D311" s="242">
        <f t="shared" si="285"/>
        <v>0</v>
      </c>
      <c r="E311" s="242">
        <f t="shared" si="286"/>
        <v>0</v>
      </c>
      <c r="F311" s="242">
        <f t="shared" si="287"/>
        <v>0</v>
      </c>
      <c r="G311" s="242">
        <f t="shared" si="288"/>
        <v>0</v>
      </c>
      <c r="H311" s="242">
        <f t="shared" si="289"/>
        <v>0</v>
      </c>
      <c r="I311" s="242">
        <f t="shared" si="290"/>
        <v>0</v>
      </c>
      <c r="J311" s="242">
        <f t="shared" si="291"/>
        <v>0</v>
      </c>
      <c r="K311" s="242">
        <f t="shared" si="292"/>
        <v>0</v>
      </c>
      <c r="L311" s="242">
        <f t="shared" si="293"/>
        <v>0</v>
      </c>
      <c r="M311" s="242">
        <f t="shared" si="294"/>
        <v>0</v>
      </c>
      <c r="N311" s="242">
        <f t="shared" si="295"/>
        <v>0</v>
      </c>
      <c r="O311" s="242">
        <f t="shared" si="296"/>
        <v>0</v>
      </c>
      <c r="P311" s="242">
        <f t="shared" si="297"/>
        <v>0</v>
      </c>
      <c r="Q311" s="242">
        <f t="shared" si="298"/>
        <v>0</v>
      </c>
      <c r="R311" s="438">
        <f t="shared" si="299"/>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9">
        <f t="shared" si="299"/>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7">
        <f t="shared" si="299"/>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84"/>
        <v>0</v>
      </c>
      <c r="D314" s="242">
        <f t="shared" si="285"/>
        <v>0</v>
      </c>
      <c r="E314" s="242">
        <f t="shared" si="286"/>
        <v>0</v>
      </c>
      <c r="F314" s="242">
        <f t="shared" si="287"/>
        <v>0</v>
      </c>
      <c r="G314" s="242">
        <f t="shared" si="288"/>
        <v>0</v>
      </c>
      <c r="H314" s="242">
        <f t="shared" si="289"/>
        <v>0</v>
      </c>
      <c r="I314" s="242">
        <f t="shared" si="290"/>
        <v>0</v>
      </c>
      <c r="J314" s="242">
        <f t="shared" si="291"/>
        <v>0</v>
      </c>
      <c r="K314" s="242">
        <f t="shared" si="292"/>
        <v>0</v>
      </c>
      <c r="L314" s="242">
        <f t="shared" si="293"/>
        <v>0</v>
      </c>
      <c r="M314" s="242">
        <f t="shared" si="294"/>
        <v>0</v>
      </c>
      <c r="N314" s="242">
        <f t="shared" si="295"/>
        <v>0</v>
      </c>
      <c r="O314" s="242">
        <f t="shared" si="296"/>
        <v>0</v>
      </c>
      <c r="P314" s="242">
        <f t="shared" si="297"/>
        <v>0</v>
      </c>
      <c r="Q314" s="242">
        <f t="shared" si="298"/>
        <v>0</v>
      </c>
      <c r="R314" s="438">
        <f t="shared" si="299"/>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9">
        <f t="shared" si="299"/>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7">
        <f t="shared" si="299"/>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84"/>
        <v>0</v>
      </c>
      <c r="D317" s="242">
        <f t="shared" si="285"/>
        <v>0</v>
      </c>
      <c r="E317" s="242">
        <f t="shared" si="286"/>
        <v>0</v>
      </c>
      <c r="F317" s="242">
        <f t="shared" si="287"/>
        <v>0</v>
      </c>
      <c r="G317" s="242">
        <f t="shared" si="288"/>
        <v>0</v>
      </c>
      <c r="H317" s="242">
        <f t="shared" si="289"/>
        <v>0</v>
      </c>
      <c r="I317" s="242">
        <f t="shared" si="290"/>
        <v>0</v>
      </c>
      <c r="J317" s="242">
        <f t="shared" si="291"/>
        <v>0</v>
      </c>
      <c r="K317" s="242">
        <f t="shared" si="292"/>
        <v>0</v>
      </c>
      <c r="L317" s="242">
        <f t="shared" si="293"/>
        <v>0</v>
      </c>
      <c r="M317" s="242">
        <f t="shared" si="294"/>
        <v>0</v>
      </c>
      <c r="N317" s="242">
        <f t="shared" si="295"/>
        <v>0</v>
      </c>
      <c r="O317" s="242">
        <f t="shared" si="296"/>
        <v>0</v>
      </c>
      <c r="P317" s="242">
        <f t="shared" si="297"/>
        <v>0</v>
      </c>
      <c r="Q317" s="242">
        <f t="shared" si="298"/>
        <v>0</v>
      </c>
      <c r="R317" s="438">
        <f t="shared" si="299"/>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9">
        <f t="shared" si="299"/>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7">
        <f t="shared" ref="R319:R321" si="315">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300"/>
        <v>0</v>
      </c>
      <c r="D320" s="242">
        <f t="shared" si="301"/>
        <v>0</v>
      </c>
      <c r="E320" s="242">
        <f t="shared" si="302"/>
        <v>0</v>
      </c>
      <c r="F320" s="242">
        <f t="shared" si="303"/>
        <v>0</v>
      </c>
      <c r="G320" s="242">
        <f t="shared" si="304"/>
        <v>0</v>
      </c>
      <c r="H320" s="242">
        <f t="shared" si="305"/>
        <v>0</v>
      </c>
      <c r="I320" s="242">
        <f t="shared" si="306"/>
        <v>0</v>
      </c>
      <c r="J320" s="242">
        <f t="shared" si="307"/>
        <v>0</v>
      </c>
      <c r="K320" s="242">
        <f t="shared" si="308"/>
        <v>0</v>
      </c>
      <c r="L320" s="242">
        <f t="shared" si="309"/>
        <v>0</v>
      </c>
      <c r="M320" s="242">
        <f t="shared" si="310"/>
        <v>0</v>
      </c>
      <c r="N320" s="242">
        <f t="shared" si="311"/>
        <v>0</v>
      </c>
      <c r="O320" s="242">
        <f t="shared" si="312"/>
        <v>0</v>
      </c>
      <c r="P320" s="242">
        <f t="shared" si="313"/>
        <v>0</v>
      </c>
      <c r="Q320" s="242">
        <f t="shared" si="314"/>
        <v>0</v>
      </c>
      <c r="R320" s="438">
        <f t="shared" si="315"/>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9">
        <f t="shared" si="315"/>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7">
        <f t="shared" si="299"/>
        <v>0</v>
      </c>
      <c r="S322" s="353">
        <f>S307</f>
        <v>0</v>
      </c>
      <c r="T322" s="353">
        <f t="shared" ref="T322:BN322" si="316">T307</f>
        <v>0</v>
      </c>
      <c r="U322" s="353">
        <f t="shared" si="316"/>
        <v>0</v>
      </c>
      <c r="V322" s="353">
        <f t="shared" si="316"/>
        <v>0</v>
      </c>
      <c r="W322" s="353">
        <f t="shared" si="316"/>
        <v>0</v>
      </c>
      <c r="X322" s="353">
        <f t="shared" si="316"/>
        <v>0</v>
      </c>
      <c r="Y322" s="353">
        <f t="shared" si="316"/>
        <v>0</v>
      </c>
      <c r="Z322" s="353">
        <f t="shared" si="316"/>
        <v>0</v>
      </c>
      <c r="AA322" s="353">
        <f t="shared" si="316"/>
        <v>0</v>
      </c>
      <c r="AB322" s="353">
        <f t="shared" si="316"/>
        <v>0</v>
      </c>
      <c r="AC322" s="353">
        <f t="shared" si="316"/>
        <v>0</v>
      </c>
      <c r="AD322" s="353">
        <f t="shared" si="316"/>
        <v>0</v>
      </c>
      <c r="AE322" s="353">
        <f t="shared" si="316"/>
        <v>0</v>
      </c>
      <c r="AF322" s="353">
        <f t="shared" si="316"/>
        <v>0</v>
      </c>
      <c r="AG322" s="353">
        <f t="shared" si="316"/>
        <v>0</v>
      </c>
      <c r="AH322" s="353">
        <f t="shared" si="316"/>
        <v>0</v>
      </c>
      <c r="AI322" s="353">
        <f t="shared" si="316"/>
        <v>0</v>
      </c>
      <c r="AJ322" s="353">
        <f t="shared" si="316"/>
        <v>0</v>
      </c>
      <c r="AK322" s="353">
        <f t="shared" si="316"/>
        <v>0</v>
      </c>
      <c r="AL322" s="353">
        <f t="shared" si="316"/>
        <v>0</v>
      </c>
      <c r="AM322" s="353">
        <f t="shared" si="316"/>
        <v>0</v>
      </c>
      <c r="AN322" s="353">
        <f t="shared" si="316"/>
        <v>0</v>
      </c>
      <c r="AO322" s="353">
        <f t="shared" si="316"/>
        <v>0</v>
      </c>
      <c r="AP322" s="353">
        <f t="shared" si="316"/>
        <v>0</v>
      </c>
      <c r="AQ322" s="353">
        <f t="shared" si="316"/>
        <v>0</v>
      </c>
      <c r="AR322" s="353">
        <f t="shared" si="316"/>
        <v>0</v>
      </c>
      <c r="AS322" s="353">
        <f t="shared" si="316"/>
        <v>0</v>
      </c>
      <c r="AT322" s="353">
        <f t="shared" si="316"/>
        <v>0</v>
      </c>
      <c r="AU322" s="353">
        <f t="shared" si="316"/>
        <v>0</v>
      </c>
      <c r="AV322" s="353">
        <f t="shared" si="316"/>
        <v>0</v>
      </c>
      <c r="AW322" s="353">
        <f t="shared" si="316"/>
        <v>0</v>
      </c>
      <c r="AX322" s="353">
        <f t="shared" si="316"/>
        <v>0</v>
      </c>
      <c r="AY322" s="353">
        <f t="shared" si="316"/>
        <v>0</v>
      </c>
      <c r="AZ322" s="353">
        <f t="shared" si="316"/>
        <v>0</v>
      </c>
      <c r="BA322" s="353">
        <f t="shared" si="316"/>
        <v>0</v>
      </c>
      <c r="BB322" s="353">
        <f t="shared" si="316"/>
        <v>0</v>
      </c>
      <c r="BC322" s="353">
        <f t="shared" si="316"/>
        <v>0</v>
      </c>
      <c r="BD322" s="353">
        <f t="shared" si="316"/>
        <v>0</v>
      </c>
      <c r="BE322" s="353">
        <f t="shared" si="316"/>
        <v>0</v>
      </c>
      <c r="BF322" s="353">
        <f t="shared" si="316"/>
        <v>0</v>
      </c>
      <c r="BG322" s="353">
        <f t="shared" si="316"/>
        <v>0</v>
      </c>
      <c r="BH322" s="353">
        <f t="shared" si="316"/>
        <v>0</v>
      </c>
      <c r="BI322" s="353">
        <f t="shared" si="316"/>
        <v>0</v>
      </c>
      <c r="BJ322" s="353">
        <f t="shared" si="316"/>
        <v>0</v>
      </c>
      <c r="BK322" s="353">
        <f t="shared" si="316"/>
        <v>0</v>
      </c>
      <c r="BL322" s="353">
        <f t="shared" si="316"/>
        <v>0</v>
      </c>
      <c r="BM322" s="353">
        <f t="shared" si="316"/>
        <v>0</v>
      </c>
      <c r="BN322" s="353">
        <f t="shared" si="316"/>
        <v>0</v>
      </c>
      <c r="BO322" s="31" t="s">
        <v>1078</v>
      </c>
    </row>
    <row r="323" spans="2:67" outlineLevel="2">
      <c r="B323" s="51" t="s">
        <v>1114</v>
      </c>
      <c r="C323" s="242">
        <f t="shared" si="284"/>
        <v>0</v>
      </c>
      <c r="D323" s="242">
        <f t="shared" si="285"/>
        <v>0</v>
      </c>
      <c r="E323" s="242">
        <f t="shared" si="286"/>
        <v>0</v>
      </c>
      <c r="F323" s="242">
        <f t="shared" si="287"/>
        <v>0</v>
      </c>
      <c r="G323" s="242">
        <f t="shared" si="288"/>
        <v>0</v>
      </c>
      <c r="H323" s="242">
        <f t="shared" si="289"/>
        <v>0</v>
      </c>
      <c r="I323" s="242">
        <f t="shared" si="290"/>
        <v>0</v>
      </c>
      <c r="J323" s="242">
        <f t="shared" si="291"/>
        <v>0</v>
      </c>
      <c r="K323" s="242">
        <f t="shared" si="292"/>
        <v>0</v>
      </c>
      <c r="L323" s="242">
        <f t="shared" si="293"/>
        <v>0</v>
      </c>
      <c r="M323" s="242">
        <f t="shared" si="294"/>
        <v>0</v>
      </c>
      <c r="N323" s="242">
        <f t="shared" si="295"/>
        <v>0</v>
      </c>
      <c r="O323" s="242">
        <f t="shared" si="296"/>
        <v>0</v>
      </c>
      <c r="P323" s="242">
        <f t="shared" si="297"/>
        <v>0</v>
      </c>
      <c r="Q323" s="242">
        <f t="shared" si="298"/>
        <v>0</v>
      </c>
      <c r="R323" s="438">
        <f t="shared" si="299"/>
        <v>0</v>
      </c>
      <c r="S323" s="353">
        <f t="shared" ref="S323:BN323" si="317">S308</f>
        <v>0</v>
      </c>
      <c r="T323" s="353">
        <f t="shared" si="317"/>
        <v>0</v>
      </c>
      <c r="U323" s="353">
        <f t="shared" si="317"/>
        <v>0</v>
      </c>
      <c r="V323" s="353">
        <f t="shared" si="317"/>
        <v>0</v>
      </c>
      <c r="W323" s="353">
        <f t="shared" si="317"/>
        <v>0</v>
      </c>
      <c r="X323" s="353">
        <f t="shared" si="317"/>
        <v>0</v>
      </c>
      <c r="Y323" s="353">
        <f t="shared" si="317"/>
        <v>0</v>
      </c>
      <c r="Z323" s="353">
        <f t="shared" si="317"/>
        <v>0</v>
      </c>
      <c r="AA323" s="353">
        <f t="shared" si="317"/>
        <v>0</v>
      </c>
      <c r="AB323" s="353">
        <f t="shared" si="317"/>
        <v>0</v>
      </c>
      <c r="AC323" s="353">
        <f t="shared" si="317"/>
        <v>0</v>
      </c>
      <c r="AD323" s="353">
        <f t="shared" si="317"/>
        <v>0</v>
      </c>
      <c r="AE323" s="353">
        <f t="shared" si="317"/>
        <v>0</v>
      </c>
      <c r="AF323" s="353">
        <f t="shared" si="317"/>
        <v>0</v>
      </c>
      <c r="AG323" s="353">
        <f t="shared" si="317"/>
        <v>0</v>
      </c>
      <c r="AH323" s="353">
        <f t="shared" si="317"/>
        <v>0</v>
      </c>
      <c r="AI323" s="353">
        <f t="shared" si="317"/>
        <v>0</v>
      </c>
      <c r="AJ323" s="353">
        <f t="shared" si="317"/>
        <v>0</v>
      </c>
      <c r="AK323" s="353">
        <f t="shared" si="317"/>
        <v>0</v>
      </c>
      <c r="AL323" s="353">
        <f t="shared" si="317"/>
        <v>0</v>
      </c>
      <c r="AM323" s="353">
        <f t="shared" si="317"/>
        <v>0</v>
      </c>
      <c r="AN323" s="353">
        <f t="shared" si="317"/>
        <v>0</v>
      </c>
      <c r="AO323" s="353">
        <f t="shared" si="317"/>
        <v>0</v>
      </c>
      <c r="AP323" s="353">
        <f t="shared" si="317"/>
        <v>0</v>
      </c>
      <c r="AQ323" s="353">
        <f t="shared" si="317"/>
        <v>0</v>
      </c>
      <c r="AR323" s="353">
        <f t="shared" si="317"/>
        <v>0</v>
      </c>
      <c r="AS323" s="353">
        <f t="shared" si="317"/>
        <v>0</v>
      </c>
      <c r="AT323" s="353">
        <f t="shared" si="317"/>
        <v>0</v>
      </c>
      <c r="AU323" s="353">
        <f t="shared" si="317"/>
        <v>0</v>
      </c>
      <c r="AV323" s="353">
        <f t="shared" si="317"/>
        <v>0</v>
      </c>
      <c r="AW323" s="353">
        <f t="shared" si="317"/>
        <v>0</v>
      </c>
      <c r="AX323" s="353">
        <f t="shared" si="317"/>
        <v>0</v>
      </c>
      <c r="AY323" s="353">
        <f t="shared" si="317"/>
        <v>0</v>
      </c>
      <c r="AZ323" s="353">
        <f t="shared" si="317"/>
        <v>0</v>
      </c>
      <c r="BA323" s="353">
        <f t="shared" si="317"/>
        <v>0</v>
      </c>
      <c r="BB323" s="353">
        <f t="shared" si="317"/>
        <v>0</v>
      </c>
      <c r="BC323" s="353">
        <f t="shared" si="317"/>
        <v>0</v>
      </c>
      <c r="BD323" s="353">
        <f t="shared" si="317"/>
        <v>0</v>
      </c>
      <c r="BE323" s="353">
        <f t="shared" si="317"/>
        <v>0</v>
      </c>
      <c r="BF323" s="353">
        <f t="shared" si="317"/>
        <v>0</v>
      </c>
      <c r="BG323" s="353">
        <f t="shared" si="317"/>
        <v>0</v>
      </c>
      <c r="BH323" s="353">
        <f t="shared" si="317"/>
        <v>0</v>
      </c>
      <c r="BI323" s="353">
        <f t="shared" si="317"/>
        <v>0</v>
      </c>
      <c r="BJ323" s="353">
        <f t="shared" si="317"/>
        <v>0</v>
      </c>
      <c r="BK323" s="353">
        <f t="shared" si="317"/>
        <v>0</v>
      </c>
      <c r="BL323" s="353">
        <f t="shared" si="317"/>
        <v>0</v>
      </c>
      <c r="BM323" s="353">
        <f t="shared" si="317"/>
        <v>0</v>
      </c>
      <c r="BN323" s="353">
        <f t="shared" si="317"/>
        <v>0</v>
      </c>
    </row>
    <row r="324" spans="2:67" outlineLevel="2">
      <c r="B324" s="52" t="s">
        <v>1115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9">
        <f t="shared" si="299"/>
        <v>0</v>
      </c>
      <c r="S324" s="353">
        <f t="shared" ref="S324:BN324" si="318">S309</f>
        <v>0</v>
      </c>
      <c r="T324" s="353">
        <f t="shared" si="318"/>
        <v>0</v>
      </c>
      <c r="U324" s="353">
        <f t="shared" si="318"/>
        <v>0</v>
      </c>
      <c r="V324" s="353">
        <f t="shared" si="318"/>
        <v>0</v>
      </c>
      <c r="W324" s="353">
        <f t="shared" si="318"/>
        <v>0</v>
      </c>
      <c r="X324" s="353">
        <f t="shared" si="318"/>
        <v>0</v>
      </c>
      <c r="Y324" s="353">
        <f t="shared" si="318"/>
        <v>0</v>
      </c>
      <c r="Z324" s="353">
        <f t="shared" si="318"/>
        <v>0</v>
      </c>
      <c r="AA324" s="353">
        <f t="shared" si="318"/>
        <v>0</v>
      </c>
      <c r="AB324" s="353">
        <f t="shared" si="318"/>
        <v>0</v>
      </c>
      <c r="AC324" s="353">
        <f t="shared" si="318"/>
        <v>0</v>
      </c>
      <c r="AD324" s="353">
        <f t="shared" si="318"/>
        <v>0</v>
      </c>
      <c r="AE324" s="353">
        <f t="shared" si="318"/>
        <v>0</v>
      </c>
      <c r="AF324" s="353">
        <f t="shared" si="318"/>
        <v>0</v>
      </c>
      <c r="AG324" s="353">
        <f t="shared" si="318"/>
        <v>0</v>
      </c>
      <c r="AH324" s="353">
        <f t="shared" si="318"/>
        <v>0</v>
      </c>
      <c r="AI324" s="353">
        <f t="shared" si="318"/>
        <v>0</v>
      </c>
      <c r="AJ324" s="353">
        <f t="shared" si="318"/>
        <v>0</v>
      </c>
      <c r="AK324" s="353">
        <f t="shared" si="318"/>
        <v>0</v>
      </c>
      <c r="AL324" s="353">
        <f t="shared" si="318"/>
        <v>0</v>
      </c>
      <c r="AM324" s="353">
        <f t="shared" si="318"/>
        <v>0</v>
      </c>
      <c r="AN324" s="353">
        <f t="shared" si="318"/>
        <v>0</v>
      </c>
      <c r="AO324" s="353">
        <f t="shared" si="318"/>
        <v>0</v>
      </c>
      <c r="AP324" s="353">
        <f t="shared" si="318"/>
        <v>0</v>
      </c>
      <c r="AQ324" s="353">
        <f t="shared" si="318"/>
        <v>0</v>
      </c>
      <c r="AR324" s="353">
        <f t="shared" si="318"/>
        <v>0</v>
      </c>
      <c r="AS324" s="353">
        <f t="shared" si="318"/>
        <v>0</v>
      </c>
      <c r="AT324" s="353">
        <f t="shared" si="318"/>
        <v>0</v>
      </c>
      <c r="AU324" s="353">
        <f t="shared" si="318"/>
        <v>0</v>
      </c>
      <c r="AV324" s="353">
        <f t="shared" si="318"/>
        <v>0</v>
      </c>
      <c r="AW324" s="353">
        <f t="shared" si="318"/>
        <v>0</v>
      </c>
      <c r="AX324" s="353">
        <f t="shared" si="318"/>
        <v>0</v>
      </c>
      <c r="AY324" s="353">
        <f t="shared" si="318"/>
        <v>0</v>
      </c>
      <c r="AZ324" s="353">
        <f t="shared" si="318"/>
        <v>0</v>
      </c>
      <c r="BA324" s="353">
        <f t="shared" si="318"/>
        <v>0</v>
      </c>
      <c r="BB324" s="353">
        <f t="shared" si="318"/>
        <v>0</v>
      </c>
      <c r="BC324" s="353">
        <f t="shared" si="318"/>
        <v>0</v>
      </c>
      <c r="BD324" s="353">
        <f t="shared" si="318"/>
        <v>0</v>
      </c>
      <c r="BE324" s="353">
        <f t="shared" si="318"/>
        <v>0</v>
      </c>
      <c r="BF324" s="353">
        <f t="shared" si="318"/>
        <v>0</v>
      </c>
      <c r="BG324" s="353">
        <f t="shared" si="318"/>
        <v>0</v>
      </c>
      <c r="BH324" s="353">
        <f t="shared" si="318"/>
        <v>0</v>
      </c>
      <c r="BI324" s="353">
        <f t="shared" si="318"/>
        <v>0</v>
      </c>
      <c r="BJ324" s="353">
        <f t="shared" si="318"/>
        <v>0</v>
      </c>
      <c r="BK324" s="353">
        <f t="shared" si="318"/>
        <v>0</v>
      </c>
      <c r="BL324" s="353">
        <f t="shared" si="318"/>
        <v>0</v>
      </c>
      <c r="BM324" s="353">
        <f t="shared" si="318"/>
        <v>0</v>
      </c>
      <c r="BN324" s="353">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7">
        <f t="shared" si="299"/>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84"/>
        <v>0</v>
      </c>
      <c r="D326" s="242">
        <f t="shared" si="285"/>
        <v>0</v>
      </c>
      <c r="E326" s="242">
        <f t="shared" si="286"/>
        <v>0</v>
      </c>
      <c r="F326" s="242">
        <f t="shared" si="287"/>
        <v>0</v>
      </c>
      <c r="G326" s="242">
        <f t="shared" si="288"/>
        <v>0</v>
      </c>
      <c r="H326" s="242">
        <f t="shared" si="289"/>
        <v>0</v>
      </c>
      <c r="I326" s="242">
        <f t="shared" si="290"/>
        <v>0</v>
      </c>
      <c r="J326" s="242">
        <f t="shared" si="291"/>
        <v>0</v>
      </c>
      <c r="K326" s="242">
        <f t="shared" si="292"/>
        <v>0</v>
      </c>
      <c r="L326" s="242">
        <f t="shared" si="293"/>
        <v>0</v>
      </c>
      <c r="M326" s="242">
        <f t="shared" si="294"/>
        <v>0</v>
      </c>
      <c r="N326" s="242">
        <f t="shared" si="295"/>
        <v>0</v>
      </c>
      <c r="O326" s="242">
        <f t="shared" si="296"/>
        <v>0</v>
      </c>
      <c r="P326" s="242">
        <f t="shared" si="297"/>
        <v>0</v>
      </c>
      <c r="Q326" s="242">
        <f t="shared" si="298"/>
        <v>0</v>
      </c>
      <c r="R326" s="438">
        <f t="shared" si="299"/>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9">
        <f t="shared" si="299"/>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7">
        <f t="shared" si="299"/>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84"/>
        <v>0</v>
      </c>
      <c r="D329" s="242">
        <f t="shared" si="285"/>
        <v>0</v>
      </c>
      <c r="E329" s="242">
        <f t="shared" si="286"/>
        <v>0</v>
      </c>
      <c r="F329" s="242">
        <f t="shared" si="287"/>
        <v>0</v>
      </c>
      <c r="G329" s="242">
        <f t="shared" si="288"/>
        <v>0</v>
      </c>
      <c r="H329" s="242">
        <f t="shared" si="289"/>
        <v>0</v>
      </c>
      <c r="I329" s="242">
        <f t="shared" si="290"/>
        <v>0</v>
      </c>
      <c r="J329" s="242">
        <f t="shared" si="291"/>
        <v>0</v>
      </c>
      <c r="K329" s="242">
        <f t="shared" si="292"/>
        <v>0</v>
      </c>
      <c r="L329" s="242">
        <f t="shared" si="293"/>
        <v>0</v>
      </c>
      <c r="M329" s="242">
        <f t="shared" si="294"/>
        <v>0</v>
      </c>
      <c r="N329" s="242">
        <f t="shared" si="295"/>
        <v>0</v>
      </c>
      <c r="O329" s="242">
        <f t="shared" si="296"/>
        <v>0</v>
      </c>
      <c r="P329" s="242">
        <f t="shared" si="297"/>
        <v>0</v>
      </c>
      <c r="Q329" s="242">
        <f t="shared" si="298"/>
        <v>0</v>
      </c>
      <c r="R329" s="438">
        <f t="shared" si="299"/>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9">
        <f t="shared" si="299"/>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7">
        <f t="shared" si="299"/>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84"/>
        <v>0</v>
      </c>
      <c r="D332" s="242">
        <f t="shared" si="285"/>
        <v>0</v>
      </c>
      <c r="E332" s="242">
        <f t="shared" si="286"/>
        <v>0</v>
      </c>
      <c r="F332" s="242">
        <f t="shared" si="287"/>
        <v>0</v>
      </c>
      <c r="G332" s="242">
        <f t="shared" si="288"/>
        <v>0</v>
      </c>
      <c r="H332" s="242">
        <f t="shared" si="289"/>
        <v>0</v>
      </c>
      <c r="I332" s="242">
        <f t="shared" si="290"/>
        <v>0</v>
      </c>
      <c r="J332" s="242">
        <f t="shared" si="291"/>
        <v>0</v>
      </c>
      <c r="K332" s="242">
        <f t="shared" si="292"/>
        <v>0</v>
      </c>
      <c r="L332" s="242">
        <f t="shared" si="293"/>
        <v>0</v>
      </c>
      <c r="M332" s="242">
        <f t="shared" si="294"/>
        <v>0</v>
      </c>
      <c r="N332" s="242">
        <f t="shared" si="295"/>
        <v>0</v>
      </c>
      <c r="O332" s="242">
        <f t="shared" si="296"/>
        <v>0</v>
      </c>
      <c r="P332" s="242">
        <f t="shared" si="297"/>
        <v>0</v>
      </c>
      <c r="Q332" s="242">
        <f t="shared" si="298"/>
        <v>0</v>
      </c>
      <c r="R332" s="438">
        <f t="shared" si="299"/>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9">
        <f t="shared" si="299"/>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7">
        <f t="shared" si="299"/>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84"/>
        <v>0</v>
      </c>
      <c r="D335" s="242">
        <f t="shared" si="285"/>
        <v>0</v>
      </c>
      <c r="E335" s="242">
        <f t="shared" si="286"/>
        <v>0</v>
      </c>
      <c r="F335" s="242">
        <f t="shared" si="287"/>
        <v>0</v>
      </c>
      <c r="G335" s="242">
        <f t="shared" si="288"/>
        <v>0</v>
      </c>
      <c r="H335" s="242">
        <f t="shared" si="289"/>
        <v>0</v>
      </c>
      <c r="I335" s="242">
        <f t="shared" si="290"/>
        <v>0</v>
      </c>
      <c r="J335" s="242">
        <f t="shared" si="291"/>
        <v>0</v>
      </c>
      <c r="K335" s="242">
        <f t="shared" si="292"/>
        <v>0</v>
      </c>
      <c r="L335" s="242">
        <f t="shared" si="293"/>
        <v>0</v>
      </c>
      <c r="M335" s="242">
        <f t="shared" si="294"/>
        <v>0</v>
      </c>
      <c r="N335" s="242">
        <f t="shared" si="295"/>
        <v>0</v>
      </c>
      <c r="O335" s="242">
        <f t="shared" si="296"/>
        <v>0</v>
      </c>
      <c r="P335" s="242">
        <f t="shared" si="297"/>
        <v>0</v>
      </c>
      <c r="Q335" s="242">
        <f t="shared" si="298"/>
        <v>0</v>
      </c>
      <c r="R335" s="438">
        <f t="shared" si="299"/>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9">
        <f t="shared" si="299"/>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7">
        <f t="shared" ref="R337:R339" si="337">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22"/>
        <v>0</v>
      </c>
      <c r="D338" s="242">
        <f t="shared" si="323"/>
        <v>0</v>
      </c>
      <c r="E338" s="242">
        <f t="shared" si="324"/>
        <v>0</v>
      </c>
      <c r="F338" s="242">
        <f t="shared" si="325"/>
        <v>0</v>
      </c>
      <c r="G338" s="242">
        <f t="shared" si="326"/>
        <v>0</v>
      </c>
      <c r="H338" s="242">
        <f t="shared" si="327"/>
        <v>0</v>
      </c>
      <c r="I338" s="242">
        <f t="shared" si="328"/>
        <v>0</v>
      </c>
      <c r="J338" s="242">
        <f t="shared" si="329"/>
        <v>0</v>
      </c>
      <c r="K338" s="242">
        <f t="shared" si="330"/>
        <v>0</v>
      </c>
      <c r="L338" s="242">
        <f t="shared" si="331"/>
        <v>0</v>
      </c>
      <c r="M338" s="242">
        <f t="shared" si="332"/>
        <v>0</v>
      </c>
      <c r="N338" s="242">
        <f t="shared" si="333"/>
        <v>0</v>
      </c>
      <c r="O338" s="242">
        <f t="shared" si="334"/>
        <v>0</v>
      </c>
      <c r="P338" s="242">
        <f t="shared" si="335"/>
        <v>0</v>
      </c>
      <c r="Q338" s="242">
        <f t="shared" si="336"/>
        <v>0</v>
      </c>
      <c r="R338" s="438">
        <f t="shared" si="337"/>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9">
        <f t="shared" si="337"/>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7">
        <f t="shared" si="299"/>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84"/>
        <v>0</v>
      </c>
      <c r="D341" s="242">
        <f t="shared" si="285"/>
        <v>0</v>
      </c>
      <c r="E341" s="242">
        <f t="shared" si="286"/>
        <v>0</v>
      </c>
      <c r="F341" s="242">
        <f t="shared" si="287"/>
        <v>0</v>
      </c>
      <c r="G341" s="242">
        <f t="shared" si="288"/>
        <v>0</v>
      </c>
      <c r="H341" s="242">
        <f t="shared" si="289"/>
        <v>0</v>
      </c>
      <c r="I341" s="242">
        <f t="shared" si="290"/>
        <v>0</v>
      </c>
      <c r="J341" s="242">
        <f t="shared" si="291"/>
        <v>0</v>
      </c>
      <c r="K341" s="242">
        <f t="shared" si="292"/>
        <v>0</v>
      </c>
      <c r="L341" s="242">
        <f t="shared" si="293"/>
        <v>0</v>
      </c>
      <c r="M341" s="242">
        <f t="shared" si="294"/>
        <v>0</v>
      </c>
      <c r="N341" s="242">
        <f t="shared" si="295"/>
        <v>0</v>
      </c>
      <c r="O341" s="242">
        <f t="shared" si="296"/>
        <v>0</v>
      </c>
      <c r="P341" s="242">
        <f t="shared" si="297"/>
        <v>0</v>
      </c>
      <c r="Q341" s="242">
        <f t="shared" si="298"/>
        <v>0</v>
      </c>
      <c r="R341" s="438">
        <f t="shared" si="299"/>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9">
        <f t="shared" si="299"/>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7">
        <f t="shared" si="299"/>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84"/>
        <v>0</v>
      </c>
      <c r="D344" s="242">
        <f t="shared" si="285"/>
        <v>0</v>
      </c>
      <c r="E344" s="242">
        <f t="shared" si="286"/>
        <v>0</v>
      </c>
      <c r="F344" s="242">
        <f t="shared" si="287"/>
        <v>0</v>
      </c>
      <c r="G344" s="242">
        <f t="shared" si="288"/>
        <v>0</v>
      </c>
      <c r="H344" s="242">
        <f t="shared" si="289"/>
        <v>0</v>
      </c>
      <c r="I344" s="242">
        <f t="shared" si="290"/>
        <v>0</v>
      </c>
      <c r="J344" s="242">
        <f t="shared" si="291"/>
        <v>0</v>
      </c>
      <c r="K344" s="242">
        <f t="shared" si="292"/>
        <v>0</v>
      </c>
      <c r="L344" s="242">
        <f t="shared" si="293"/>
        <v>0</v>
      </c>
      <c r="M344" s="242">
        <f t="shared" si="294"/>
        <v>0</v>
      </c>
      <c r="N344" s="242">
        <f t="shared" si="295"/>
        <v>0</v>
      </c>
      <c r="O344" s="242">
        <f t="shared" si="296"/>
        <v>0</v>
      </c>
      <c r="P344" s="242">
        <f t="shared" si="297"/>
        <v>0</v>
      </c>
      <c r="Q344" s="242">
        <f t="shared" si="298"/>
        <v>0</v>
      </c>
      <c r="R344" s="438">
        <f t="shared" si="299"/>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9">
        <f t="shared" si="299"/>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7">
        <f t="shared" si="299"/>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84"/>
        <v>0</v>
      </c>
      <c r="D347" s="242">
        <f t="shared" si="285"/>
        <v>0</v>
      </c>
      <c r="E347" s="242">
        <f t="shared" si="286"/>
        <v>0</v>
      </c>
      <c r="F347" s="242">
        <f t="shared" si="287"/>
        <v>0</v>
      </c>
      <c r="G347" s="242">
        <f t="shared" si="288"/>
        <v>0</v>
      </c>
      <c r="H347" s="242">
        <f t="shared" si="289"/>
        <v>0</v>
      </c>
      <c r="I347" s="242">
        <f t="shared" si="290"/>
        <v>0</v>
      </c>
      <c r="J347" s="242">
        <f t="shared" si="291"/>
        <v>0</v>
      </c>
      <c r="K347" s="242">
        <f t="shared" si="292"/>
        <v>0</v>
      </c>
      <c r="L347" s="242">
        <f t="shared" si="293"/>
        <v>0</v>
      </c>
      <c r="M347" s="242">
        <f t="shared" si="294"/>
        <v>0</v>
      </c>
      <c r="N347" s="242">
        <f t="shared" si="295"/>
        <v>0</v>
      </c>
      <c r="O347" s="242">
        <f t="shared" si="296"/>
        <v>0</v>
      </c>
      <c r="P347" s="242">
        <f t="shared" si="297"/>
        <v>0</v>
      </c>
      <c r="Q347" s="242">
        <f t="shared" si="298"/>
        <v>0</v>
      </c>
      <c r="R347" s="438">
        <f t="shared" si="299"/>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9">
        <f t="shared" si="299"/>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7">
        <f t="shared" si="299"/>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84"/>
        <v>0</v>
      </c>
      <c r="D350" s="242">
        <f t="shared" si="285"/>
        <v>0</v>
      </c>
      <c r="E350" s="242">
        <f t="shared" si="286"/>
        <v>0</v>
      </c>
      <c r="F350" s="242">
        <f t="shared" si="287"/>
        <v>0</v>
      </c>
      <c r="G350" s="242">
        <f t="shared" si="288"/>
        <v>0</v>
      </c>
      <c r="H350" s="242">
        <f t="shared" si="289"/>
        <v>0</v>
      </c>
      <c r="I350" s="242">
        <f t="shared" si="290"/>
        <v>0</v>
      </c>
      <c r="J350" s="242">
        <f t="shared" si="291"/>
        <v>0</v>
      </c>
      <c r="K350" s="242">
        <f t="shared" si="292"/>
        <v>0</v>
      </c>
      <c r="L350" s="242">
        <f t="shared" si="293"/>
        <v>0</v>
      </c>
      <c r="M350" s="242">
        <f t="shared" si="294"/>
        <v>0</v>
      </c>
      <c r="N350" s="242">
        <f t="shared" si="295"/>
        <v>0</v>
      </c>
      <c r="O350" s="242">
        <f t="shared" si="296"/>
        <v>0</v>
      </c>
      <c r="P350" s="242">
        <f t="shared" si="297"/>
        <v>0</v>
      </c>
      <c r="Q350" s="242">
        <f t="shared" si="298"/>
        <v>0</v>
      </c>
      <c r="R350" s="438">
        <f t="shared" si="299"/>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9">
        <f t="shared" si="299"/>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7">
        <f t="shared" si="299"/>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84"/>
        <v>0</v>
      </c>
      <c r="D353" s="242">
        <f t="shared" si="285"/>
        <v>0</v>
      </c>
      <c r="E353" s="242">
        <f t="shared" si="286"/>
        <v>0</v>
      </c>
      <c r="F353" s="242">
        <f t="shared" si="287"/>
        <v>0</v>
      </c>
      <c r="G353" s="242">
        <f t="shared" si="288"/>
        <v>0</v>
      </c>
      <c r="H353" s="242">
        <f t="shared" si="289"/>
        <v>0</v>
      </c>
      <c r="I353" s="242">
        <f t="shared" si="290"/>
        <v>0</v>
      </c>
      <c r="J353" s="242">
        <f t="shared" si="291"/>
        <v>0</v>
      </c>
      <c r="K353" s="242">
        <f t="shared" si="292"/>
        <v>0</v>
      </c>
      <c r="L353" s="242">
        <f t="shared" si="293"/>
        <v>0</v>
      </c>
      <c r="M353" s="242">
        <f t="shared" si="294"/>
        <v>0</v>
      </c>
      <c r="N353" s="242">
        <f t="shared" si="295"/>
        <v>0</v>
      </c>
      <c r="O353" s="242">
        <f t="shared" si="296"/>
        <v>0</v>
      </c>
      <c r="P353" s="242">
        <f t="shared" si="297"/>
        <v>0</v>
      </c>
      <c r="Q353" s="242">
        <f t="shared" si="298"/>
        <v>0</v>
      </c>
      <c r="R353" s="438">
        <f t="shared" si="299"/>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9">
        <f t="shared" si="299"/>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7">
        <f t="shared" ref="R355:R357" si="357">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42"/>
        <v>0</v>
      </c>
      <c r="D356" s="242">
        <f t="shared" si="343"/>
        <v>0</v>
      </c>
      <c r="E356" s="242">
        <f t="shared" si="344"/>
        <v>0</v>
      </c>
      <c r="F356" s="242">
        <f t="shared" si="345"/>
        <v>0</v>
      </c>
      <c r="G356" s="242">
        <f t="shared" si="346"/>
        <v>0</v>
      </c>
      <c r="H356" s="242">
        <f t="shared" si="347"/>
        <v>0</v>
      </c>
      <c r="I356" s="242">
        <f t="shared" si="348"/>
        <v>0</v>
      </c>
      <c r="J356" s="242">
        <f t="shared" si="349"/>
        <v>0</v>
      </c>
      <c r="K356" s="242">
        <f t="shared" si="350"/>
        <v>0</v>
      </c>
      <c r="L356" s="242">
        <f t="shared" si="351"/>
        <v>0</v>
      </c>
      <c r="M356" s="242">
        <f t="shared" si="352"/>
        <v>0</v>
      </c>
      <c r="N356" s="242">
        <f t="shared" si="353"/>
        <v>0</v>
      </c>
      <c r="O356" s="242">
        <f t="shared" si="354"/>
        <v>0</v>
      </c>
      <c r="P356" s="242">
        <f t="shared" si="355"/>
        <v>0</v>
      </c>
      <c r="Q356" s="242">
        <f t="shared" si="356"/>
        <v>0</v>
      </c>
      <c r="R356" s="438">
        <f t="shared" si="357"/>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9">
        <f t="shared" si="357"/>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7">
        <f t="shared" si="299"/>
        <v>0</v>
      </c>
      <c r="S358" s="353">
        <f>S343</f>
        <v>0</v>
      </c>
      <c r="T358" s="353">
        <f t="shared" ref="T358:BN358" si="359">T343</f>
        <v>0</v>
      </c>
      <c r="U358" s="353">
        <f t="shared" si="359"/>
        <v>0</v>
      </c>
      <c r="V358" s="353">
        <f t="shared" si="359"/>
        <v>0</v>
      </c>
      <c r="W358" s="353">
        <f t="shared" si="359"/>
        <v>0</v>
      </c>
      <c r="X358" s="353">
        <f t="shared" si="359"/>
        <v>0</v>
      </c>
      <c r="Y358" s="353">
        <f t="shared" si="359"/>
        <v>0</v>
      </c>
      <c r="Z358" s="353">
        <f t="shared" si="359"/>
        <v>0</v>
      </c>
      <c r="AA358" s="353">
        <f t="shared" si="359"/>
        <v>0</v>
      </c>
      <c r="AB358" s="353">
        <f t="shared" si="359"/>
        <v>0</v>
      </c>
      <c r="AC358" s="353">
        <f t="shared" si="359"/>
        <v>0</v>
      </c>
      <c r="AD358" s="353">
        <f t="shared" si="359"/>
        <v>0</v>
      </c>
      <c r="AE358" s="353">
        <f t="shared" si="359"/>
        <v>0</v>
      </c>
      <c r="AF358" s="353">
        <f t="shared" si="359"/>
        <v>0</v>
      </c>
      <c r="AG358" s="353">
        <f t="shared" si="359"/>
        <v>0</v>
      </c>
      <c r="AH358" s="353">
        <f t="shared" si="359"/>
        <v>0</v>
      </c>
      <c r="AI358" s="353">
        <f t="shared" si="359"/>
        <v>0</v>
      </c>
      <c r="AJ358" s="353">
        <f t="shared" si="359"/>
        <v>0</v>
      </c>
      <c r="AK358" s="353">
        <f t="shared" si="359"/>
        <v>0</v>
      </c>
      <c r="AL358" s="353">
        <f t="shared" si="359"/>
        <v>0</v>
      </c>
      <c r="AM358" s="353">
        <f t="shared" si="359"/>
        <v>0</v>
      </c>
      <c r="AN358" s="353">
        <f t="shared" si="359"/>
        <v>0</v>
      </c>
      <c r="AO358" s="353">
        <f t="shared" si="359"/>
        <v>0</v>
      </c>
      <c r="AP358" s="353">
        <f t="shared" si="359"/>
        <v>0</v>
      </c>
      <c r="AQ358" s="353">
        <f t="shared" si="359"/>
        <v>0</v>
      </c>
      <c r="AR358" s="353">
        <f t="shared" si="359"/>
        <v>0</v>
      </c>
      <c r="AS358" s="353">
        <f t="shared" si="359"/>
        <v>0</v>
      </c>
      <c r="AT358" s="353">
        <f t="shared" si="359"/>
        <v>0</v>
      </c>
      <c r="AU358" s="353">
        <f t="shared" si="359"/>
        <v>0</v>
      </c>
      <c r="AV358" s="353">
        <f t="shared" si="359"/>
        <v>0</v>
      </c>
      <c r="AW358" s="353">
        <f t="shared" si="359"/>
        <v>0</v>
      </c>
      <c r="AX358" s="353">
        <f t="shared" si="359"/>
        <v>0</v>
      </c>
      <c r="AY358" s="353">
        <f t="shared" si="359"/>
        <v>0</v>
      </c>
      <c r="AZ358" s="353">
        <f t="shared" si="359"/>
        <v>0</v>
      </c>
      <c r="BA358" s="353">
        <f t="shared" si="359"/>
        <v>0</v>
      </c>
      <c r="BB358" s="353">
        <f t="shared" si="359"/>
        <v>0</v>
      </c>
      <c r="BC358" s="353">
        <f t="shared" si="359"/>
        <v>0</v>
      </c>
      <c r="BD358" s="353">
        <f t="shared" si="359"/>
        <v>0</v>
      </c>
      <c r="BE358" s="353">
        <f t="shared" si="359"/>
        <v>0</v>
      </c>
      <c r="BF358" s="353">
        <f t="shared" si="359"/>
        <v>0</v>
      </c>
      <c r="BG358" s="353">
        <f t="shared" si="359"/>
        <v>0</v>
      </c>
      <c r="BH358" s="353">
        <f t="shared" si="359"/>
        <v>0</v>
      </c>
      <c r="BI358" s="353">
        <f t="shared" si="359"/>
        <v>0</v>
      </c>
      <c r="BJ358" s="353">
        <f t="shared" si="359"/>
        <v>0</v>
      </c>
      <c r="BK358" s="353">
        <f t="shared" si="359"/>
        <v>0</v>
      </c>
      <c r="BL358" s="353">
        <f t="shared" si="359"/>
        <v>0</v>
      </c>
      <c r="BM358" s="353">
        <f t="shared" si="359"/>
        <v>0</v>
      </c>
      <c r="BN358" s="353">
        <f t="shared" si="359"/>
        <v>0</v>
      </c>
      <c r="BO358" s="31" t="s">
        <v>1078</v>
      </c>
    </row>
    <row r="359" spans="1:122" outlineLevel="2">
      <c r="B359" s="51" t="s">
        <v>1114</v>
      </c>
      <c r="C359" s="242">
        <f t="shared" si="284"/>
        <v>0</v>
      </c>
      <c r="D359" s="242">
        <f t="shared" si="285"/>
        <v>0</v>
      </c>
      <c r="E359" s="242">
        <f t="shared" si="286"/>
        <v>0</v>
      </c>
      <c r="F359" s="242">
        <f t="shared" si="287"/>
        <v>0</v>
      </c>
      <c r="G359" s="242">
        <f t="shared" si="288"/>
        <v>0</v>
      </c>
      <c r="H359" s="242">
        <f t="shared" si="289"/>
        <v>0</v>
      </c>
      <c r="I359" s="242">
        <f t="shared" si="290"/>
        <v>0</v>
      </c>
      <c r="J359" s="242">
        <f t="shared" si="291"/>
        <v>0</v>
      </c>
      <c r="K359" s="242">
        <f t="shared" si="292"/>
        <v>0</v>
      </c>
      <c r="L359" s="242">
        <f t="shared" si="293"/>
        <v>0</v>
      </c>
      <c r="M359" s="242">
        <f t="shared" si="294"/>
        <v>0</v>
      </c>
      <c r="N359" s="242">
        <f t="shared" si="295"/>
        <v>0</v>
      </c>
      <c r="O359" s="242">
        <f t="shared" si="296"/>
        <v>0</v>
      </c>
      <c r="P359" s="242">
        <f t="shared" si="297"/>
        <v>0</v>
      </c>
      <c r="Q359" s="242">
        <f t="shared" si="298"/>
        <v>0</v>
      </c>
      <c r="R359" s="438">
        <f t="shared" si="299"/>
        <v>0</v>
      </c>
      <c r="S359" s="353">
        <f t="shared" ref="S359:BN359" si="360">S344</f>
        <v>0</v>
      </c>
      <c r="T359" s="353">
        <f t="shared" si="360"/>
        <v>0</v>
      </c>
      <c r="U359" s="353">
        <f t="shared" si="360"/>
        <v>0</v>
      </c>
      <c r="V359" s="353">
        <f t="shared" si="360"/>
        <v>0</v>
      </c>
      <c r="W359" s="353">
        <f t="shared" si="360"/>
        <v>0</v>
      </c>
      <c r="X359" s="353">
        <f t="shared" si="360"/>
        <v>0</v>
      </c>
      <c r="Y359" s="353">
        <f t="shared" si="360"/>
        <v>0</v>
      </c>
      <c r="Z359" s="353">
        <f t="shared" si="360"/>
        <v>0</v>
      </c>
      <c r="AA359" s="353">
        <f t="shared" si="360"/>
        <v>0</v>
      </c>
      <c r="AB359" s="353">
        <f t="shared" si="360"/>
        <v>0</v>
      </c>
      <c r="AC359" s="353">
        <f t="shared" si="360"/>
        <v>0</v>
      </c>
      <c r="AD359" s="353">
        <f t="shared" si="360"/>
        <v>0</v>
      </c>
      <c r="AE359" s="353">
        <f t="shared" si="360"/>
        <v>0</v>
      </c>
      <c r="AF359" s="353">
        <f t="shared" si="360"/>
        <v>0</v>
      </c>
      <c r="AG359" s="353">
        <f t="shared" si="360"/>
        <v>0</v>
      </c>
      <c r="AH359" s="353">
        <f t="shared" si="360"/>
        <v>0</v>
      </c>
      <c r="AI359" s="353">
        <f t="shared" si="360"/>
        <v>0</v>
      </c>
      <c r="AJ359" s="353">
        <f t="shared" si="360"/>
        <v>0</v>
      </c>
      <c r="AK359" s="353">
        <f t="shared" si="360"/>
        <v>0</v>
      </c>
      <c r="AL359" s="353">
        <f t="shared" si="360"/>
        <v>0</v>
      </c>
      <c r="AM359" s="353">
        <f t="shared" si="360"/>
        <v>0</v>
      </c>
      <c r="AN359" s="353">
        <f t="shared" si="360"/>
        <v>0</v>
      </c>
      <c r="AO359" s="353">
        <f t="shared" si="360"/>
        <v>0</v>
      </c>
      <c r="AP359" s="353">
        <f t="shared" si="360"/>
        <v>0</v>
      </c>
      <c r="AQ359" s="353">
        <f t="shared" si="360"/>
        <v>0</v>
      </c>
      <c r="AR359" s="353">
        <f t="shared" si="360"/>
        <v>0</v>
      </c>
      <c r="AS359" s="353">
        <f t="shared" si="360"/>
        <v>0</v>
      </c>
      <c r="AT359" s="353">
        <f t="shared" si="360"/>
        <v>0</v>
      </c>
      <c r="AU359" s="353">
        <f t="shared" si="360"/>
        <v>0</v>
      </c>
      <c r="AV359" s="353">
        <f t="shared" si="360"/>
        <v>0</v>
      </c>
      <c r="AW359" s="353">
        <f t="shared" si="360"/>
        <v>0</v>
      </c>
      <c r="AX359" s="353">
        <f t="shared" si="360"/>
        <v>0</v>
      </c>
      <c r="AY359" s="353">
        <f t="shared" si="360"/>
        <v>0</v>
      </c>
      <c r="AZ359" s="353">
        <f t="shared" si="360"/>
        <v>0</v>
      </c>
      <c r="BA359" s="353">
        <f t="shared" si="360"/>
        <v>0</v>
      </c>
      <c r="BB359" s="353">
        <f t="shared" si="360"/>
        <v>0</v>
      </c>
      <c r="BC359" s="353">
        <f t="shared" si="360"/>
        <v>0</v>
      </c>
      <c r="BD359" s="353">
        <f t="shared" si="360"/>
        <v>0</v>
      </c>
      <c r="BE359" s="353">
        <f t="shared" si="360"/>
        <v>0</v>
      </c>
      <c r="BF359" s="353">
        <f t="shared" si="360"/>
        <v>0</v>
      </c>
      <c r="BG359" s="353">
        <f t="shared" si="360"/>
        <v>0</v>
      </c>
      <c r="BH359" s="353">
        <f t="shared" si="360"/>
        <v>0</v>
      </c>
      <c r="BI359" s="353">
        <f t="shared" si="360"/>
        <v>0</v>
      </c>
      <c r="BJ359" s="353">
        <f t="shared" si="360"/>
        <v>0</v>
      </c>
      <c r="BK359" s="353">
        <f t="shared" si="360"/>
        <v>0</v>
      </c>
      <c r="BL359" s="353">
        <f t="shared" si="360"/>
        <v>0</v>
      </c>
      <c r="BM359" s="353">
        <f t="shared" si="360"/>
        <v>0</v>
      </c>
      <c r="BN359" s="353">
        <f t="shared" si="360"/>
        <v>0</v>
      </c>
    </row>
    <row r="360" spans="1:122" outlineLevel="2">
      <c r="B360" s="52" t="s">
        <v>1115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9">
        <f t="shared" si="299"/>
        <v>0</v>
      </c>
      <c r="S360" s="353">
        <f t="shared" ref="S360:BN360" si="361">S345</f>
        <v>0</v>
      </c>
      <c r="T360" s="353">
        <f t="shared" si="361"/>
        <v>0</v>
      </c>
      <c r="U360" s="353">
        <f t="shared" si="361"/>
        <v>0</v>
      </c>
      <c r="V360" s="353">
        <f t="shared" si="361"/>
        <v>0</v>
      </c>
      <c r="W360" s="353">
        <f t="shared" si="361"/>
        <v>0</v>
      </c>
      <c r="X360" s="353">
        <f t="shared" si="361"/>
        <v>0</v>
      </c>
      <c r="Y360" s="353">
        <f t="shared" si="361"/>
        <v>0</v>
      </c>
      <c r="Z360" s="353">
        <f t="shared" si="361"/>
        <v>0</v>
      </c>
      <c r="AA360" s="353">
        <f t="shared" si="361"/>
        <v>0</v>
      </c>
      <c r="AB360" s="353">
        <f t="shared" si="361"/>
        <v>0</v>
      </c>
      <c r="AC360" s="353">
        <f t="shared" si="361"/>
        <v>0</v>
      </c>
      <c r="AD360" s="353">
        <f t="shared" si="361"/>
        <v>0</v>
      </c>
      <c r="AE360" s="353">
        <f t="shared" si="361"/>
        <v>0</v>
      </c>
      <c r="AF360" s="353">
        <f t="shared" si="361"/>
        <v>0</v>
      </c>
      <c r="AG360" s="353">
        <f t="shared" si="361"/>
        <v>0</v>
      </c>
      <c r="AH360" s="353">
        <f t="shared" si="361"/>
        <v>0</v>
      </c>
      <c r="AI360" s="353">
        <f t="shared" si="361"/>
        <v>0</v>
      </c>
      <c r="AJ360" s="353">
        <f t="shared" si="361"/>
        <v>0</v>
      </c>
      <c r="AK360" s="353">
        <f t="shared" si="361"/>
        <v>0</v>
      </c>
      <c r="AL360" s="353">
        <f t="shared" si="361"/>
        <v>0</v>
      </c>
      <c r="AM360" s="353">
        <f t="shared" si="361"/>
        <v>0</v>
      </c>
      <c r="AN360" s="353">
        <f t="shared" si="361"/>
        <v>0</v>
      </c>
      <c r="AO360" s="353">
        <f t="shared" si="361"/>
        <v>0</v>
      </c>
      <c r="AP360" s="353">
        <f t="shared" si="361"/>
        <v>0</v>
      </c>
      <c r="AQ360" s="353">
        <f t="shared" si="361"/>
        <v>0</v>
      </c>
      <c r="AR360" s="353">
        <f t="shared" si="361"/>
        <v>0</v>
      </c>
      <c r="AS360" s="353">
        <f t="shared" si="361"/>
        <v>0</v>
      </c>
      <c r="AT360" s="353">
        <f t="shared" si="361"/>
        <v>0</v>
      </c>
      <c r="AU360" s="353">
        <f t="shared" si="361"/>
        <v>0</v>
      </c>
      <c r="AV360" s="353">
        <f t="shared" si="361"/>
        <v>0</v>
      </c>
      <c r="AW360" s="353">
        <f t="shared" si="361"/>
        <v>0</v>
      </c>
      <c r="AX360" s="353">
        <f t="shared" si="361"/>
        <v>0</v>
      </c>
      <c r="AY360" s="353">
        <f t="shared" si="361"/>
        <v>0</v>
      </c>
      <c r="AZ360" s="353">
        <f t="shared" si="361"/>
        <v>0</v>
      </c>
      <c r="BA360" s="353">
        <f t="shared" si="361"/>
        <v>0</v>
      </c>
      <c r="BB360" s="353">
        <f t="shared" si="361"/>
        <v>0</v>
      </c>
      <c r="BC360" s="353">
        <f t="shared" si="361"/>
        <v>0</v>
      </c>
      <c r="BD360" s="353">
        <f t="shared" si="361"/>
        <v>0</v>
      </c>
      <c r="BE360" s="353">
        <f t="shared" si="361"/>
        <v>0</v>
      </c>
      <c r="BF360" s="353">
        <f t="shared" si="361"/>
        <v>0</v>
      </c>
      <c r="BG360" s="353">
        <f t="shared" si="361"/>
        <v>0</v>
      </c>
      <c r="BH360" s="353">
        <f t="shared" si="361"/>
        <v>0</v>
      </c>
      <c r="BI360" s="353">
        <f t="shared" si="361"/>
        <v>0</v>
      </c>
      <c r="BJ360" s="353">
        <f t="shared" si="361"/>
        <v>0</v>
      </c>
      <c r="BK360" s="353">
        <f t="shared" si="361"/>
        <v>0</v>
      </c>
      <c r="BL360" s="353">
        <f t="shared" si="361"/>
        <v>0</v>
      </c>
      <c r="BM360" s="353">
        <f t="shared" si="361"/>
        <v>0</v>
      </c>
      <c r="BN360" s="353">
        <f t="shared" si="361"/>
        <v>0</v>
      </c>
    </row>
    <row r="361" spans="1:122" outlineLevel="1"/>
    <row r="363" spans="1:122">
      <c r="A363" s="16" t="s">
        <v>1147</v>
      </c>
    </row>
    <row r="364" spans="1:122" ht="86.25"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9">
        <f>P368+52</f>
        <v>111</v>
      </c>
      <c r="BG368" s="259">
        <f>R368+52</f>
        <v>124</v>
      </c>
      <c r="BH368" s="259">
        <f>S368+52</f>
        <v>131</v>
      </c>
      <c r="BI368" s="21"/>
      <c r="BJ368" s="21"/>
      <c r="BK368" s="21"/>
      <c r="BL368" s="21"/>
      <c r="BM368" s="260">
        <f>BF368+52</f>
        <v>163</v>
      </c>
      <c r="BN368" s="260">
        <f>BG368+52</f>
        <v>176</v>
      </c>
      <c r="BO368" s="260">
        <f>BH368+52</f>
        <v>183</v>
      </c>
      <c r="BP368" s="21"/>
      <c r="BQ368" s="21"/>
      <c r="BR368" s="21"/>
      <c r="BS368" s="21"/>
      <c r="BT368" s="260">
        <f>BM368+52</f>
        <v>215</v>
      </c>
      <c r="BU368" s="260">
        <f>BN368+52</f>
        <v>228</v>
      </c>
      <c r="BV368" s="260">
        <f>BO368+52</f>
        <v>235</v>
      </c>
      <c r="BW368" s="21"/>
      <c r="BX368" s="21"/>
      <c r="BY368" s="21"/>
      <c r="BZ368" s="21"/>
      <c r="CA368" s="260">
        <f>BT368+52</f>
        <v>267</v>
      </c>
      <c r="CB368" s="260">
        <f>BU368+52</f>
        <v>280</v>
      </c>
      <c r="CC368" s="260">
        <f>BV368+52</f>
        <v>287</v>
      </c>
      <c r="CD368" s="21"/>
      <c r="CE368" s="21"/>
      <c r="CF368" s="21"/>
      <c r="CG368" s="21"/>
      <c r="CH368" s="260">
        <f>CA368+52</f>
        <v>319</v>
      </c>
      <c r="CI368" s="260">
        <f>CB368+52</f>
        <v>332</v>
      </c>
      <c r="CJ368" s="260">
        <f>CC368+52</f>
        <v>339</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64:72</v>
      </c>
      <c r="Q369" s="259" t="str">
        <f>R368&amp;":"&amp;S368</f>
        <v>72:79</v>
      </c>
      <c r="R369" s="261" t="str">
        <f>Q369</f>
        <v>72:79</v>
      </c>
      <c r="S369" s="261" t="str">
        <f>R369</f>
        <v>72:79</v>
      </c>
      <c r="T369" s="261" t="str">
        <f>S369</f>
        <v>72:79</v>
      </c>
      <c r="U369" s="261" t="str">
        <f>T369</f>
        <v>72:79</v>
      </c>
      <c r="V369" s="261" t="str">
        <f>U369</f>
        <v>72:79</v>
      </c>
      <c r="W369" s="259" t="str">
        <f>X368&amp;":"&amp;Y368</f>
        <v>66:74</v>
      </c>
      <c r="X369" s="259" t="str">
        <f>Y368&amp;":"&amp;Z368</f>
        <v>74:81</v>
      </c>
      <c r="Y369" s="261" t="str">
        <f>X369</f>
        <v>74:81</v>
      </c>
      <c r="Z369" s="261" t="str">
        <f>Y369</f>
        <v>74:81</v>
      </c>
      <c r="AA369" s="261" t="str">
        <f>Z369</f>
        <v>74:81</v>
      </c>
      <c r="AB369" s="261" t="str">
        <f>AA369</f>
        <v>74:81</v>
      </c>
      <c r="AC369" s="261" t="str">
        <f>AB369</f>
        <v>74:81</v>
      </c>
      <c r="AD369" s="259" t="str">
        <f>AE368&amp;":"&amp;AF368</f>
        <v>69:77</v>
      </c>
      <c r="AE369" s="259" t="str">
        <f>AF368&amp;":"&amp;AG368</f>
        <v>77:84</v>
      </c>
      <c r="AF369" s="261" t="str">
        <f t="shared" ref="AF369:AJ369" si="362">AE369</f>
        <v>77:84</v>
      </c>
      <c r="AG369" s="261" t="str">
        <f t="shared" si="362"/>
        <v>77:84</v>
      </c>
      <c r="AH369" s="261" t="str">
        <f t="shared" si="362"/>
        <v>77:84</v>
      </c>
      <c r="AI369" s="261" t="str">
        <f t="shared" si="362"/>
        <v>77:84</v>
      </c>
      <c r="AJ369" s="261" t="str">
        <f t="shared" si="362"/>
        <v>77:84</v>
      </c>
      <c r="AK369" s="259" t="str">
        <f>AL368&amp;":"&amp;AM368</f>
        <v>71:79</v>
      </c>
      <c r="AL369" s="259" t="str">
        <f>AM368&amp;":"&amp;AN368</f>
        <v>79:86</v>
      </c>
      <c r="AM369" s="261" t="str">
        <f t="shared" ref="AM369:AQ369" si="363">AL369</f>
        <v>79:86</v>
      </c>
      <c r="AN369" s="261" t="str">
        <f t="shared" si="363"/>
        <v>79:86</v>
      </c>
      <c r="AO369" s="261" t="str">
        <f t="shared" si="363"/>
        <v>79:86</v>
      </c>
      <c r="AP369" s="261" t="str">
        <f t="shared" si="363"/>
        <v>79:86</v>
      </c>
      <c r="AQ369" s="261" t="str">
        <f t="shared" si="363"/>
        <v>79:86</v>
      </c>
      <c r="AR369" s="259" t="str">
        <f>AS368&amp;":"&amp;AT368</f>
        <v>73:81</v>
      </c>
      <c r="AS369" s="259" t="str">
        <f>AT368&amp;":"&amp;AU368</f>
        <v>81:88</v>
      </c>
      <c r="AT369" s="261" t="str">
        <f t="shared" ref="AT369" si="364">AS369</f>
        <v>81:88</v>
      </c>
      <c r="AU369" s="261" t="str">
        <f t="shared" ref="AU369" si="365">AT369</f>
        <v>81:88</v>
      </c>
      <c r="AV369" s="261" t="str">
        <f t="shared" ref="AV369" si="366">AU369</f>
        <v>81:88</v>
      </c>
      <c r="AW369" s="261" t="str">
        <f t="shared" ref="AW369" si="367">AV369</f>
        <v>81:88</v>
      </c>
      <c r="AX369" s="261" t="str">
        <f t="shared" ref="AX369" si="368">AW369</f>
        <v>81:88</v>
      </c>
      <c r="AY369" s="259" t="str">
        <f>AZ368&amp;":"&amp;BA368</f>
        <v>64:72</v>
      </c>
      <c r="AZ369" s="259" t="str">
        <f>BA368&amp;":"&amp;BB368</f>
        <v>72:79</v>
      </c>
      <c r="BA369" s="261" t="str">
        <f t="shared" ref="BA369:BE369" si="369">AZ369</f>
        <v>72:79</v>
      </c>
      <c r="BB369" s="261" t="str">
        <f t="shared" si="369"/>
        <v>72:79</v>
      </c>
      <c r="BC369" s="261" t="str">
        <f t="shared" si="369"/>
        <v>72:79</v>
      </c>
      <c r="BD369" s="261" t="str">
        <f t="shared" si="369"/>
        <v>72:79</v>
      </c>
      <c r="BE369" s="261" t="str">
        <f t="shared" si="369"/>
        <v>72:79</v>
      </c>
      <c r="BF369" s="260" t="str">
        <f>BF368&amp;":"&amp;BG368</f>
        <v>111:124</v>
      </c>
      <c r="BG369" s="260" t="str">
        <f>BG368&amp;":"&amp;BH368</f>
        <v>124:131</v>
      </c>
      <c r="BH369" s="261" t="str">
        <f t="shared" ref="BH369:BL369" si="370">BG369</f>
        <v>124:131</v>
      </c>
      <c r="BI369" s="261" t="str">
        <f t="shared" si="370"/>
        <v>124:131</v>
      </c>
      <c r="BJ369" s="261" t="str">
        <f t="shared" si="370"/>
        <v>124:131</v>
      </c>
      <c r="BK369" s="261" t="str">
        <f t="shared" si="370"/>
        <v>124:131</v>
      </c>
      <c r="BL369" s="261" t="str">
        <f t="shared" si="370"/>
        <v>124:131</v>
      </c>
      <c r="BM369" s="260" t="str">
        <f>BM368&amp;":"&amp;BN368</f>
        <v>163:176</v>
      </c>
      <c r="BN369" s="260" t="str">
        <f>BN368&amp;":"&amp;BO368</f>
        <v>176:183</v>
      </c>
      <c r="BO369" s="261" t="str">
        <f t="shared" ref="BO369:BS369" si="371">BN369</f>
        <v>176:183</v>
      </c>
      <c r="BP369" s="261" t="str">
        <f t="shared" si="371"/>
        <v>176:183</v>
      </c>
      <c r="BQ369" s="261" t="str">
        <f t="shared" si="371"/>
        <v>176:183</v>
      </c>
      <c r="BR369" s="261" t="str">
        <f t="shared" si="371"/>
        <v>176:183</v>
      </c>
      <c r="BS369" s="261" t="str">
        <f t="shared" si="371"/>
        <v>176:183</v>
      </c>
      <c r="BT369" s="260" t="str">
        <f>BT368&amp;":"&amp;BU368</f>
        <v>215:228</v>
      </c>
      <c r="BU369" s="260" t="str">
        <f>BU368&amp;":"&amp;BV368</f>
        <v>228:235</v>
      </c>
      <c r="BV369" s="261" t="str">
        <f t="shared" ref="BV369:BZ369" si="372">BU369</f>
        <v>228:235</v>
      </c>
      <c r="BW369" s="261" t="str">
        <f t="shared" si="372"/>
        <v>228:235</v>
      </c>
      <c r="BX369" s="261" t="str">
        <f t="shared" si="372"/>
        <v>228:235</v>
      </c>
      <c r="BY369" s="261" t="str">
        <f t="shared" si="372"/>
        <v>228:235</v>
      </c>
      <c r="BZ369" s="261" t="str">
        <f t="shared" si="372"/>
        <v>228:235</v>
      </c>
      <c r="CA369" s="260" t="str">
        <f>CA368&amp;":"&amp;CB368</f>
        <v>267:280</v>
      </c>
      <c r="CB369" s="260" t="str">
        <f>CB368&amp;":"&amp;CC368</f>
        <v>280:287</v>
      </c>
      <c r="CC369" s="261" t="str">
        <f t="shared" ref="CC369:CG369" si="373">CB369</f>
        <v>280:287</v>
      </c>
      <c r="CD369" s="261" t="str">
        <f t="shared" si="373"/>
        <v>280:287</v>
      </c>
      <c r="CE369" s="261" t="str">
        <f t="shared" si="373"/>
        <v>280:287</v>
      </c>
      <c r="CF369" s="261" t="str">
        <f t="shared" si="373"/>
        <v>280:287</v>
      </c>
      <c r="CG369" s="261" t="str">
        <f t="shared" si="373"/>
        <v>280:287</v>
      </c>
      <c r="CH369" s="260" t="str">
        <f>CH368&amp;":"&amp;CI368</f>
        <v>319:332</v>
      </c>
      <c r="CI369" s="260" t="str">
        <f>CI368&amp;":"&amp;CJ368</f>
        <v>332:339</v>
      </c>
      <c r="CJ369" s="261" t="str">
        <f t="shared" ref="CJ369:CN369" si="374">CI369</f>
        <v>332:339</v>
      </c>
      <c r="CK369" s="261" t="str">
        <f t="shared" si="374"/>
        <v>332:339</v>
      </c>
      <c r="CL369" s="261" t="str">
        <f t="shared" si="374"/>
        <v>332:339</v>
      </c>
      <c r="CM369" s="261" t="str">
        <f t="shared" si="374"/>
        <v>332:339</v>
      </c>
      <c r="CN369" s="261" t="str">
        <f t="shared" si="374"/>
        <v>332:339</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50:51</v>
      </c>
      <c r="S370" s="235" t="str">
        <f>LEFT(F370,FIND(":",F370)-1)+i.TOLoffset_r2*(d.TOL-1)&amp;":"&amp;RIGHT(F370,LEN(F370)-FIND(":",F370))+i.TOLoffset_r2*(d.TOL-1)</f>
        <v>51:52</v>
      </c>
      <c r="T370" s="235" t="str">
        <f>LEFT(G370,FIND(":",G370)-1)+i.TOLoffset_r2*(d.TOL-1)&amp;":"&amp;RIGHT(G370,LEN(G370)-FIND(":",G370))+i.TOLoffset_r2*(d.TOL-1)</f>
        <v>52:53</v>
      </c>
      <c r="U370" s="235" t="str">
        <f>LEFT(H370,FIND(":",H370)-1)+i.TOLoffset_r2*(d.TOL-1)&amp;":"&amp;RIGHT(H370,LEN(H370)-FIND(":",H370))+i.TOLoffset_r2*(d.TOL-1)</f>
        <v>53:54</v>
      </c>
      <c r="V370" s="235" t="str">
        <f>LEFT(I370,FIND(":",I370)-1)+i.TOLoffset_r2*(d.TOL-1)&amp;":"&amp;RIGHT(I370,LEN(I370)-FIND(":",I370))+i.TOLoffset_r2*(d.TOL-1)</f>
        <v>54:55</v>
      </c>
      <c r="W370" s="258" t="str">
        <f>P370</f>
        <v>0:1</v>
      </c>
      <c r="X370" s="258" t="str">
        <f t="shared" ref="X370:CN370" si="375">Q370</f>
        <v>0:1</v>
      </c>
      <c r="Y370" s="258" t="str">
        <f t="shared" si="375"/>
        <v>50:51</v>
      </c>
      <c r="Z370" s="258" t="str">
        <f t="shared" si="375"/>
        <v>51:52</v>
      </c>
      <c r="AA370" s="258" t="str">
        <f t="shared" si="375"/>
        <v>52:53</v>
      </c>
      <c r="AB370" s="258" t="str">
        <f t="shared" si="375"/>
        <v>53:54</v>
      </c>
      <c r="AC370" s="258" t="str">
        <f t="shared" si="375"/>
        <v>54:55</v>
      </c>
      <c r="AD370" s="258" t="str">
        <f t="shared" si="375"/>
        <v>0:1</v>
      </c>
      <c r="AE370" s="258" t="str">
        <f t="shared" si="375"/>
        <v>0:1</v>
      </c>
      <c r="AF370" s="258" t="str">
        <f t="shared" si="375"/>
        <v>50:51</v>
      </c>
      <c r="AG370" s="258" t="str">
        <f t="shared" si="375"/>
        <v>51:52</v>
      </c>
      <c r="AH370" s="258" t="str">
        <f t="shared" si="375"/>
        <v>52:53</v>
      </c>
      <c r="AI370" s="258" t="str">
        <f t="shared" si="375"/>
        <v>53:54</v>
      </c>
      <c r="AJ370" s="258" t="str">
        <f t="shared" si="375"/>
        <v>54:55</v>
      </c>
      <c r="AK370" s="258" t="str">
        <f t="shared" si="375"/>
        <v>0:1</v>
      </c>
      <c r="AL370" s="258" t="str">
        <f t="shared" si="375"/>
        <v>0:1</v>
      </c>
      <c r="AM370" s="258" t="str">
        <f t="shared" si="375"/>
        <v>50:51</v>
      </c>
      <c r="AN370" s="258" t="str">
        <f t="shared" si="375"/>
        <v>51:52</v>
      </c>
      <c r="AO370" s="258" t="str">
        <f t="shared" si="375"/>
        <v>52:53</v>
      </c>
      <c r="AP370" s="258" t="str">
        <f t="shared" si="375"/>
        <v>53:54</v>
      </c>
      <c r="AQ370" s="258" t="str">
        <f t="shared" si="375"/>
        <v>54:55</v>
      </c>
      <c r="AR370" s="258" t="str">
        <f t="shared" ref="AR370:BE370" si="376">AD370</f>
        <v>0:1</v>
      </c>
      <c r="AS370" s="258" t="str">
        <f t="shared" si="376"/>
        <v>0:1</v>
      </c>
      <c r="AT370" s="258" t="str">
        <f t="shared" si="376"/>
        <v>50:51</v>
      </c>
      <c r="AU370" s="258" t="str">
        <f t="shared" si="376"/>
        <v>51:52</v>
      </c>
      <c r="AV370" s="258" t="str">
        <f t="shared" si="376"/>
        <v>52:53</v>
      </c>
      <c r="AW370" s="258" t="str">
        <f t="shared" si="376"/>
        <v>53:54</v>
      </c>
      <c r="AX370" s="258" t="str">
        <f t="shared" si="376"/>
        <v>54:55</v>
      </c>
      <c r="AY370" s="258" t="str">
        <f t="shared" si="376"/>
        <v>0:1</v>
      </c>
      <c r="AZ370" s="258" t="str">
        <f t="shared" si="376"/>
        <v>0:1</v>
      </c>
      <c r="BA370" s="258" t="str">
        <f t="shared" si="376"/>
        <v>50:51</v>
      </c>
      <c r="BB370" s="258" t="str">
        <f t="shared" si="376"/>
        <v>51:52</v>
      </c>
      <c r="BC370" s="258" t="str">
        <f t="shared" si="376"/>
        <v>52:53</v>
      </c>
      <c r="BD370" s="258" t="str">
        <f t="shared" si="376"/>
        <v>53:54</v>
      </c>
      <c r="BE370" s="258" t="str">
        <f t="shared" si="376"/>
        <v>54:55</v>
      </c>
      <c r="BF370" s="258" t="str">
        <f t="shared" si="375"/>
        <v>0:1</v>
      </c>
      <c r="BG370" s="258" t="str">
        <f t="shared" si="375"/>
        <v>0:1</v>
      </c>
      <c r="BH370" s="258" t="str">
        <f t="shared" si="375"/>
        <v>50:51</v>
      </c>
      <c r="BI370" s="258" t="str">
        <f t="shared" si="375"/>
        <v>51:52</v>
      </c>
      <c r="BJ370" s="258" t="str">
        <f t="shared" si="375"/>
        <v>52:53</v>
      </c>
      <c r="BK370" s="258" t="str">
        <f t="shared" si="375"/>
        <v>53:54</v>
      </c>
      <c r="BL370" s="258" t="str">
        <f t="shared" si="375"/>
        <v>54:55</v>
      </c>
      <c r="BM370" s="258" t="str">
        <f t="shared" si="375"/>
        <v>0:1</v>
      </c>
      <c r="BN370" s="258" t="str">
        <f t="shared" si="375"/>
        <v>0:1</v>
      </c>
      <c r="BO370" s="258" t="str">
        <f t="shared" si="375"/>
        <v>50:51</v>
      </c>
      <c r="BP370" s="258" t="str">
        <f t="shared" si="375"/>
        <v>51:52</v>
      </c>
      <c r="BQ370" s="258" t="str">
        <f t="shared" si="375"/>
        <v>52:53</v>
      </c>
      <c r="BR370" s="258" t="str">
        <f t="shared" si="375"/>
        <v>53:54</v>
      </c>
      <c r="BS370" s="258" t="str">
        <f t="shared" si="375"/>
        <v>54:55</v>
      </c>
      <c r="BT370" s="258" t="str">
        <f t="shared" si="375"/>
        <v>0:1</v>
      </c>
      <c r="BU370" s="258" t="str">
        <f t="shared" si="375"/>
        <v>0:1</v>
      </c>
      <c r="BV370" s="258" t="str">
        <f t="shared" si="375"/>
        <v>50:51</v>
      </c>
      <c r="BW370" s="258" t="str">
        <f t="shared" si="375"/>
        <v>51:52</v>
      </c>
      <c r="BX370" s="258" t="str">
        <f t="shared" si="375"/>
        <v>52:53</v>
      </c>
      <c r="BY370" s="258" t="str">
        <f t="shared" si="375"/>
        <v>53:54</v>
      </c>
      <c r="BZ370" s="258" t="str">
        <f t="shared" si="375"/>
        <v>54:55</v>
      </c>
      <c r="CA370" s="258" t="str">
        <f t="shared" si="375"/>
        <v>0:1</v>
      </c>
      <c r="CB370" s="258" t="str">
        <f t="shared" si="375"/>
        <v>0:1</v>
      </c>
      <c r="CC370" s="258" t="str">
        <f t="shared" si="375"/>
        <v>50:51</v>
      </c>
      <c r="CD370" s="258" t="str">
        <f t="shared" si="375"/>
        <v>51:52</v>
      </c>
      <c r="CE370" s="258" t="str">
        <f t="shared" si="375"/>
        <v>52:53</v>
      </c>
      <c r="CF370" s="258" t="str">
        <f t="shared" si="375"/>
        <v>53:54</v>
      </c>
      <c r="CG370" s="258" t="str">
        <f t="shared" si="375"/>
        <v>54:55</v>
      </c>
      <c r="CH370" s="258" t="str">
        <f t="shared" si="375"/>
        <v>0:1</v>
      </c>
      <c r="CI370" s="258" t="str">
        <f t="shared" si="375"/>
        <v>0:1</v>
      </c>
      <c r="CJ370" s="258" t="str">
        <f t="shared" si="375"/>
        <v>50:51</v>
      </c>
      <c r="CK370" s="258" t="str">
        <f t="shared" si="375"/>
        <v>51:52</v>
      </c>
      <c r="CL370" s="258" t="str">
        <f t="shared" si="375"/>
        <v>52:53</v>
      </c>
      <c r="CM370" s="258" t="str">
        <f t="shared" si="375"/>
        <v>53:54</v>
      </c>
      <c r="CN370" s="258" t="str">
        <f t="shared" si="375"/>
        <v>54:55</v>
      </c>
    </row>
    <row r="371" spans="1:92" ht="66.75" outlineLevel="1">
      <c r="A371" s="21"/>
      <c r="C371" s="27"/>
      <c r="D371" s="27"/>
      <c r="E371" s="27"/>
      <c r="F371" s="27"/>
      <c r="G371" s="27"/>
      <c r="H371" s="27"/>
      <c r="I371" s="27"/>
      <c r="J371" s="27"/>
      <c r="K371" s="27"/>
      <c r="L371" s="27"/>
      <c r="M371" s="27"/>
      <c r="N371" s="27"/>
      <c r="O371" s="27"/>
      <c r="P371" s="257" t="str">
        <f t="shared" ref="P371:Q371" si="377">P370&amp;", "&amp;P$369</f>
        <v>0:1, 64:72</v>
      </c>
      <c r="Q371" s="257" t="str">
        <f t="shared" si="377"/>
        <v>0:1, 72:79</v>
      </c>
      <c r="R371" s="257" t="str">
        <f>R370&amp;", "&amp;R$369</f>
        <v>50:51, 72:79</v>
      </c>
      <c r="S371" s="257" t="str">
        <f>S370&amp;", "&amp;S$369</f>
        <v>51:52, 72:79</v>
      </c>
      <c r="T371" s="257" t="str">
        <f>T370&amp;", "&amp;T$369</f>
        <v>52:53, 72:79</v>
      </c>
      <c r="U371" s="257" t="str">
        <f>U370&amp;", "&amp;U$369</f>
        <v>53:54, 72:79</v>
      </c>
      <c r="V371" s="257" t="str">
        <f>V370&amp;", "&amp;V$369</f>
        <v>54:55, 72:79</v>
      </c>
      <c r="W371" s="257" t="str">
        <f t="shared" ref="W371:BE371" si="378">W370&amp;", "&amp;W$369</f>
        <v>0:1, 66:74</v>
      </c>
      <c r="X371" s="257" t="str">
        <f t="shared" si="378"/>
        <v>0:1, 74:81</v>
      </c>
      <c r="Y371" s="257" t="str">
        <f t="shared" si="378"/>
        <v>50:51, 74:81</v>
      </c>
      <c r="Z371" s="257" t="str">
        <f t="shared" si="378"/>
        <v>51:52, 74:81</v>
      </c>
      <c r="AA371" s="257" t="str">
        <f t="shared" si="378"/>
        <v>52:53, 74:81</v>
      </c>
      <c r="AB371" s="257" t="str">
        <f t="shared" si="378"/>
        <v>53:54, 74:81</v>
      </c>
      <c r="AC371" s="257" t="str">
        <f t="shared" si="378"/>
        <v>54:55, 74:81</v>
      </c>
      <c r="AD371" s="257" t="str">
        <f t="shared" si="378"/>
        <v>0:1, 69:77</v>
      </c>
      <c r="AE371" s="257" t="str">
        <f t="shared" si="378"/>
        <v>0:1, 77:84</v>
      </c>
      <c r="AF371" s="257" t="str">
        <f t="shared" si="378"/>
        <v>50:51, 77:84</v>
      </c>
      <c r="AG371" s="257" t="str">
        <f t="shared" si="378"/>
        <v>51:52, 77:84</v>
      </c>
      <c r="AH371" s="257" t="str">
        <f t="shared" si="378"/>
        <v>52:53, 77:84</v>
      </c>
      <c r="AI371" s="257" t="str">
        <f t="shared" si="378"/>
        <v>53:54, 77:84</v>
      </c>
      <c r="AJ371" s="257" t="str">
        <f t="shared" si="378"/>
        <v>54:55, 77:84</v>
      </c>
      <c r="AK371" s="257" t="str">
        <f t="shared" si="378"/>
        <v>0:1, 71:79</v>
      </c>
      <c r="AL371" s="257" t="str">
        <f t="shared" si="378"/>
        <v>0:1, 79:86</v>
      </c>
      <c r="AM371" s="257" t="str">
        <f t="shared" si="378"/>
        <v>50:51, 79:86</v>
      </c>
      <c r="AN371" s="257" t="str">
        <f t="shared" si="378"/>
        <v>51:52, 79:86</v>
      </c>
      <c r="AO371" s="257" t="str">
        <f t="shared" si="378"/>
        <v>52:53, 79:86</v>
      </c>
      <c r="AP371" s="257" t="str">
        <f t="shared" si="378"/>
        <v>53:54, 79:86</v>
      </c>
      <c r="AQ371" s="257" t="str">
        <f t="shared" si="378"/>
        <v>54:55, 79:86</v>
      </c>
      <c r="AR371" s="257" t="str">
        <f t="shared" ref="AR371:AX371" si="379">AR370&amp;", "&amp;AR$369</f>
        <v>0:1, 73:81</v>
      </c>
      <c r="AS371" s="257" t="str">
        <f t="shared" si="379"/>
        <v>0:1, 81:88</v>
      </c>
      <c r="AT371" s="257" t="str">
        <f t="shared" si="379"/>
        <v>50:51, 81:88</v>
      </c>
      <c r="AU371" s="257" t="str">
        <f t="shared" si="379"/>
        <v>51:52, 81:88</v>
      </c>
      <c r="AV371" s="257" t="str">
        <f t="shared" si="379"/>
        <v>52:53, 81:88</v>
      </c>
      <c r="AW371" s="257" t="str">
        <f t="shared" si="379"/>
        <v>53:54, 81:88</v>
      </c>
      <c r="AX371" s="257" t="str">
        <f t="shared" si="379"/>
        <v>54:55, 81:88</v>
      </c>
      <c r="AY371" s="257" t="str">
        <f t="shared" si="378"/>
        <v>0:1, 64:72</v>
      </c>
      <c r="AZ371" s="257" t="str">
        <f t="shared" si="378"/>
        <v>0:1, 72:79</v>
      </c>
      <c r="BA371" s="257" t="str">
        <f t="shared" si="378"/>
        <v>50:51, 72:79</v>
      </c>
      <c r="BB371" s="257" t="str">
        <f t="shared" si="378"/>
        <v>51:52, 72:79</v>
      </c>
      <c r="BC371" s="257" t="str">
        <f t="shared" si="378"/>
        <v>52:53, 72:79</v>
      </c>
      <c r="BD371" s="257" t="str">
        <f t="shared" si="378"/>
        <v>53:54, 72:79</v>
      </c>
      <c r="BE371" s="257" t="str">
        <f t="shared" si="378"/>
        <v>54:55, 72:79</v>
      </c>
      <c r="BF371" s="257" t="str">
        <f t="shared" ref="BF371:CG371" si="380">BF370&amp;", "&amp;BF$369</f>
        <v>0:1, 111:124</v>
      </c>
      <c r="BG371" s="257" t="str">
        <f t="shared" si="380"/>
        <v>0:1, 124:131</v>
      </c>
      <c r="BH371" s="257" t="str">
        <f t="shared" si="380"/>
        <v>50:51, 124:131</v>
      </c>
      <c r="BI371" s="257" t="str">
        <f t="shared" si="380"/>
        <v>51:52, 124:131</v>
      </c>
      <c r="BJ371" s="257" t="str">
        <f t="shared" si="380"/>
        <v>52:53, 124:131</v>
      </c>
      <c r="BK371" s="257" t="str">
        <f t="shared" si="380"/>
        <v>53:54, 124:131</v>
      </c>
      <c r="BL371" s="257" t="str">
        <f t="shared" si="380"/>
        <v>54:55, 124:131</v>
      </c>
      <c r="BM371" s="257" t="str">
        <f t="shared" si="380"/>
        <v>0:1, 163:176</v>
      </c>
      <c r="BN371" s="257" t="str">
        <f t="shared" si="380"/>
        <v>0:1, 176:183</v>
      </c>
      <c r="BO371" s="257" t="str">
        <f t="shared" si="380"/>
        <v>50:51, 176:183</v>
      </c>
      <c r="BP371" s="257" t="str">
        <f t="shared" si="380"/>
        <v>51:52, 176:183</v>
      </c>
      <c r="BQ371" s="257" t="str">
        <f t="shared" si="380"/>
        <v>52:53, 176:183</v>
      </c>
      <c r="BR371" s="257" t="str">
        <f t="shared" si="380"/>
        <v>53:54, 176:183</v>
      </c>
      <c r="BS371" s="257" t="str">
        <f t="shared" si="380"/>
        <v>54:55, 176:183</v>
      </c>
      <c r="BT371" s="257" t="str">
        <f t="shared" si="380"/>
        <v>0:1, 215:228</v>
      </c>
      <c r="BU371" s="257" t="str">
        <f t="shared" si="380"/>
        <v>0:1, 228:235</v>
      </c>
      <c r="BV371" s="257" t="str">
        <f t="shared" si="380"/>
        <v>50:51, 228:235</v>
      </c>
      <c r="BW371" s="257" t="str">
        <f t="shared" si="380"/>
        <v>51:52, 228:235</v>
      </c>
      <c r="BX371" s="257" t="str">
        <f t="shared" si="380"/>
        <v>52:53, 228:235</v>
      </c>
      <c r="BY371" s="257" t="str">
        <f t="shared" si="380"/>
        <v>53:54, 228:235</v>
      </c>
      <c r="BZ371" s="257" t="str">
        <f t="shared" si="380"/>
        <v>54:55, 228:235</v>
      </c>
      <c r="CA371" s="257" t="str">
        <f t="shared" si="380"/>
        <v>0:1, 267:280</v>
      </c>
      <c r="CB371" s="257" t="str">
        <f t="shared" si="380"/>
        <v>0:1, 280:287</v>
      </c>
      <c r="CC371" s="257" t="str">
        <f t="shared" si="380"/>
        <v>50:51, 280:287</v>
      </c>
      <c r="CD371" s="257" t="str">
        <f t="shared" si="380"/>
        <v>51:52, 280:287</v>
      </c>
      <c r="CE371" s="257" t="str">
        <f t="shared" si="380"/>
        <v>52:53, 280:287</v>
      </c>
      <c r="CF371" s="257" t="str">
        <f t="shared" si="380"/>
        <v>53:54, 280:287</v>
      </c>
      <c r="CG371" s="257" t="str">
        <f t="shared" si="380"/>
        <v>54:55, 280:287</v>
      </c>
      <c r="CH371" s="257" t="str">
        <f t="shared" ref="CH371:CN371" si="381">CH370&amp;", "&amp;CH$369</f>
        <v>0:1, 319:332</v>
      </c>
      <c r="CI371" s="257" t="str">
        <f t="shared" si="381"/>
        <v>0:1, 332:339</v>
      </c>
      <c r="CJ371" s="257" t="str">
        <f t="shared" si="381"/>
        <v>50:51, 332:339</v>
      </c>
      <c r="CK371" s="257" t="str">
        <f t="shared" si="381"/>
        <v>51:52, 332:339</v>
      </c>
      <c r="CL371" s="257" t="str">
        <f t="shared" si="381"/>
        <v>52:53, 332:339</v>
      </c>
      <c r="CM371" s="257" t="str">
        <f t="shared" si="381"/>
        <v>53:54, 332:339</v>
      </c>
      <c r="CN371" s="257" t="str">
        <f t="shared" si="381"/>
        <v>54:55, 332:339</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8" t="str">
        <f>P372</f>
        <v>0:1</v>
      </c>
      <c r="X372" s="258" t="str">
        <f t="shared" ref="X372:CN372" si="382">Q372</f>
        <v>0:1</v>
      </c>
      <c r="Y372" s="258" t="str">
        <f t="shared" si="382"/>
        <v>194:195</v>
      </c>
      <c r="Z372" s="258" t="str">
        <f t="shared" si="382"/>
        <v>195:196</v>
      </c>
      <c r="AA372" s="258" t="str">
        <f t="shared" si="382"/>
        <v>196:197</v>
      </c>
      <c r="AB372" s="258" t="str">
        <f t="shared" si="382"/>
        <v>197:198</v>
      </c>
      <c r="AC372" s="258" t="str">
        <f t="shared" si="382"/>
        <v>198:199</v>
      </c>
      <c r="AD372" s="258" t="str">
        <f t="shared" si="382"/>
        <v>0:1</v>
      </c>
      <c r="AE372" s="258" t="str">
        <f t="shared" si="382"/>
        <v>0:1</v>
      </c>
      <c r="AF372" s="258" t="str">
        <f t="shared" si="382"/>
        <v>194:195</v>
      </c>
      <c r="AG372" s="258" t="str">
        <f t="shared" si="382"/>
        <v>195:196</v>
      </c>
      <c r="AH372" s="258" t="str">
        <f t="shared" si="382"/>
        <v>196:197</v>
      </c>
      <c r="AI372" s="258" t="str">
        <f t="shared" si="382"/>
        <v>197:198</v>
      </c>
      <c r="AJ372" s="258" t="str">
        <f t="shared" si="382"/>
        <v>198:199</v>
      </c>
      <c r="AK372" s="258" t="str">
        <f t="shared" si="382"/>
        <v>0:1</v>
      </c>
      <c r="AL372" s="258" t="str">
        <f t="shared" si="382"/>
        <v>0:1</v>
      </c>
      <c r="AM372" s="258" t="str">
        <f t="shared" si="382"/>
        <v>194:195</v>
      </c>
      <c r="AN372" s="258" t="str">
        <f t="shared" si="382"/>
        <v>195:196</v>
      </c>
      <c r="AO372" s="258" t="str">
        <f t="shared" si="382"/>
        <v>196:197</v>
      </c>
      <c r="AP372" s="258" t="str">
        <f t="shared" si="382"/>
        <v>197:198</v>
      </c>
      <c r="AQ372" s="258" t="str">
        <f t="shared" si="382"/>
        <v>198:199</v>
      </c>
      <c r="AR372" s="258" t="str">
        <f t="shared" ref="AR372:BE372" si="383">AD372</f>
        <v>0:1</v>
      </c>
      <c r="AS372" s="258" t="str">
        <f t="shared" si="383"/>
        <v>0:1</v>
      </c>
      <c r="AT372" s="258" t="str">
        <f t="shared" si="383"/>
        <v>194:195</v>
      </c>
      <c r="AU372" s="258" t="str">
        <f t="shared" si="383"/>
        <v>195:196</v>
      </c>
      <c r="AV372" s="258" t="str">
        <f t="shared" si="383"/>
        <v>196:197</v>
      </c>
      <c r="AW372" s="258" t="str">
        <f t="shared" si="383"/>
        <v>197:198</v>
      </c>
      <c r="AX372" s="258" t="str">
        <f t="shared" si="383"/>
        <v>198:199</v>
      </c>
      <c r="AY372" s="258" t="str">
        <f t="shared" si="383"/>
        <v>0:1</v>
      </c>
      <c r="AZ372" s="258" t="str">
        <f t="shared" si="383"/>
        <v>0:1</v>
      </c>
      <c r="BA372" s="258" t="str">
        <f t="shared" si="383"/>
        <v>194:195</v>
      </c>
      <c r="BB372" s="258" t="str">
        <f t="shared" si="383"/>
        <v>195:196</v>
      </c>
      <c r="BC372" s="258" t="str">
        <f t="shared" si="383"/>
        <v>196:197</v>
      </c>
      <c r="BD372" s="258" t="str">
        <f t="shared" si="383"/>
        <v>197:198</v>
      </c>
      <c r="BE372" s="258" t="str">
        <f t="shared" si="383"/>
        <v>198:199</v>
      </c>
      <c r="BF372" s="258" t="str">
        <f t="shared" si="382"/>
        <v>0:1</v>
      </c>
      <c r="BG372" s="258" t="str">
        <f t="shared" si="382"/>
        <v>0:1</v>
      </c>
      <c r="BH372" s="258" t="str">
        <f t="shared" si="382"/>
        <v>194:195</v>
      </c>
      <c r="BI372" s="258" t="str">
        <f t="shared" si="382"/>
        <v>195:196</v>
      </c>
      <c r="BJ372" s="258" t="str">
        <f t="shared" si="382"/>
        <v>196:197</v>
      </c>
      <c r="BK372" s="258" t="str">
        <f t="shared" si="382"/>
        <v>197:198</v>
      </c>
      <c r="BL372" s="258" t="str">
        <f t="shared" si="382"/>
        <v>198:199</v>
      </c>
      <c r="BM372" s="258" t="str">
        <f t="shared" si="382"/>
        <v>0:1</v>
      </c>
      <c r="BN372" s="258" t="str">
        <f t="shared" si="382"/>
        <v>0:1</v>
      </c>
      <c r="BO372" s="258" t="str">
        <f t="shared" si="382"/>
        <v>194:195</v>
      </c>
      <c r="BP372" s="258" t="str">
        <f t="shared" si="382"/>
        <v>195:196</v>
      </c>
      <c r="BQ372" s="258" t="str">
        <f t="shared" si="382"/>
        <v>196:197</v>
      </c>
      <c r="BR372" s="258" t="str">
        <f t="shared" si="382"/>
        <v>197:198</v>
      </c>
      <c r="BS372" s="258" t="str">
        <f t="shared" si="382"/>
        <v>198:199</v>
      </c>
      <c r="BT372" s="258" t="str">
        <f t="shared" si="382"/>
        <v>0:1</v>
      </c>
      <c r="BU372" s="258" t="str">
        <f t="shared" si="382"/>
        <v>0:1</v>
      </c>
      <c r="BV372" s="258" t="str">
        <f t="shared" si="382"/>
        <v>194:195</v>
      </c>
      <c r="BW372" s="258" t="str">
        <f t="shared" si="382"/>
        <v>195:196</v>
      </c>
      <c r="BX372" s="258" t="str">
        <f t="shared" si="382"/>
        <v>196:197</v>
      </c>
      <c r="BY372" s="258" t="str">
        <f t="shared" si="382"/>
        <v>197:198</v>
      </c>
      <c r="BZ372" s="258" t="str">
        <f t="shared" si="382"/>
        <v>198:199</v>
      </c>
      <c r="CA372" s="258" t="str">
        <f t="shared" si="382"/>
        <v>0:1</v>
      </c>
      <c r="CB372" s="258" t="str">
        <f t="shared" si="382"/>
        <v>0:1</v>
      </c>
      <c r="CC372" s="258" t="str">
        <f t="shared" si="382"/>
        <v>194:195</v>
      </c>
      <c r="CD372" s="258" t="str">
        <f t="shared" si="382"/>
        <v>195:196</v>
      </c>
      <c r="CE372" s="258" t="str">
        <f t="shared" si="382"/>
        <v>196:197</v>
      </c>
      <c r="CF372" s="258" t="str">
        <f t="shared" si="382"/>
        <v>197:198</v>
      </c>
      <c r="CG372" s="258" t="str">
        <f t="shared" si="382"/>
        <v>198:199</v>
      </c>
      <c r="CH372" s="258" t="str">
        <f t="shared" si="382"/>
        <v>0:1</v>
      </c>
      <c r="CI372" s="258" t="str">
        <f t="shared" si="382"/>
        <v>0:1</v>
      </c>
      <c r="CJ372" s="258" t="str">
        <f t="shared" si="382"/>
        <v>194:195</v>
      </c>
      <c r="CK372" s="258" t="str">
        <f t="shared" si="382"/>
        <v>195:196</v>
      </c>
      <c r="CL372" s="258" t="str">
        <f t="shared" si="382"/>
        <v>196:197</v>
      </c>
      <c r="CM372" s="258" t="str">
        <f t="shared" si="382"/>
        <v>197:198</v>
      </c>
      <c r="CN372" s="258" t="str">
        <f t="shared" si="382"/>
        <v>198:199</v>
      </c>
    </row>
    <row r="373" spans="1:92" ht="78" outlineLevel="1">
      <c r="B373" s="29"/>
      <c r="C373" s="149"/>
      <c r="D373" s="149"/>
      <c r="E373" s="149"/>
      <c r="F373" s="149"/>
      <c r="G373" s="149"/>
      <c r="H373" s="149"/>
      <c r="I373" s="149"/>
      <c r="J373" s="149"/>
      <c r="K373" s="149"/>
      <c r="L373" s="149"/>
      <c r="M373" s="149"/>
      <c r="N373" s="27"/>
      <c r="O373" s="27"/>
      <c r="P373" s="256" t="str">
        <f t="shared" ref="P373:CH373" si="384">P372&amp;", "&amp;P$369</f>
        <v>0:1, 64:72</v>
      </c>
      <c r="Q373" s="256" t="str">
        <f t="shared" si="384"/>
        <v>0:1, 72:79</v>
      </c>
      <c r="R373" s="256" t="str">
        <f t="shared" si="384"/>
        <v>194:195, 72:79</v>
      </c>
      <c r="S373" s="256" t="str">
        <f t="shared" si="384"/>
        <v>195:196, 72:79</v>
      </c>
      <c r="T373" s="256" t="str">
        <f t="shared" si="384"/>
        <v>196:197, 72:79</v>
      </c>
      <c r="U373" s="256" t="str">
        <f t="shared" si="384"/>
        <v>197:198, 72:79</v>
      </c>
      <c r="V373" s="256" t="str">
        <f t="shared" si="384"/>
        <v>198:199, 72:79</v>
      </c>
      <c r="W373" s="256" t="str">
        <f t="shared" si="384"/>
        <v>0:1, 66:74</v>
      </c>
      <c r="X373" s="256" t="str">
        <f t="shared" si="384"/>
        <v>0:1, 74:81</v>
      </c>
      <c r="Y373" s="256" t="str">
        <f t="shared" si="384"/>
        <v>194:195, 74:81</v>
      </c>
      <c r="Z373" s="256" t="str">
        <f t="shared" si="384"/>
        <v>195:196, 74:81</v>
      </c>
      <c r="AA373" s="256" t="str">
        <f t="shared" si="384"/>
        <v>196:197, 74:81</v>
      </c>
      <c r="AB373" s="256" t="str">
        <f t="shared" si="384"/>
        <v>197:198, 74:81</v>
      </c>
      <c r="AC373" s="256" t="str">
        <f t="shared" si="384"/>
        <v>198:199, 74:81</v>
      </c>
      <c r="AD373" s="256" t="str">
        <f t="shared" si="384"/>
        <v>0:1, 69:77</v>
      </c>
      <c r="AE373" s="256" t="str">
        <f t="shared" si="384"/>
        <v>0:1, 77:84</v>
      </c>
      <c r="AF373" s="256" t="str">
        <f t="shared" si="384"/>
        <v>194:195, 77:84</v>
      </c>
      <c r="AG373" s="256" t="str">
        <f t="shared" si="384"/>
        <v>195:196, 77:84</v>
      </c>
      <c r="AH373" s="256" t="str">
        <f t="shared" si="384"/>
        <v>196:197, 77:84</v>
      </c>
      <c r="AI373" s="256" t="str">
        <f t="shared" si="384"/>
        <v>197:198, 77:84</v>
      </c>
      <c r="AJ373" s="256" t="str">
        <f t="shared" si="384"/>
        <v>198:199, 77:84</v>
      </c>
      <c r="AK373" s="256" t="str">
        <f t="shared" si="384"/>
        <v>0:1, 71:79</v>
      </c>
      <c r="AL373" s="256" t="str">
        <f t="shared" si="384"/>
        <v>0:1, 79:86</v>
      </c>
      <c r="AM373" s="256" t="str">
        <f t="shared" si="384"/>
        <v>194:195, 79:86</v>
      </c>
      <c r="AN373" s="256" t="str">
        <f t="shared" si="384"/>
        <v>195:196, 79:86</v>
      </c>
      <c r="AO373" s="256" t="str">
        <f t="shared" si="384"/>
        <v>196:197, 79:86</v>
      </c>
      <c r="AP373" s="256" t="str">
        <f t="shared" si="384"/>
        <v>197:198, 79:86</v>
      </c>
      <c r="AQ373" s="256" t="str">
        <f t="shared" si="384"/>
        <v>198:199, 79:86</v>
      </c>
      <c r="AR373" s="256" t="str">
        <f t="shared" ref="AR373:AX373" si="385">AR372&amp;", "&amp;AR$369</f>
        <v>0:1, 73:81</v>
      </c>
      <c r="AS373" s="256" t="str">
        <f t="shared" si="385"/>
        <v>0:1, 81:88</v>
      </c>
      <c r="AT373" s="256" t="str">
        <f t="shared" si="385"/>
        <v>194:195, 81:88</v>
      </c>
      <c r="AU373" s="256" t="str">
        <f t="shared" si="385"/>
        <v>195:196, 81:88</v>
      </c>
      <c r="AV373" s="256" t="str">
        <f t="shared" si="385"/>
        <v>196:197, 81:88</v>
      </c>
      <c r="AW373" s="256" t="str">
        <f t="shared" si="385"/>
        <v>197:198, 81:88</v>
      </c>
      <c r="AX373" s="256" t="str">
        <f t="shared" si="385"/>
        <v>198:199, 81:88</v>
      </c>
      <c r="AY373" s="256" t="str">
        <f t="shared" si="384"/>
        <v>0:1, 64:72</v>
      </c>
      <c r="AZ373" s="256" t="str">
        <f t="shared" si="384"/>
        <v>0:1, 72:79</v>
      </c>
      <c r="BA373" s="256" t="str">
        <f t="shared" si="384"/>
        <v>194:195, 72:79</v>
      </c>
      <c r="BB373" s="256" t="str">
        <f t="shared" si="384"/>
        <v>195:196, 72:79</v>
      </c>
      <c r="BC373" s="256" t="str">
        <f t="shared" si="384"/>
        <v>196:197, 72:79</v>
      </c>
      <c r="BD373" s="256" t="str">
        <f t="shared" si="384"/>
        <v>197:198, 72:79</v>
      </c>
      <c r="BE373" s="256" t="str">
        <f t="shared" si="384"/>
        <v>198:199, 72:79</v>
      </c>
      <c r="BF373" s="256" t="str">
        <f t="shared" si="384"/>
        <v>0:1, 111:124</v>
      </c>
      <c r="BG373" s="256" t="str">
        <f t="shared" si="384"/>
        <v>0:1, 124:131</v>
      </c>
      <c r="BH373" s="256" t="str">
        <f t="shared" si="384"/>
        <v>194:195, 124:131</v>
      </c>
      <c r="BI373" s="256" t="str">
        <f t="shared" si="384"/>
        <v>195:196, 124:131</v>
      </c>
      <c r="BJ373" s="256" t="str">
        <f t="shared" si="384"/>
        <v>196:197, 124:131</v>
      </c>
      <c r="BK373" s="256" t="str">
        <f t="shared" si="384"/>
        <v>197:198, 124:131</v>
      </c>
      <c r="BL373" s="256" t="str">
        <f t="shared" si="384"/>
        <v>198:199, 124:131</v>
      </c>
      <c r="BM373" s="256" t="str">
        <f t="shared" si="384"/>
        <v>0:1, 163:176</v>
      </c>
      <c r="BN373" s="256" t="str">
        <f t="shared" si="384"/>
        <v>0:1, 176:183</v>
      </c>
      <c r="BO373" s="256" t="str">
        <f t="shared" si="384"/>
        <v>194:195, 176:183</v>
      </c>
      <c r="BP373" s="256" t="str">
        <f t="shared" si="384"/>
        <v>195:196, 176:183</v>
      </c>
      <c r="BQ373" s="256" t="str">
        <f t="shared" si="384"/>
        <v>196:197, 176:183</v>
      </c>
      <c r="BR373" s="256" t="str">
        <f t="shared" si="384"/>
        <v>197:198, 176:183</v>
      </c>
      <c r="BS373" s="256" t="str">
        <f t="shared" si="384"/>
        <v>198:199, 176:183</v>
      </c>
      <c r="BT373" s="256" t="str">
        <f t="shared" si="384"/>
        <v>0:1, 215:228</v>
      </c>
      <c r="BU373" s="256" t="str">
        <f t="shared" si="384"/>
        <v>0:1, 228:235</v>
      </c>
      <c r="BV373" s="256" t="str">
        <f t="shared" si="384"/>
        <v>194:195, 228:235</v>
      </c>
      <c r="BW373" s="256" t="str">
        <f t="shared" si="384"/>
        <v>195:196, 228:235</v>
      </c>
      <c r="BX373" s="256" t="str">
        <f t="shared" si="384"/>
        <v>196:197, 228:235</v>
      </c>
      <c r="BY373" s="256" t="str">
        <f t="shared" si="384"/>
        <v>197:198, 228:235</v>
      </c>
      <c r="BZ373" s="256" t="str">
        <f t="shared" si="384"/>
        <v>198:199, 228:235</v>
      </c>
      <c r="CA373" s="256" t="str">
        <f t="shared" si="384"/>
        <v>0:1, 267:280</v>
      </c>
      <c r="CB373" s="256" t="str">
        <f t="shared" si="384"/>
        <v>0:1, 280:287</v>
      </c>
      <c r="CC373" s="256" t="str">
        <f t="shared" si="384"/>
        <v>194:195, 280:287</v>
      </c>
      <c r="CD373" s="256" t="str">
        <f t="shared" si="384"/>
        <v>195:196, 280:287</v>
      </c>
      <c r="CE373" s="256" t="str">
        <f t="shared" si="384"/>
        <v>196:197, 280:287</v>
      </c>
      <c r="CF373" s="256" t="str">
        <f t="shared" si="384"/>
        <v>197:198, 280:287</v>
      </c>
      <c r="CG373" s="256" t="str">
        <f t="shared" si="384"/>
        <v>198:199, 280:287</v>
      </c>
      <c r="CH373" s="256" t="str">
        <f t="shared" si="384"/>
        <v>0:1, 319:332</v>
      </c>
      <c r="CI373" s="256" t="str">
        <f t="shared" ref="CI373:CN373" si="386">CI372&amp;", "&amp;CI$369</f>
        <v>0:1, 332:339</v>
      </c>
      <c r="CJ373" s="256" t="str">
        <f t="shared" si="386"/>
        <v>194:195, 332:339</v>
      </c>
      <c r="CK373" s="256" t="str">
        <f t="shared" si="386"/>
        <v>195:196, 332:339</v>
      </c>
      <c r="CL373" s="256" t="str">
        <f t="shared" si="386"/>
        <v>196:197, 332:339</v>
      </c>
      <c r="CM373" s="256" t="str">
        <f t="shared" si="386"/>
        <v>197:198, 332:339</v>
      </c>
      <c r="CN373" s="256"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7" t="str">
        <f>BF377&amp;", "&amp;BF$376</f>
        <v>67:68, 98:111</v>
      </c>
      <c r="BM378" s="257" t="str">
        <f t="shared" ref="BM378" si="395">BM377&amp;", "&amp;BM$376</f>
        <v>67:68, 150:163</v>
      </c>
      <c r="BT378" s="257" t="str">
        <f t="shared" ref="BT378" si="396">BT377&amp;", "&amp;BT$376</f>
        <v>67:68, 202:215</v>
      </c>
      <c r="CA378" s="257" t="str">
        <f t="shared" ref="CA378" si="397">CA377&amp;", "&amp;CA$376</f>
        <v>67:68, 254:267</v>
      </c>
      <c r="CH378" s="257"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7.25"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99">T733</f>
        <v>0</v>
      </c>
      <c r="D733" s="391">
        <f t="shared" si="399"/>
        <v>0</v>
      </c>
      <c r="G733" s="29" t="s">
        <v>1392</v>
      </c>
      <c r="H733" s="392">
        <v>0.35</v>
      </c>
      <c r="I733" s="392">
        <v>0.5</v>
      </c>
      <c r="J733" s="393">
        <v>1.5</v>
      </c>
      <c r="K733" s="393">
        <v>1.8</v>
      </c>
      <c r="L733" s="394">
        <f t="shared" ref="L733:M740" si="400">CHOOSE(d.Region,Y733,AA733,AC733)</f>
        <v>0</v>
      </c>
      <c r="M733" s="395">
        <f t="shared" si="400"/>
        <v>0</v>
      </c>
      <c r="N733" s="241">
        <v>200</v>
      </c>
      <c r="O733" s="396"/>
      <c r="P733" s="396"/>
      <c r="Q733" s="396"/>
      <c r="R733" s="397">
        <f>$H733/(2-$H733)*$N733</f>
        <v>42.424242424242422</v>
      </c>
      <c r="S733" s="397">
        <f>-(1-$H733)/(2-$H733)*$N733</f>
        <v>-78.787878787878796</v>
      </c>
      <c r="T733" s="398">
        <f>L733*R733/100</f>
        <v>0</v>
      </c>
      <c r="U733" s="398">
        <f>M733*S733/100</f>
        <v>0</v>
      </c>
      <c r="V733" s="398">
        <f t="shared" ref="V733:V740" si="401">((1-$H733)*T733+2*$H733*U733)/(1+$H733)</f>
        <v>0</v>
      </c>
      <c r="Y733" s="399">
        <v>0</v>
      </c>
      <c r="Z733" s="399">
        <v>0</v>
      </c>
      <c r="AA733" s="400">
        <f>Y733</f>
        <v>0</v>
      </c>
      <c r="AB733" s="400">
        <f>Z733</f>
        <v>0</v>
      </c>
      <c r="AC733" s="400">
        <f>AA733</f>
        <v>0</v>
      </c>
      <c r="AD733" s="400">
        <f>AB733</f>
        <v>0</v>
      </c>
    </row>
    <row r="734" spans="1:30" outlineLevel="1">
      <c r="B734" t="s">
        <v>377</v>
      </c>
      <c r="C734" s="391">
        <f t="shared" si="399"/>
        <v>0</v>
      </c>
      <c r="D734" s="391">
        <f t="shared" si="399"/>
        <v>0</v>
      </c>
      <c r="G734" s="29" t="s">
        <v>1393</v>
      </c>
      <c r="H734" s="401">
        <f>H733</f>
        <v>0.35</v>
      </c>
      <c r="I734" s="401">
        <f>I733</f>
        <v>0.5</v>
      </c>
      <c r="J734" s="402">
        <f t="shared" ref="J734:K740" si="402">J733</f>
        <v>1.5</v>
      </c>
      <c r="K734" s="402">
        <f t="shared" si="402"/>
        <v>1.8</v>
      </c>
      <c r="L734" s="403">
        <f t="shared" si="400"/>
        <v>0</v>
      </c>
      <c r="M734" s="404">
        <f t="shared" si="400"/>
        <v>0</v>
      </c>
      <c r="N734" s="31"/>
      <c r="O734" s="396">
        <f>MIN($H734*$K734*(1-$I734),(1-$H734)*$I734*$J734)</f>
        <v>0.315</v>
      </c>
      <c r="P734" s="396">
        <f>$O734/$J734/(1-$H734)</f>
        <v>0.32307692307692304</v>
      </c>
      <c r="Q734" s="396">
        <f>$O734/$K734/$H734</f>
        <v>0.5</v>
      </c>
      <c r="R734" s="396"/>
      <c r="S734" s="396"/>
      <c r="T734" s="398">
        <f t="shared" ref="T734:U736" si="403">P734*L734</f>
        <v>0</v>
      </c>
      <c r="U734" s="398">
        <f t="shared" si="403"/>
        <v>0</v>
      </c>
      <c r="V734" s="398">
        <f t="shared" si="401"/>
        <v>0</v>
      </c>
      <c r="X734" s="405">
        <v>850</v>
      </c>
      <c r="Y734" s="406">
        <v>0</v>
      </c>
      <c r="Z734" s="407">
        <v>0</v>
      </c>
      <c r="AA734" s="406">
        <v>0</v>
      </c>
      <c r="AB734" s="407">
        <v>0</v>
      </c>
      <c r="AC734" s="406">
        <v>0</v>
      </c>
      <c r="AD734" s="407">
        <v>0</v>
      </c>
    </row>
    <row r="735" spans="1:30" outlineLevel="1">
      <c r="B735" t="s">
        <v>1060</v>
      </c>
      <c r="C735" s="391">
        <f t="shared" si="399"/>
        <v>0</v>
      </c>
      <c r="D735" s="391">
        <f t="shared" si="399"/>
        <v>0</v>
      </c>
      <c r="G735" s="29"/>
      <c r="H735" s="401">
        <f>H734</f>
        <v>0.35</v>
      </c>
      <c r="I735" s="401">
        <f t="shared" ref="I735:I740" si="404">I734</f>
        <v>0.5</v>
      </c>
      <c r="J735" s="402">
        <f t="shared" si="402"/>
        <v>1.5</v>
      </c>
      <c r="K735" s="402">
        <f t="shared" si="402"/>
        <v>1.8</v>
      </c>
      <c r="L735" s="403">
        <f t="shared" si="400"/>
        <v>0</v>
      </c>
      <c r="M735" s="404">
        <f t="shared" si="400"/>
        <v>0</v>
      </c>
      <c r="N735" s="31"/>
      <c r="O735" s="396">
        <f>MIN($H735*$K735*(1-$I735),(1-$H735)*$I735*$J735)</f>
        <v>0.315</v>
      </c>
      <c r="P735" s="396">
        <f>$O735/$J735/(1-$H735)</f>
        <v>0.32307692307692304</v>
      </c>
      <c r="Q735" s="396">
        <f>$O735/$K735/$H735</f>
        <v>0.5</v>
      </c>
      <c r="R735" s="396"/>
      <c r="S735" s="396"/>
      <c r="T735" s="398">
        <f t="shared" si="403"/>
        <v>0</v>
      </c>
      <c r="U735" s="398">
        <f t="shared" si="403"/>
        <v>0</v>
      </c>
      <c r="V735" s="398">
        <f t="shared" si="401"/>
        <v>0</v>
      </c>
      <c r="X735" s="405">
        <v>1000</v>
      </c>
      <c r="Y735" s="408">
        <v>0</v>
      </c>
      <c r="Z735" s="409">
        <v>0</v>
      </c>
      <c r="AA735" s="408">
        <v>0</v>
      </c>
      <c r="AB735" s="409">
        <v>0</v>
      </c>
      <c r="AC735" s="408">
        <v>0</v>
      </c>
      <c r="AD735" s="409">
        <v>0</v>
      </c>
    </row>
    <row r="736" spans="1:30" outlineLevel="1">
      <c r="B736" t="s">
        <v>1394</v>
      </c>
      <c r="C736" s="391">
        <f t="shared" si="399"/>
        <v>0</v>
      </c>
      <c r="D736" s="391">
        <f t="shared" si="399"/>
        <v>0</v>
      </c>
      <c r="G736" s="29"/>
      <c r="H736" s="401">
        <f>H735</f>
        <v>0.35</v>
      </c>
      <c r="I736" s="401">
        <f t="shared" si="404"/>
        <v>0.5</v>
      </c>
      <c r="J736" s="402">
        <f t="shared" si="402"/>
        <v>1.5</v>
      </c>
      <c r="K736" s="402">
        <f t="shared" si="402"/>
        <v>1.8</v>
      </c>
      <c r="L736" s="410">
        <f t="shared" si="400"/>
        <v>0</v>
      </c>
      <c r="M736" s="411">
        <f t="shared" si="400"/>
        <v>0</v>
      </c>
      <c r="N736" s="31"/>
      <c r="O736" s="396">
        <f>MIN($H736*$K736*(1-$I736),(1-$H736)*$I736*$J736)</f>
        <v>0.315</v>
      </c>
      <c r="P736" s="396">
        <f>$O736/$J736/(1-$H736)</f>
        <v>0.32307692307692304</v>
      </c>
      <c r="Q736" s="396">
        <f>$O736/$K736/$H736</f>
        <v>0.5</v>
      </c>
      <c r="R736" s="396"/>
      <c r="S736" s="396"/>
      <c r="T736" s="398">
        <f t="shared" si="403"/>
        <v>0</v>
      </c>
      <c r="U736" s="398">
        <f t="shared" si="403"/>
        <v>0</v>
      </c>
      <c r="V736" s="398">
        <f t="shared" si="401"/>
        <v>0</v>
      </c>
      <c r="X736" s="405">
        <v>1200</v>
      </c>
      <c r="Y736" s="412">
        <v>0</v>
      </c>
      <c r="Z736" s="413">
        <v>0</v>
      </c>
      <c r="AA736" s="412">
        <v>0</v>
      </c>
      <c r="AB736" s="413">
        <v>0</v>
      </c>
      <c r="AC736" s="412">
        <v>0</v>
      </c>
      <c r="AD736" s="413">
        <v>0</v>
      </c>
    </row>
    <row r="737" spans="1:30" outlineLevel="1">
      <c r="A737" t="s">
        <v>863</v>
      </c>
      <c r="B737" t="s">
        <v>852</v>
      </c>
      <c r="C737" s="391">
        <f t="shared" si="399"/>
        <v>0</v>
      </c>
      <c r="D737" s="391">
        <f t="shared" si="399"/>
        <v>0</v>
      </c>
      <c r="G737" s="29" t="s">
        <v>1392</v>
      </c>
      <c r="H737" s="392">
        <v>0.5</v>
      </c>
      <c r="I737" s="401">
        <f t="shared" si="404"/>
        <v>0.5</v>
      </c>
      <c r="J737" s="402">
        <f t="shared" si="402"/>
        <v>1.5</v>
      </c>
      <c r="K737" s="402">
        <f t="shared" si="402"/>
        <v>1.8</v>
      </c>
      <c r="L737" s="394">
        <f t="shared" si="400"/>
        <v>0</v>
      </c>
      <c r="M737" s="395">
        <f t="shared" si="400"/>
        <v>0</v>
      </c>
      <c r="N737" s="241">
        <v>200</v>
      </c>
      <c r="O737" s="396"/>
      <c r="P737" s="396"/>
      <c r="Q737" s="396"/>
      <c r="R737" s="397">
        <f>$H737/(2-$H737)*$N737</f>
        <v>66.666666666666657</v>
      </c>
      <c r="S737" s="397">
        <f>-(1-$H737)/(2-$H737)*$N737</f>
        <v>-66.666666666666657</v>
      </c>
      <c r="T737" s="398">
        <f>L737*R737/100</f>
        <v>0</v>
      </c>
      <c r="U737" s="398">
        <f>M737*S737/100</f>
        <v>0</v>
      </c>
      <c r="V737" s="398">
        <f t="shared" si="401"/>
        <v>0</v>
      </c>
      <c r="X737" s="405"/>
      <c r="Y737" s="399">
        <v>0</v>
      </c>
      <c r="Z737" s="399">
        <v>0</v>
      </c>
      <c r="AA737" s="400">
        <f>Y737</f>
        <v>0</v>
      </c>
      <c r="AB737" s="400">
        <f>Z737</f>
        <v>0</v>
      </c>
      <c r="AC737" s="400">
        <f>AA737</f>
        <v>0</v>
      </c>
      <c r="AD737" s="400">
        <f>AB737</f>
        <v>0</v>
      </c>
    </row>
    <row r="738" spans="1:30" outlineLevel="1">
      <c r="B738" t="s">
        <v>377</v>
      </c>
      <c r="C738" s="391">
        <f t="shared" si="399"/>
        <v>0</v>
      </c>
      <c r="D738" s="391">
        <f t="shared" si="399"/>
        <v>0</v>
      </c>
      <c r="G738" s="29" t="s">
        <v>1393</v>
      </c>
      <c r="H738" s="401">
        <f>H737</f>
        <v>0.5</v>
      </c>
      <c r="I738" s="401">
        <f t="shared" si="404"/>
        <v>0.5</v>
      </c>
      <c r="J738" s="402">
        <f t="shared" si="402"/>
        <v>1.5</v>
      </c>
      <c r="K738" s="402">
        <f t="shared" si="402"/>
        <v>1.8</v>
      </c>
      <c r="L738" s="403">
        <f t="shared" si="400"/>
        <v>0</v>
      </c>
      <c r="M738" s="404">
        <f t="shared" si="400"/>
        <v>0</v>
      </c>
      <c r="N738" s="31"/>
      <c r="O738" s="396">
        <f>MIN($H738*$K738*(1-$I738),(1-$H738)*$I738*$J738)</f>
        <v>0.375</v>
      </c>
      <c r="P738" s="396">
        <f>$O738/$J738/(1-$H738)</f>
        <v>0.5</v>
      </c>
      <c r="Q738" s="396">
        <f>$O738/$K738/$H738</f>
        <v>0.41666666666666663</v>
      </c>
      <c r="R738" s="396"/>
      <c r="S738" s="396"/>
      <c r="T738" s="398">
        <f t="shared" ref="T738:U740" si="405">P738*L738</f>
        <v>0</v>
      </c>
      <c r="U738" s="398">
        <f t="shared" si="405"/>
        <v>0</v>
      </c>
      <c r="V738" s="398">
        <f t="shared" si="401"/>
        <v>0</v>
      </c>
      <c r="X738" s="405">
        <v>850</v>
      </c>
      <c r="Y738" s="406">
        <v>0</v>
      </c>
      <c r="Z738" s="407">
        <v>0</v>
      </c>
      <c r="AA738" s="406">
        <v>0</v>
      </c>
      <c r="AB738" s="407">
        <v>0</v>
      </c>
      <c r="AC738" s="406">
        <v>0</v>
      </c>
      <c r="AD738" s="407">
        <v>0</v>
      </c>
    </row>
    <row r="739" spans="1:30" outlineLevel="1">
      <c r="B739" t="s">
        <v>1060</v>
      </c>
      <c r="C739" s="391">
        <f t="shared" si="399"/>
        <v>0</v>
      </c>
      <c r="D739" s="391">
        <f t="shared" si="399"/>
        <v>0</v>
      </c>
      <c r="G739" s="29"/>
      <c r="H739" s="401">
        <f>H738</f>
        <v>0.5</v>
      </c>
      <c r="I739" s="401">
        <f t="shared" si="404"/>
        <v>0.5</v>
      </c>
      <c r="J739" s="402">
        <f t="shared" si="402"/>
        <v>1.5</v>
      </c>
      <c r="K739" s="402">
        <f t="shared" si="402"/>
        <v>1.8</v>
      </c>
      <c r="L739" s="403">
        <f t="shared" si="400"/>
        <v>0</v>
      </c>
      <c r="M739" s="404">
        <f t="shared" si="400"/>
        <v>0</v>
      </c>
      <c r="N739" s="31"/>
      <c r="O739" s="396">
        <f>MIN($H739*$K739*(1-$I739),(1-$H739)*$I739*$J739)</f>
        <v>0.375</v>
      </c>
      <c r="P739" s="396">
        <f>$O739/$J739/(1-$H739)</f>
        <v>0.5</v>
      </c>
      <c r="Q739" s="396">
        <f>$O739/$K739/$H739</f>
        <v>0.41666666666666663</v>
      </c>
      <c r="R739" s="396"/>
      <c r="S739" s="396"/>
      <c r="T739" s="398">
        <f t="shared" si="405"/>
        <v>0</v>
      </c>
      <c r="U739" s="398">
        <f t="shared" si="405"/>
        <v>0</v>
      </c>
      <c r="V739" s="398">
        <f t="shared" si="401"/>
        <v>0</v>
      </c>
      <c r="X739" s="405">
        <v>1000</v>
      </c>
      <c r="Y739" s="408">
        <v>0</v>
      </c>
      <c r="Z739" s="409">
        <v>0</v>
      </c>
      <c r="AA739" s="408">
        <v>0</v>
      </c>
      <c r="AB739" s="409">
        <v>0</v>
      </c>
      <c r="AC739" s="408">
        <v>0</v>
      </c>
      <c r="AD739" s="409">
        <v>0</v>
      </c>
    </row>
    <row r="740" spans="1:30" outlineLevel="1">
      <c r="B740" t="s">
        <v>1394</v>
      </c>
      <c r="C740" s="391">
        <f t="shared" si="399"/>
        <v>0</v>
      </c>
      <c r="D740" s="391">
        <f t="shared" si="399"/>
        <v>0</v>
      </c>
      <c r="G740" s="29"/>
      <c r="H740" s="401">
        <f>H739</f>
        <v>0.5</v>
      </c>
      <c r="I740" s="401">
        <f t="shared" si="404"/>
        <v>0.5</v>
      </c>
      <c r="J740" s="402">
        <f t="shared" si="402"/>
        <v>1.5</v>
      </c>
      <c r="K740" s="402">
        <f t="shared" si="402"/>
        <v>1.8</v>
      </c>
      <c r="L740" s="410">
        <f t="shared" si="400"/>
        <v>0</v>
      </c>
      <c r="M740" s="411">
        <f t="shared" si="400"/>
        <v>0</v>
      </c>
      <c r="N740" s="31"/>
      <c r="O740" s="396">
        <f>MIN($H740*$K740*(1-$I740),(1-$H740)*$I740*$J740)</f>
        <v>0.375</v>
      </c>
      <c r="P740" s="396">
        <f>$O740/$J740/(1-$H740)</f>
        <v>0.5</v>
      </c>
      <c r="Q740" s="396">
        <f>$O740/$K740/$H740</f>
        <v>0.41666666666666663</v>
      </c>
      <c r="R740" s="396"/>
      <c r="S740" s="396"/>
      <c r="T740" s="398">
        <f t="shared" si="405"/>
        <v>0</v>
      </c>
      <c r="U740" s="398">
        <f t="shared" si="405"/>
        <v>0</v>
      </c>
      <c r="V740" s="398">
        <f t="shared" si="401"/>
        <v>0</v>
      </c>
      <c r="X740" s="405">
        <v>1200</v>
      </c>
      <c r="Y740" s="412">
        <v>0</v>
      </c>
      <c r="Z740" s="413">
        <v>0</v>
      </c>
      <c r="AA740" s="412">
        <v>0</v>
      </c>
      <c r="AB740" s="413">
        <v>0</v>
      </c>
      <c r="AC740" s="412">
        <v>0</v>
      </c>
      <c r="AD740" s="413">
        <v>0</v>
      </c>
    </row>
    <row r="741" spans="1:30" ht="36.75" outlineLevel="1">
      <c r="Y741" s="414" t="s">
        <v>1395</v>
      </c>
      <c r="Z741" s="415"/>
      <c r="AA741" s="415"/>
      <c r="AB741" s="415"/>
      <c r="AC741" s="415"/>
      <c r="AD741" s="415"/>
    </row>
    <row r="743" spans="1:30">
      <c r="A743" s="184" t="s">
        <v>1474</v>
      </c>
    </row>
    <row r="744" spans="1:30" ht="45.75"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406">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406"/>
        <v>SWV  Spr</v>
      </c>
      <c r="C746">
        <v>1</v>
      </c>
      <c r="D746">
        <v>1</v>
      </c>
      <c r="E746">
        <v>2</v>
      </c>
      <c r="F746">
        <v>1</v>
      </c>
      <c r="G746">
        <v>1</v>
      </c>
      <c r="H746" s="466">
        <f t="shared" ref="H746:H780" si="407">CHOOSE($D746,3,4,4,5)</f>
        <v>3</v>
      </c>
      <c r="I746" s="466">
        <f t="shared" ref="I746:I780" si="408">CHOOSE($E746,4,3,2)</f>
        <v>3</v>
      </c>
      <c r="J746" s="466">
        <v>0</v>
      </c>
      <c r="K746" s="466">
        <v>0</v>
      </c>
      <c r="L746" s="466">
        <v>0</v>
      </c>
      <c r="M746" s="466">
        <v>0</v>
      </c>
      <c r="N746" s="466">
        <f t="shared" ref="N746:N780" si="409">CHOOSE($D746,2,2,2,3)</f>
        <v>2</v>
      </c>
    </row>
    <row r="747" spans="1:30" outlineLevel="1">
      <c r="B747" t="e">
        <f t="shared" si="406"/>
        <v>#REF!</v>
      </c>
      <c r="C747">
        <v>1</v>
      </c>
      <c r="D747">
        <v>1</v>
      </c>
      <c r="E747">
        <v>3</v>
      </c>
      <c r="F747">
        <v>1</v>
      </c>
      <c r="G747">
        <v>1</v>
      </c>
      <c r="H747" s="466">
        <f t="shared" si="407"/>
        <v>3</v>
      </c>
      <c r="I747" s="466">
        <f t="shared" si="408"/>
        <v>2</v>
      </c>
      <c r="J747" s="466">
        <v>0</v>
      </c>
      <c r="K747" s="466">
        <v>0</v>
      </c>
      <c r="L747" s="466">
        <v>0</v>
      </c>
      <c r="M747" s="466">
        <v>0</v>
      </c>
      <c r="N747" s="466">
        <f t="shared" si="409"/>
        <v>2</v>
      </c>
    </row>
    <row r="748" spans="1:30" outlineLevel="1">
      <c r="A748" t="s">
        <v>1104</v>
      </c>
      <c r="B748" t="str">
        <f t="shared" si="406"/>
        <v>SWV  Win</v>
      </c>
      <c r="C748">
        <v>1</v>
      </c>
      <c r="D748">
        <v>2</v>
      </c>
      <c r="E748">
        <v>1</v>
      </c>
      <c r="F748">
        <v>1</v>
      </c>
      <c r="G748">
        <v>1</v>
      </c>
      <c r="H748" s="466">
        <f t="shared" si="407"/>
        <v>4</v>
      </c>
      <c r="I748" s="466">
        <f t="shared" si="408"/>
        <v>4</v>
      </c>
      <c r="J748" s="466">
        <v>0</v>
      </c>
      <c r="K748" s="466">
        <v>0</v>
      </c>
      <c r="L748" s="466">
        <v>0</v>
      </c>
      <c r="M748" s="466">
        <v>0</v>
      </c>
      <c r="N748" s="466">
        <f t="shared" si="409"/>
        <v>2</v>
      </c>
    </row>
    <row r="749" spans="1:30" outlineLevel="1">
      <c r="B749" t="str">
        <f t="shared" si="406"/>
        <v>SWV  Spr</v>
      </c>
      <c r="C749">
        <v>1</v>
      </c>
      <c r="D749">
        <v>2</v>
      </c>
      <c r="E749">
        <v>2</v>
      </c>
      <c r="F749">
        <v>1</v>
      </c>
      <c r="G749">
        <v>1</v>
      </c>
      <c r="H749" s="466">
        <f t="shared" si="407"/>
        <v>4</v>
      </c>
      <c r="I749" s="466">
        <f t="shared" si="408"/>
        <v>3</v>
      </c>
      <c r="J749" s="466">
        <v>0</v>
      </c>
      <c r="K749" s="466">
        <v>0</v>
      </c>
      <c r="L749" s="466">
        <v>0</v>
      </c>
      <c r="M749" s="466">
        <v>0</v>
      </c>
      <c r="N749" s="466">
        <f t="shared" si="409"/>
        <v>2</v>
      </c>
    </row>
    <row r="750" spans="1:30" outlineLevel="1">
      <c r="B750" t="e">
        <f t="shared" si="406"/>
        <v>#REF!</v>
      </c>
      <c r="C750">
        <v>1</v>
      </c>
      <c r="D750">
        <v>2</v>
      </c>
      <c r="E750">
        <v>3</v>
      </c>
      <c r="F750">
        <v>1</v>
      </c>
      <c r="G750">
        <v>1</v>
      </c>
      <c r="H750" s="466">
        <f t="shared" si="407"/>
        <v>4</v>
      </c>
      <c r="I750" s="466">
        <f t="shared" si="408"/>
        <v>2</v>
      </c>
      <c r="J750" s="466">
        <v>0</v>
      </c>
      <c r="K750" s="466">
        <v>0</v>
      </c>
      <c r="L750" s="466">
        <v>0</v>
      </c>
      <c r="M750" s="466">
        <v>0</v>
      </c>
      <c r="N750" s="466">
        <f t="shared" si="409"/>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406"/>
        <v>SWV  Win</v>
      </c>
      <c r="C754">
        <v>1</v>
      </c>
      <c r="D754">
        <v>4</v>
      </c>
      <c r="E754">
        <v>1</v>
      </c>
      <c r="F754">
        <v>1</v>
      </c>
      <c r="G754">
        <v>1</v>
      </c>
      <c r="H754" s="466">
        <f t="shared" si="407"/>
        <v>5</v>
      </c>
      <c r="I754" s="466">
        <f t="shared" si="408"/>
        <v>4</v>
      </c>
      <c r="J754" s="466">
        <v>0</v>
      </c>
      <c r="K754" s="466">
        <v>0</v>
      </c>
      <c r="L754" s="466">
        <v>0</v>
      </c>
      <c r="M754" s="466">
        <v>0</v>
      </c>
      <c r="N754" s="466">
        <f t="shared" si="409"/>
        <v>3</v>
      </c>
    </row>
    <row r="755" spans="1:14" outlineLevel="1">
      <c r="B755" t="str">
        <f t="shared" si="406"/>
        <v>SWV  Spr</v>
      </c>
      <c r="C755">
        <v>1</v>
      </c>
      <c r="D755">
        <v>4</v>
      </c>
      <c r="E755">
        <v>2</v>
      </c>
      <c r="F755">
        <v>1</v>
      </c>
      <c r="G755">
        <v>1</v>
      </c>
      <c r="H755" s="466">
        <f t="shared" si="407"/>
        <v>5</v>
      </c>
      <c r="I755" s="466">
        <f t="shared" si="408"/>
        <v>3</v>
      </c>
      <c r="J755" s="466">
        <v>0</v>
      </c>
      <c r="K755" s="466">
        <v>0</v>
      </c>
      <c r="L755" s="466">
        <v>0</v>
      </c>
      <c r="M755" s="466">
        <v>0</v>
      </c>
      <c r="N755" s="466">
        <f t="shared" si="409"/>
        <v>3</v>
      </c>
    </row>
    <row r="756" spans="1:14" outlineLevel="1">
      <c r="A756" s="105"/>
      <c r="B756" t="e">
        <f t="shared" si="406"/>
        <v>#REF!</v>
      </c>
      <c r="C756">
        <v>1</v>
      </c>
      <c r="D756">
        <v>4</v>
      </c>
      <c r="E756">
        <v>3</v>
      </c>
      <c r="F756">
        <v>1</v>
      </c>
      <c r="G756">
        <v>1</v>
      </c>
      <c r="H756" s="466">
        <f t="shared" si="407"/>
        <v>5</v>
      </c>
      <c r="I756" s="466">
        <f t="shared" si="408"/>
        <v>2</v>
      </c>
      <c r="J756" s="466">
        <v>0</v>
      </c>
      <c r="K756" s="466">
        <v>0</v>
      </c>
      <c r="L756" s="466">
        <v>0</v>
      </c>
      <c r="M756" s="466">
        <v>0</v>
      </c>
      <c r="N756" s="466">
        <f t="shared" si="409"/>
        <v>3</v>
      </c>
    </row>
    <row r="757" spans="1:14" outlineLevel="1">
      <c r="A757" s="102" t="s">
        <v>1103</v>
      </c>
      <c r="B757" t="str">
        <f t="shared" si="406"/>
        <v>GSW  Win</v>
      </c>
      <c r="C757">
        <v>2</v>
      </c>
      <c r="D757">
        <v>1</v>
      </c>
      <c r="E757">
        <v>1</v>
      </c>
      <c r="F757">
        <v>1</v>
      </c>
      <c r="G757">
        <v>1</v>
      </c>
      <c r="H757" s="466">
        <f t="shared" si="407"/>
        <v>3</v>
      </c>
      <c r="I757" s="466">
        <f t="shared" si="408"/>
        <v>4</v>
      </c>
      <c r="J757" s="466">
        <v>0</v>
      </c>
      <c r="K757" s="466">
        <v>0</v>
      </c>
      <c r="L757" s="466">
        <v>0</v>
      </c>
      <c r="M757" s="466">
        <v>0</v>
      </c>
      <c r="N757" s="466">
        <f t="shared" si="409"/>
        <v>2</v>
      </c>
    </row>
    <row r="758" spans="1:14" outlineLevel="1">
      <c r="B758" t="str">
        <f t="shared" si="406"/>
        <v>GSW  Spr</v>
      </c>
      <c r="C758">
        <v>2</v>
      </c>
      <c r="D758">
        <v>1</v>
      </c>
      <c r="E758">
        <v>2</v>
      </c>
      <c r="F758">
        <v>1</v>
      </c>
      <c r="G758">
        <v>1</v>
      </c>
      <c r="H758" s="466">
        <f t="shared" si="407"/>
        <v>3</v>
      </c>
      <c r="I758" s="466">
        <f t="shared" si="408"/>
        <v>3</v>
      </c>
      <c r="J758" s="466">
        <v>0</v>
      </c>
      <c r="K758" s="466">
        <v>0</v>
      </c>
      <c r="L758" s="466">
        <v>0</v>
      </c>
      <c r="M758" s="466">
        <v>0</v>
      </c>
      <c r="N758" s="466">
        <f t="shared" si="409"/>
        <v>2</v>
      </c>
    </row>
    <row r="759" spans="1:14" outlineLevel="1">
      <c r="B759" t="e">
        <f t="shared" si="406"/>
        <v>#REF!</v>
      </c>
      <c r="C759">
        <v>2</v>
      </c>
      <c r="D759">
        <v>1</v>
      </c>
      <c r="E759">
        <v>3</v>
      </c>
      <c r="F759">
        <v>1</v>
      </c>
      <c r="G759">
        <v>1</v>
      </c>
      <c r="H759" s="466">
        <f t="shared" si="407"/>
        <v>3</v>
      </c>
      <c r="I759" s="466">
        <f t="shared" si="408"/>
        <v>2</v>
      </c>
      <c r="J759" s="466">
        <v>0</v>
      </c>
      <c r="K759" s="466">
        <v>0</v>
      </c>
      <c r="L759" s="466">
        <v>0</v>
      </c>
      <c r="M759" s="466">
        <v>0</v>
      </c>
      <c r="N759" s="466">
        <f t="shared" si="409"/>
        <v>2</v>
      </c>
    </row>
    <row r="760" spans="1:14" outlineLevel="1">
      <c r="A760" t="s">
        <v>1104</v>
      </c>
      <c r="B760" t="str">
        <f t="shared" si="406"/>
        <v>GSW  Win</v>
      </c>
      <c r="C760">
        <v>2</v>
      </c>
      <c r="D760">
        <v>2</v>
      </c>
      <c r="E760">
        <v>1</v>
      </c>
      <c r="F760">
        <v>1</v>
      </c>
      <c r="G760">
        <v>1</v>
      </c>
      <c r="H760" s="466">
        <f t="shared" si="407"/>
        <v>4</v>
      </c>
      <c r="I760" s="466">
        <f t="shared" si="408"/>
        <v>4</v>
      </c>
      <c r="J760" s="466">
        <v>0</v>
      </c>
      <c r="K760" s="466">
        <v>0</v>
      </c>
      <c r="L760" s="466">
        <v>0</v>
      </c>
      <c r="M760" s="466">
        <v>0</v>
      </c>
      <c r="N760" s="466">
        <f t="shared" si="409"/>
        <v>2</v>
      </c>
    </row>
    <row r="761" spans="1:14" outlineLevel="1">
      <c r="B761" t="str">
        <f t="shared" si="406"/>
        <v>GSW  Spr</v>
      </c>
      <c r="C761">
        <v>2</v>
      </c>
      <c r="D761">
        <v>2</v>
      </c>
      <c r="E761">
        <v>2</v>
      </c>
      <c r="F761">
        <v>1</v>
      </c>
      <c r="G761">
        <v>1</v>
      </c>
      <c r="H761" s="466">
        <f t="shared" si="407"/>
        <v>4</v>
      </c>
      <c r="I761" s="466">
        <f t="shared" si="408"/>
        <v>3</v>
      </c>
      <c r="J761" s="466">
        <v>0</v>
      </c>
      <c r="K761" s="466">
        <v>0</v>
      </c>
      <c r="L761" s="466">
        <v>0</v>
      </c>
      <c r="M761" s="466">
        <v>0</v>
      </c>
      <c r="N761" s="466">
        <f t="shared" si="409"/>
        <v>2</v>
      </c>
    </row>
    <row r="762" spans="1:14" outlineLevel="1">
      <c r="B762" t="e">
        <f t="shared" si="406"/>
        <v>#REF!</v>
      </c>
      <c r="C762">
        <v>2</v>
      </c>
      <c r="D762">
        <v>2</v>
      </c>
      <c r="E762">
        <v>3</v>
      </c>
      <c r="F762">
        <v>1</v>
      </c>
      <c r="G762">
        <v>1</v>
      </c>
      <c r="H762" s="466">
        <f t="shared" si="407"/>
        <v>4</v>
      </c>
      <c r="I762" s="466">
        <f t="shared" si="408"/>
        <v>2</v>
      </c>
      <c r="J762" s="466">
        <v>0</v>
      </c>
      <c r="K762" s="466">
        <v>0</v>
      </c>
      <c r="L762" s="466">
        <v>0</v>
      </c>
      <c r="M762" s="466">
        <v>0</v>
      </c>
      <c r="N762" s="466">
        <f t="shared" si="409"/>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406"/>
        <v>GSW  Win</v>
      </c>
      <c r="C766">
        <v>2</v>
      </c>
      <c r="D766">
        <v>4</v>
      </c>
      <c r="E766">
        <v>1</v>
      </c>
      <c r="F766">
        <v>1</v>
      </c>
      <c r="G766">
        <v>1</v>
      </c>
      <c r="H766" s="466">
        <f t="shared" si="407"/>
        <v>5</v>
      </c>
      <c r="I766" s="466">
        <f t="shared" si="408"/>
        <v>4</v>
      </c>
      <c r="J766" s="466">
        <v>0</v>
      </c>
      <c r="K766" s="466">
        <v>0</v>
      </c>
      <c r="L766" s="466">
        <v>0</v>
      </c>
      <c r="M766" s="466">
        <v>0</v>
      </c>
      <c r="N766" s="466">
        <f t="shared" si="409"/>
        <v>3</v>
      </c>
    </row>
    <row r="767" spans="1:14" outlineLevel="1">
      <c r="B767" t="str">
        <f t="shared" si="406"/>
        <v>GSW  Spr</v>
      </c>
      <c r="C767">
        <v>2</v>
      </c>
      <c r="D767">
        <v>4</v>
      </c>
      <c r="E767">
        <v>2</v>
      </c>
      <c r="F767">
        <v>1</v>
      </c>
      <c r="G767">
        <v>1</v>
      </c>
      <c r="H767" s="466">
        <f t="shared" si="407"/>
        <v>5</v>
      </c>
      <c r="I767" s="466">
        <f t="shared" si="408"/>
        <v>3</v>
      </c>
      <c r="J767" s="466">
        <v>0</v>
      </c>
      <c r="K767" s="466">
        <v>0</v>
      </c>
      <c r="L767" s="466">
        <v>0</v>
      </c>
      <c r="M767" s="466">
        <v>0</v>
      </c>
      <c r="N767" s="466">
        <f t="shared" si="409"/>
        <v>3</v>
      </c>
    </row>
    <row r="768" spans="1:14" outlineLevel="1">
      <c r="A768" s="105"/>
      <c r="B768" t="e">
        <f t="shared" si="406"/>
        <v>#REF!</v>
      </c>
      <c r="C768">
        <v>2</v>
      </c>
      <c r="D768">
        <v>4</v>
      </c>
      <c r="E768">
        <v>3</v>
      </c>
      <c r="F768">
        <v>1</v>
      </c>
      <c r="G768">
        <v>1</v>
      </c>
      <c r="H768" s="466">
        <f t="shared" si="407"/>
        <v>5</v>
      </c>
      <c r="I768" s="466">
        <f t="shared" si="408"/>
        <v>2</v>
      </c>
      <c r="J768" s="466">
        <v>0</v>
      </c>
      <c r="K768" s="466">
        <v>0</v>
      </c>
      <c r="L768" s="466">
        <v>0</v>
      </c>
      <c r="M768" s="466">
        <v>0</v>
      </c>
      <c r="N768" s="466">
        <f t="shared" si="409"/>
        <v>3</v>
      </c>
    </row>
    <row r="769" spans="1:14" outlineLevel="1">
      <c r="A769" s="102" t="s">
        <v>1103</v>
      </c>
      <c r="B769" t="str">
        <f t="shared" si="406"/>
        <v>CWW  Win</v>
      </c>
      <c r="C769">
        <v>3</v>
      </c>
      <c r="D769">
        <v>1</v>
      </c>
      <c r="E769">
        <v>1</v>
      </c>
      <c r="F769">
        <v>1</v>
      </c>
      <c r="G769">
        <v>1</v>
      </c>
      <c r="H769" s="466">
        <f t="shared" si="407"/>
        <v>3</v>
      </c>
      <c r="I769" s="466">
        <f t="shared" si="408"/>
        <v>4</v>
      </c>
      <c r="J769" s="466">
        <v>0</v>
      </c>
      <c r="K769" s="466">
        <v>0</v>
      </c>
      <c r="L769" s="466">
        <v>0</v>
      </c>
      <c r="M769" s="466">
        <v>0</v>
      </c>
      <c r="N769" s="466">
        <f t="shared" si="409"/>
        <v>2</v>
      </c>
    </row>
    <row r="770" spans="1:14" outlineLevel="1">
      <c r="B770" t="str">
        <f t="shared" si="406"/>
        <v>CWW  Spr</v>
      </c>
      <c r="C770">
        <v>3</v>
      </c>
      <c r="D770">
        <v>1</v>
      </c>
      <c r="E770">
        <v>2</v>
      </c>
      <c r="F770">
        <v>1</v>
      </c>
      <c r="G770">
        <v>1</v>
      </c>
      <c r="H770" s="466">
        <f t="shared" si="407"/>
        <v>3</v>
      </c>
      <c r="I770" s="466">
        <f t="shared" si="408"/>
        <v>3</v>
      </c>
      <c r="J770" s="466">
        <v>0</v>
      </c>
      <c r="K770" s="466">
        <v>0</v>
      </c>
      <c r="L770" s="466">
        <v>0</v>
      </c>
      <c r="M770" s="466">
        <v>0</v>
      </c>
      <c r="N770" s="466">
        <f t="shared" si="409"/>
        <v>2</v>
      </c>
    </row>
    <row r="771" spans="1:14" outlineLevel="1">
      <c r="B771" t="e">
        <f t="shared" si="406"/>
        <v>#REF!</v>
      </c>
      <c r="C771">
        <v>3</v>
      </c>
      <c r="D771">
        <v>1</v>
      </c>
      <c r="E771">
        <v>3</v>
      </c>
      <c r="F771">
        <v>1</v>
      </c>
      <c r="G771">
        <v>1</v>
      </c>
      <c r="H771" s="466">
        <f t="shared" si="407"/>
        <v>3</v>
      </c>
      <c r="I771" s="466">
        <f t="shared" si="408"/>
        <v>2</v>
      </c>
      <c r="J771" s="466">
        <v>0</v>
      </c>
      <c r="K771" s="466">
        <v>0</v>
      </c>
      <c r="L771" s="466">
        <v>0</v>
      </c>
      <c r="M771" s="466">
        <v>0</v>
      </c>
      <c r="N771" s="466">
        <f t="shared" si="409"/>
        <v>2</v>
      </c>
    </row>
    <row r="772" spans="1:14" outlineLevel="1">
      <c r="A772" t="s">
        <v>1104</v>
      </c>
      <c r="B772" t="str">
        <f t="shared" si="406"/>
        <v>CWW  Win</v>
      </c>
      <c r="C772">
        <v>3</v>
      </c>
      <c r="D772">
        <v>2</v>
      </c>
      <c r="E772">
        <v>1</v>
      </c>
      <c r="F772">
        <v>1</v>
      </c>
      <c r="G772">
        <v>1</v>
      </c>
      <c r="H772" s="466">
        <f t="shared" si="407"/>
        <v>4</v>
      </c>
      <c r="I772" s="466">
        <f t="shared" si="408"/>
        <v>4</v>
      </c>
      <c r="J772" s="466">
        <v>0</v>
      </c>
      <c r="K772" s="466">
        <v>0</v>
      </c>
      <c r="L772" s="466">
        <v>0</v>
      </c>
      <c r="M772" s="466">
        <v>0</v>
      </c>
      <c r="N772" s="466">
        <f t="shared" si="409"/>
        <v>2</v>
      </c>
    </row>
    <row r="773" spans="1:14" outlineLevel="1">
      <c r="B773" t="str">
        <f t="shared" si="406"/>
        <v>CWW  Spr</v>
      </c>
      <c r="C773">
        <v>3</v>
      </c>
      <c r="D773">
        <v>2</v>
      </c>
      <c r="E773">
        <v>2</v>
      </c>
      <c r="F773">
        <v>1</v>
      </c>
      <c r="G773">
        <v>1</v>
      </c>
      <c r="H773" s="466">
        <f t="shared" si="407"/>
        <v>4</v>
      </c>
      <c r="I773" s="466">
        <f t="shared" si="408"/>
        <v>3</v>
      </c>
      <c r="J773" s="466">
        <v>0</v>
      </c>
      <c r="K773" s="466">
        <v>0</v>
      </c>
      <c r="L773" s="466">
        <v>0</v>
      </c>
      <c r="M773" s="466">
        <v>0</v>
      </c>
      <c r="N773" s="466">
        <f t="shared" si="409"/>
        <v>2</v>
      </c>
    </row>
    <row r="774" spans="1:14" outlineLevel="1">
      <c r="B774" t="e">
        <f t="shared" si="406"/>
        <v>#REF!</v>
      </c>
      <c r="C774">
        <v>3</v>
      </c>
      <c r="D774">
        <v>2</v>
      </c>
      <c r="E774">
        <v>3</v>
      </c>
      <c r="F774">
        <v>1</v>
      </c>
      <c r="G774">
        <v>1</v>
      </c>
      <c r="H774" s="466">
        <f t="shared" si="407"/>
        <v>4</v>
      </c>
      <c r="I774" s="466">
        <f t="shared" si="408"/>
        <v>2</v>
      </c>
      <c r="J774" s="466">
        <v>0</v>
      </c>
      <c r="K774" s="466">
        <v>0</v>
      </c>
      <c r="L774" s="466">
        <v>0</v>
      </c>
      <c r="M774" s="466">
        <v>0</v>
      </c>
      <c r="N774" s="466">
        <f t="shared" si="409"/>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406"/>
        <v>CWW  Win</v>
      </c>
      <c r="C778">
        <v>3</v>
      </c>
      <c r="D778">
        <v>4</v>
      </c>
      <c r="E778">
        <v>1</v>
      </c>
      <c r="F778">
        <v>1</v>
      </c>
      <c r="G778">
        <v>1</v>
      </c>
      <c r="H778" s="466">
        <f t="shared" si="407"/>
        <v>5</v>
      </c>
      <c r="I778" s="466">
        <f t="shared" si="408"/>
        <v>4</v>
      </c>
      <c r="J778" s="466">
        <v>0</v>
      </c>
      <c r="K778" s="466">
        <v>0</v>
      </c>
      <c r="L778" s="466">
        <v>0</v>
      </c>
      <c r="M778" s="466">
        <v>0</v>
      </c>
      <c r="N778" s="466">
        <f t="shared" si="409"/>
        <v>3</v>
      </c>
    </row>
    <row r="779" spans="1:14" outlineLevel="1">
      <c r="B779" t="str">
        <f t="shared" si="406"/>
        <v>CWW  Spr</v>
      </c>
      <c r="C779">
        <v>3</v>
      </c>
      <c r="D779">
        <v>4</v>
      </c>
      <c r="E779">
        <v>2</v>
      </c>
      <c r="F779">
        <v>1</v>
      </c>
      <c r="G779">
        <v>1</v>
      </c>
      <c r="H779" s="466">
        <f t="shared" si="407"/>
        <v>5</v>
      </c>
      <c r="I779" s="466">
        <f t="shared" si="408"/>
        <v>3</v>
      </c>
      <c r="J779" s="466">
        <v>0</v>
      </c>
      <c r="K779" s="466">
        <v>0</v>
      </c>
      <c r="L779" s="466">
        <v>0</v>
      </c>
      <c r="M779" s="466">
        <v>0</v>
      </c>
      <c r="N779" s="466">
        <f t="shared" si="409"/>
        <v>3</v>
      </c>
    </row>
    <row r="780" spans="1:14" outlineLevel="1">
      <c r="A780" s="105"/>
      <c r="B780" t="e">
        <f t="shared" si="406"/>
        <v>#REF!</v>
      </c>
      <c r="C780">
        <v>3</v>
      </c>
      <c r="D780">
        <v>4</v>
      </c>
      <c r="E780">
        <v>3</v>
      </c>
      <c r="F780">
        <v>1</v>
      </c>
      <c r="G780">
        <v>1</v>
      </c>
      <c r="H780" s="466">
        <f t="shared" si="407"/>
        <v>5</v>
      </c>
      <c r="I780" s="466">
        <f t="shared" si="408"/>
        <v>2</v>
      </c>
      <c r="J780" s="466">
        <v>0</v>
      </c>
      <c r="K780" s="466">
        <v>0</v>
      </c>
      <c r="L780" s="466">
        <v>0</v>
      </c>
      <c r="M780" s="466">
        <v>0</v>
      </c>
      <c r="N780" s="466">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48" workbookViewId="0">
      <selection activeCell="B875" sqref="B875"/>
    </sheetView>
  </sheetViews>
  <sheetFormatPr defaultRowHeight="15"/>
  <cols>
    <col min="1" max="1" width="15.28515625" customWidth="1"/>
    <col min="2" max="2" width="145.140625" customWidth="1"/>
  </cols>
  <sheetData>
    <row r="1" spans="1:2">
      <c r="A1" t="s">
        <v>82</v>
      </c>
      <c r="B1" s="560" t="s">
        <v>1102</v>
      </c>
    </row>
    <row r="2" spans="1:2">
      <c r="B2" s="560" t="s">
        <v>69</v>
      </c>
    </row>
    <row r="3" spans="1:2">
      <c r="B3" s="560"/>
    </row>
    <row r="4" spans="1:2">
      <c r="B4" s="560" t="s">
        <v>74</v>
      </c>
    </row>
    <row r="5" spans="1:2">
      <c r="B5" s="560"/>
    </row>
    <row r="6" spans="1:2">
      <c r="B6" s="560" t="s">
        <v>75</v>
      </c>
    </row>
    <row r="7" spans="1:2">
      <c r="B7" s="560" t="s">
        <v>80</v>
      </c>
    </row>
    <row r="8" spans="1:2">
      <c r="B8" s="560" t="s">
        <v>78</v>
      </c>
    </row>
    <row r="9" spans="1:2">
      <c r="B9" s="560" t="s">
        <v>79</v>
      </c>
    </row>
    <row r="10" spans="1:2">
      <c r="A10" s="20"/>
      <c r="B10" s="560" t="s">
        <v>81</v>
      </c>
    </row>
    <row r="11" spans="1:2">
      <c r="A11" s="20"/>
      <c r="B11" s="560" t="s">
        <v>83</v>
      </c>
    </row>
    <row r="12" spans="1:2">
      <c r="A12" s="20"/>
      <c r="B12" s="560" t="s">
        <v>84</v>
      </c>
    </row>
    <row r="13" spans="1:2">
      <c r="A13" s="20"/>
      <c r="B13" s="560" t="s">
        <v>85</v>
      </c>
    </row>
    <row r="14" spans="1:2">
      <c r="A14" s="20"/>
      <c r="B14" s="560" t="s">
        <v>86</v>
      </c>
    </row>
    <row r="15" spans="1:2">
      <c r="A15" s="20"/>
      <c r="B15" s="560" t="s">
        <v>87</v>
      </c>
    </row>
    <row r="16" spans="1:2">
      <c r="A16" s="20"/>
      <c r="B16" s="560" t="s">
        <v>88</v>
      </c>
    </row>
    <row r="17" spans="1:2">
      <c r="A17" s="20"/>
      <c r="B17" s="560" t="s">
        <v>89</v>
      </c>
    </row>
    <row r="18" spans="1:2">
      <c r="A18" s="20"/>
      <c r="B18" s="560" t="s">
        <v>90</v>
      </c>
    </row>
    <row r="19" spans="1:2">
      <c r="A19" s="20"/>
      <c r="B19" s="560" t="s">
        <v>91</v>
      </c>
    </row>
    <row r="20" spans="1:2">
      <c r="A20" s="20"/>
      <c r="B20" s="560" t="s">
        <v>96</v>
      </c>
    </row>
    <row r="21" spans="1:2">
      <c r="A21" s="20"/>
      <c r="B21" s="561" t="s">
        <v>92</v>
      </c>
    </row>
    <row r="22" spans="1:2">
      <c r="A22" s="20"/>
      <c r="B22" s="560" t="s">
        <v>94</v>
      </c>
    </row>
    <row r="23" spans="1:2">
      <c r="A23" s="20"/>
      <c r="B23" s="560" t="s">
        <v>95</v>
      </c>
    </row>
    <row r="24" spans="1:2">
      <c r="A24" s="20"/>
      <c r="B24" s="560" t="s">
        <v>97</v>
      </c>
    </row>
    <row r="25" spans="1:2">
      <c r="A25" s="20"/>
      <c r="B25" s="560" t="s">
        <v>98</v>
      </c>
    </row>
    <row r="26" spans="1:2">
      <c r="A26" s="20"/>
      <c r="B26" s="560" t="s">
        <v>99</v>
      </c>
    </row>
    <row r="27" spans="1:2" ht="30">
      <c r="A27" s="20"/>
      <c r="B27" s="560" t="s">
        <v>101</v>
      </c>
    </row>
    <row r="28" spans="1:2">
      <c r="A28" s="20"/>
      <c r="B28" s="560" t="s">
        <v>100</v>
      </c>
    </row>
    <row r="29" spans="1:2">
      <c r="A29" s="20"/>
      <c r="B29" s="560" t="s">
        <v>103</v>
      </c>
    </row>
    <row r="30" spans="1:2">
      <c r="A30" s="20"/>
      <c r="B30" s="560" t="s">
        <v>102</v>
      </c>
    </row>
    <row r="31" spans="1:2">
      <c r="A31" s="20"/>
      <c r="B31" s="560" t="s">
        <v>104</v>
      </c>
    </row>
    <row r="32" spans="1:2">
      <c r="A32" s="20"/>
      <c r="B32" s="560" t="s">
        <v>105</v>
      </c>
    </row>
    <row r="33" spans="1:2">
      <c r="A33" s="20"/>
      <c r="B33" s="560" t="s">
        <v>106</v>
      </c>
    </row>
    <row r="34" spans="1:2">
      <c r="A34" s="20"/>
      <c r="B34" s="560" t="s">
        <v>107</v>
      </c>
    </row>
    <row r="35" spans="1:2">
      <c r="A35" s="20"/>
      <c r="B35" s="560" t="s">
        <v>109</v>
      </c>
    </row>
    <row r="36" spans="1:2" ht="30">
      <c r="B36" s="560" t="s">
        <v>110</v>
      </c>
    </row>
    <row r="37" spans="1:2">
      <c r="A37" s="20"/>
      <c r="B37" s="560" t="s">
        <v>111</v>
      </c>
    </row>
    <row r="38" spans="1:2">
      <c r="A38" s="20"/>
      <c r="B38" s="560" t="s">
        <v>112</v>
      </c>
    </row>
    <row r="39" spans="1:2">
      <c r="A39" s="20"/>
      <c r="B39" s="560" t="s">
        <v>118</v>
      </c>
    </row>
    <row r="40" spans="1:2">
      <c r="A40" s="20"/>
      <c r="B40" s="560" t="s">
        <v>113</v>
      </c>
    </row>
    <row r="41" spans="1:2">
      <c r="A41" s="20"/>
      <c r="B41" s="560" t="s">
        <v>117</v>
      </c>
    </row>
    <row r="42" spans="1:2">
      <c r="A42" s="20"/>
      <c r="B42" s="560" t="s">
        <v>114</v>
      </c>
    </row>
    <row r="43" spans="1:2">
      <c r="A43" s="20"/>
      <c r="B43" s="560" t="s">
        <v>116</v>
      </c>
    </row>
    <row r="44" spans="1:2">
      <c r="A44" s="20"/>
      <c r="B44" s="560" t="s">
        <v>119</v>
      </c>
    </row>
    <row r="45" spans="1:2">
      <c r="A45" s="20"/>
      <c r="B45" s="560" t="s">
        <v>120</v>
      </c>
    </row>
    <row r="46" spans="1:2">
      <c r="A46" s="20"/>
      <c r="B46" s="560" t="s">
        <v>121</v>
      </c>
    </row>
    <row r="47" spans="1:2">
      <c r="A47" s="20"/>
      <c r="B47" s="560" t="s">
        <v>122</v>
      </c>
    </row>
    <row r="48" spans="1:2">
      <c r="A48" s="20"/>
      <c r="B48" s="560" t="s">
        <v>123</v>
      </c>
    </row>
    <row r="49" spans="1:2">
      <c r="A49" s="20"/>
      <c r="B49" s="560" t="s">
        <v>124</v>
      </c>
    </row>
    <row r="50" spans="1:2">
      <c r="A50" s="20"/>
      <c r="B50" s="560" t="s">
        <v>125</v>
      </c>
    </row>
    <row r="51" spans="1:2">
      <c r="A51" s="20"/>
      <c r="B51" s="562" t="s">
        <v>126</v>
      </c>
    </row>
    <row r="52" spans="1:2">
      <c r="A52" s="20"/>
      <c r="B52" s="560" t="s">
        <v>127</v>
      </c>
    </row>
    <row r="53" spans="1:2">
      <c r="A53" s="20"/>
      <c r="B53" s="560" t="s">
        <v>128</v>
      </c>
    </row>
    <row r="54" spans="1:2">
      <c r="A54" s="20"/>
      <c r="B54" s="560" t="s">
        <v>129</v>
      </c>
    </row>
    <row r="55" spans="1:2">
      <c r="A55" s="20"/>
      <c r="B55" s="560" t="s">
        <v>130</v>
      </c>
    </row>
    <row r="56" spans="1:2" ht="30">
      <c r="A56" s="20"/>
      <c r="B56" s="563" t="s">
        <v>131</v>
      </c>
    </row>
    <row r="57" spans="1:2">
      <c r="A57" s="20"/>
      <c r="B57" s="563" t="s">
        <v>134</v>
      </c>
    </row>
    <row r="58" spans="1:2">
      <c r="A58" s="20"/>
      <c r="B58" s="560" t="s">
        <v>135</v>
      </c>
    </row>
    <row r="59" spans="1:2">
      <c r="A59" s="20"/>
      <c r="B59" s="560" t="s">
        <v>136</v>
      </c>
    </row>
    <row r="60" spans="1:2">
      <c r="A60" s="20"/>
      <c r="B60" s="560" t="s">
        <v>137</v>
      </c>
    </row>
    <row r="61" spans="1:2">
      <c r="A61" s="20"/>
      <c r="B61" s="560" t="s">
        <v>138</v>
      </c>
    </row>
    <row r="62" spans="1:2">
      <c r="A62" s="20"/>
      <c r="B62" s="560" t="s">
        <v>139</v>
      </c>
    </row>
    <row r="63" spans="1:2">
      <c r="A63" s="20"/>
      <c r="B63" s="560" t="s">
        <v>140</v>
      </c>
    </row>
    <row r="64" spans="1:2">
      <c r="A64" s="20"/>
      <c r="B64" s="560" t="s">
        <v>141</v>
      </c>
    </row>
    <row r="65" spans="1:2">
      <c r="A65" s="20"/>
      <c r="B65" s="562" t="s">
        <v>142</v>
      </c>
    </row>
    <row r="66" spans="1:2">
      <c r="A66" s="20">
        <v>44295.333333333336</v>
      </c>
      <c r="B66" s="563" t="s">
        <v>143</v>
      </c>
    </row>
    <row r="67" spans="1:2">
      <c r="A67" s="20"/>
      <c r="B67" s="560" t="s">
        <v>144</v>
      </c>
    </row>
    <row r="68" spans="1:2">
      <c r="A68" s="20"/>
      <c r="B68" s="560" t="s">
        <v>145</v>
      </c>
    </row>
    <row r="69" spans="1:2">
      <c r="A69" s="20"/>
      <c r="B69" s="560" t="s">
        <v>146</v>
      </c>
    </row>
    <row r="70" spans="1:2">
      <c r="A70" s="20">
        <v>44295.45416666667</v>
      </c>
      <c r="B70" s="563" t="s">
        <v>143</v>
      </c>
    </row>
    <row r="71" spans="1:2">
      <c r="A71" s="20"/>
      <c r="B71" s="563" t="s">
        <v>147</v>
      </c>
    </row>
    <row r="72" spans="1:2">
      <c r="A72" s="20"/>
      <c r="B72" s="560" t="s">
        <v>148</v>
      </c>
    </row>
    <row r="73" spans="1:2">
      <c r="A73" s="20"/>
      <c r="B73" s="560" t="s">
        <v>149</v>
      </c>
    </row>
    <row r="74" spans="1:2">
      <c r="A74" s="20"/>
      <c r="B74" s="563" t="s">
        <v>152</v>
      </c>
    </row>
    <row r="75" spans="1:2">
      <c r="A75" s="20">
        <v>44297.355856249997</v>
      </c>
      <c r="B75" s="560" t="s">
        <v>153</v>
      </c>
    </row>
    <row r="76" spans="1:2">
      <c r="A76" s="20"/>
      <c r="B76" s="560" t="s">
        <v>154</v>
      </c>
    </row>
    <row r="77" spans="1:2">
      <c r="A77" s="20"/>
      <c r="B77" s="560" t="s">
        <v>155</v>
      </c>
    </row>
    <row r="78" spans="1:2">
      <c r="A78" s="20"/>
      <c r="B78" s="560" t="s">
        <v>157</v>
      </c>
    </row>
    <row r="79" spans="1:2">
      <c r="A79" s="20"/>
      <c r="B79" s="560" t="s">
        <v>156</v>
      </c>
    </row>
    <row r="80" spans="1:2">
      <c r="A80" s="20"/>
      <c r="B80" s="560" t="s">
        <v>158</v>
      </c>
    </row>
    <row r="81" spans="1:2">
      <c r="A81" s="20">
        <v>44297.8298399306</v>
      </c>
      <c r="B81" s="560" t="s">
        <v>159</v>
      </c>
    </row>
    <row r="82" spans="1:2">
      <c r="A82" s="20"/>
      <c r="B82" s="560" t="s">
        <v>160</v>
      </c>
    </row>
    <row r="83" spans="1:2">
      <c r="A83" s="20"/>
      <c r="B83" s="560" t="s">
        <v>161</v>
      </c>
    </row>
    <row r="84" spans="1:2" ht="30">
      <c r="A84" s="20"/>
      <c r="B84" s="560" t="s">
        <v>162</v>
      </c>
    </row>
    <row r="85" spans="1:2">
      <c r="A85" s="20"/>
      <c r="B85" s="560" t="s">
        <v>163</v>
      </c>
    </row>
    <row r="86" spans="1:2">
      <c r="A86" s="20"/>
      <c r="B86" s="560" t="s">
        <v>164</v>
      </c>
    </row>
    <row r="87" spans="1:2">
      <c r="A87" s="20"/>
      <c r="B87" s="560" t="s">
        <v>165</v>
      </c>
    </row>
    <row r="88" spans="1:2">
      <c r="A88" s="20"/>
      <c r="B88" s="560" t="s">
        <v>166</v>
      </c>
    </row>
    <row r="89" spans="1:2">
      <c r="A89" s="20"/>
      <c r="B89" s="560" t="s">
        <v>167</v>
      </c>
    </row>
    <row r="90" spans="1:2">
      <c r="A90" s="20">
        <v>44299.579150810197</v>
      </c>
      <c r="B90" s="560" t="s">
        <v>169</v>
      </c>
    </row>
    <row r="91" spans="1:2">
      <c r="A91" s="20"/>
      <c r="B91" s="560" t="s">
        <v>170</v>
      </c>
    </row>
    <row r="92" spans="1:2">
      <c r="A92" s="20">
        <v>44299.694020486102</v>
      </c>
      <c r="B92" s="560" t="s">
        <v>171</v>
      </c>
    </row>
    <row r="93" spans="1:2">
      <c r="A93" s="20"/>
      <c r="B93" s="560" t="s">
        <v>172</v>
      </c>
    </row>
    <row r="94" spans="1:2">
      <c r="A94" s="20"/>
      <c r="B94" s="560" t="s">
        <v>173</v>
      </c>
    </row>
    <row r="95" spans="1:2">
      <c r="A95" s="20"/>
      <c r="B95" s="560" t="s">
        <v>174</v>
      </c>
    </row>
    <row r="96" spans="1:2">
      <c r="A96" s="20"/>
      <c r="B96" s="560" t="s">
        <v>175</v>
      </c>
    </row>
    <row r="97" spans="1:2">
      <c r="A97" s="20">
        <v>44300.588789467598</v>
      </c>
      <c r="B97" s="560" t="s">
        <v>176</v>
      </c>
    </row>
    <row r="98" spans="1:2">
      <c r="A98" s="20"/>
      <c r="B98" s="560" t="s">
        <v>178</v>
      </c>
    </row>
    <row r="99" spans="1:2">
      <c r="A99" s="20"/>
      <c r="B99" s="560" t="s">
        <v>179</v>
      </c>
    </row>
    <row r="100" spans="1:2">
      <c r="A100" s="20"/>
      <c r="B100" s="560" t="s">
        <v>177</v>
      </c>
    </row>
    <row r="101" spans="1:2" ht="30">
      <c r="A101" s="20"/>
      <c r="B101" s="560" t="s">
        <v>180</v>
      </c>
    </row>
    <row r="102" spans="1:2">
      <c r="A102" s="20"/>
      <c r="B102" s="560" t="s">
        <v>181</v>
      </c>
    </row>
    <row r="103" spans="1:2">
      <c r="A103" s="20"/>
      <c r="B103" s="560" t="s">
        <v>182</v>
      </c>
    </row>
    <row r="104" spans="1:2">
      <c r="A104" s="20"/>
      <c r="B104" s="560" t="s">
        <v>185</v>
      </c>
    </row>
    <row r="105" spans="1:2">
      <c r="A105" s="20">
        <v>44302.4714969907</v>
      </c>
      <c r="B105" s="560" t="s">
        <v>186</v>
      </c>
    </row>
    <row r="106" spans="1:2">
      <c r="A106" s="20"/>
      <c r="B106" s="560" t="s">
        <v>187</v>
      </c>
    </row>
    <row r="107" spans="1:2">
      <c r="A107" s="20"/>
      <c r="B107" s="560" t="s">
        <v>188</v>
      </c>
    </row>
    <row r="108" spans="1:2">
      <c r="A108" s="20"/>
      <c r="B108" s="560" t="s">
        <v>189</v>
      </c>
    </row>
    <row r="109" spans="1:2">
      <c r="A109" s="20"/>
      <c r="B109" s="560" t="s">
        <v>191</v>
      </c>
    </row>
    <row r="110" spans="1:2">
      <c r="A110" s="20"/>
      <c r="B110" s="560" t="s">
        <v>192</v>
      </c>
    </row>
    <row r="111" spans="1:2">
      <c r="A111" s="20">
        <v>44303</v>
      </c>
      <c r="B111" s="560" t="s">
        <v>193</v>
      </c>
    </row>
    <row r="112" spans="1:2">
      <c r="A112" s="20"/>
      <c r="B112" s="560" t="s">
        <v>197</v>
      </c>
    </row>
    <row r="113" spans="1:2">
      <c r="A113" s="20"/>
      <c r="B113" s="560" t="s">
        <v>198</v>
      </c>
    </row>
    <row r="114" spans="1:2">
      <c r="A114" s="20">
        <v>44304.534314583303</v>
      </c>
      <c r="B114" s="560" t="s">
        <v>199</v>
      </c>
    </row>
    <row r="115" spans="1:2">
      <c r="A115" s="20"/>
      <c r="B115" s="560" t="s">
        <v>202</v>
      </c>
    </row>
    <row r="116" spans="1:2">
      <c r="A116" s="20"/>
      <c r="B116" s="560" t="s">
        <v>203</v>
      </c>
    </row>
    <row r="117" spans="1:2">
      <c r="A117" s="20"/>
      <c r="B117" s="560" t="s">
        <v>204</v>
      </c>
    </row>
    <row r="118" spans="1:2">
      <c r="A118" s="20"/>
      <c r="B118" s="560" t="s">
        <v>205</v>
      </c>
    </row>
    <row r="119" spans="1:2">
      <c r="A119" s="20"/>
      <c r="B119" s="560" t="s">
        <v>206</v>
      </c>
    </row>
    <row r="120" spans="1:2">
      <c r="A120" s="20">
        <v>44305.451966898101</v>
      </c>
      <c r="B120" s="560" t="s">
        <v>207</v>
      </c>
    </row>
    <row r="121" spans="1:2">
      <c r="A121" s="20"/>
      <c r="B121" s="560" t="s">
        <v>208</v>
      </c>
    </row>
    <row r="122" spans="1:2">
      <c r="A122" s="20"/>
      <c r="B122" s="560" t="s">
        <v>214</v>
      </c>
    </row>
    <row r="123" spans="1:2">
      <c r="A123" s="20"/>
      <c r="B123" s="560" t="s">
        <v>212</v>
      </c>
    </row>
    <row r="124" spans="1:2">
      <c r="A124" s="20"/>
      <c r="B124" s="560" t="s">
        <v>213</v>
      </c>
    </row>
    <row r="125" spans="1:2">
      <c r="A125" s="20"/>
      <c r="B125" s="560" t="s">
        <v>215</v>
      </c>
    </row>
    <row r="126" spans="1:2">
      <c r="A126" s="20"/>
      <c r="B126" s="560" t="s">
        <v>216</v>
      </c>
    </row>
    <row r="127" spans="1:2">
      <c r="A127" s="20"/>
      <c r="B127" s="560" t="s">
        <v>217</v>
      </c>
    </row>
    <row r="128" spans="1:2">
      <c r="A128" s="20"/>
      <c r="B128" s="560" t="s">
        <v>218</v>
      </c>
    </row>
    <row r="129" spans="1:2">
      <c r="A129" s="20"/>
      <c r="B129" s="560" t="s">
        <v>219</v>
      </c>
    </row>
    <row r="130" spans="1:2">
      <c r="A130" s="20">
        <v>44306.324938425903</v>
      </c>
      <c r="B130" s="560" t="s">
        <v>220</v>
      </c>
    </row>
    <row r="131" spans="1:2">
      <c r="A131" s="20"/>
      <c r="B131" s="560" t="s">
        <v>221</v>
      </c>
    </row>
    <row r="132" spans="1:2">
      <c r="A132" s="20"/>
      <c r="B132" s="560" t="s">
        <v>222</v>
      </c>
    </row>
    <row r="133" spans="1:2">
      <c r="A133" s="20"/>
      <c r="B133" s="560" t="s">
        <v>223</v>
      </c>
    </row>
    <row r="134" spans="1:2">
      <c r="A134" s="20"/>
      <c r="B134" s="560" t="s">
        <v>224</v>
      </c>
    </row>
    <row r="135" spans="1:2">
      <c r="A135" s="20"/>
      <c r="B135" s="560" t="s">
        <v>225</v>
      </c>
    </row>
    <row r="136" spans="1:2">
      <c r="A136" s="20"/>
      <c r="B136" s="560" t="s">
        <v>226</v>
      </c>
    </row>
    <row r="137" spans="1:2">
      <c r="A137" s="20"/>
      <c r="B137" s="560" t="s">
        <v>227</v>
      </c>
    </row>
    <row r="138" spans="1:2">
      <c r="A138" s="20"/>
      <c r="B138" s="560" t="s">
        <v>228</v>
      </c>
    </row>
    <row r="139" spans="1:2">
      <c r="A139" s="20">
        <v>44307.766821643498</v>
      </c>
      <c r="B139" s="560" t="s">
        <v>229</v>
      </c>
    </row>
    <row r="140" spans="1:2">
      <c r="A140" s="20">
        <v>44307.8445818287</v>
      </c>
      <c r="B140" s="560" t="s">
        <v>230</v>
      </c>
    </row>
    <row r="141" spans="1:2">
      <c r="A141" s="20">
        <v>44308.488527314803</v>
      </c>
      <c r="B141" s="560" t="s">
        <v>231</v>
      </c>
    </row>
    <row r="142" spans="1:2">
      <c r="A142" s="20"/>
      <c r="B142" s="560" t="s">
        <v>232</v>
      </c>
    </row>
    <row r="143" spans="1:2">
      <c r="A143" s="20"/>
      <c r="B143" s="560" t="s">
        <v>242</v>
      </c>
    </row>
    <row r="144" spans="1:2">
      <c r="A144" s="20">
        <v>44314.278955902802</v>
      </c>
      <c r="B144" s="560" t="s">
        <v>243</v>
      </c>
    </row>
    <row r="145" spans="1:2">
      <c r="A145" s="20"/>
      <c r="B145" s="560" t="s">
        <v>245</v>
      </c>
    </row>
    <row r="146" spans="1:2">
      <c r="A146" s="20"/>
      <c r="B146" s="560" t="s">
        <v>247</v>
      </c>
    </row>
    <row r="147" spans="1:2">
      <c r="A147" s="20">
        <v>44315.688820486102</v>
      </c>
      <c r="B147" s="560" t="s">
        <v>252</v>
      </c>
    </row>
    <row r="148" spans="1:2">
      <c r="A148" s="20"/>
      <c r="B148" s="560" t="s">
        <v>249</v>
      </c>
    </row>
    <row r="149" spans="1:2">
      <c r="A149" s="20"/>
      <c r="B149" s="560" t="s">
        <v>250</v>
      </c>
    </row>
    <row r="150" spans="1:2" ht="30">
      <c r="A150" s="20"/>
      <c r="B150" s="560" t="s">
        <v>251</v>
      </c>
    </row>
    <row r="151" spans="1:2">
      <c r="A151" s="20"/>
      <c r="B151" s="560" t="s">
        <v>253</v>
      </c>
    </row>
    <row r="152" spans="1:2">
      <c r="A152" s="20">
        <v>44315.8158616898</v>
      </c>
      <c r="B152" s="560" t="s">
        <v>254</v>
      </c>
    </row>
    <row r="153" spans="1:2">
      <c r="A153" s="20"/>
      <c r="B153" s="560" t="s">
        <v>255</v>
      </c>
    </row>
    <row r="154" spans="1:2">
      <c r="A154" s="20"/>
      <c r="B154" s="560" t="s">
        <v>256</v>
      </c>
    </row>
    <row r="155" spans="1:2">
      <c r="A155" s="20"/>
      <c r="B155" s="560" t="s">
        <v>257</v>
      </c>
    </row>
    <row r="156" spans="1:2">
      <c r="A156" s="20"/>
      <c r="B156" s="560" t="s">
        <v>258</v>
      </c>
    </row>
    <row r="157" spans="1:2">
      <c r="A157" s="20"/>
      <c r="B157" s="560" t="s">
        <v>259</v>
      </c>
    </row>
    <row r="158" spans="1:2">
      <c r="A158" s="20">
        <v>44316.651822337997</v>
      </c>
      <c r="B158" s="560" t="s">
        <v>260</v>
      </c>
    </row>
    <row r="159" spans="1:2">
      <c r="A159" s="20"/>
      <c r="B159" s="560" t="s">
        <v>262</v>
      </c>
    </row>
    <row r="160" spans="1:2">
      <c r="A160" s="20"/>
      <c r="B160" s="560" t="s">
        <v>261</v>
      </c>
    </row>
    <row r="161" spans="1:2" ht="30">
      <c r="A161" s="20"/>
      <c r="B161" s="560" t="s">
        <v>263</v>
      </c>
    </row>
    <row r="162" spans="1:2">
      <c r="A162" s="20"/>
      <c r="B162" s="560" t="s">
        <v>264</v>
      </c>
    </row>
    <row r="163" spans="1:2">
      <c r="A163" s="20"/>
      <c r="B163" s="560" t="s">
        <v>265</v>
      </c>
    </row>
    <row r="164" spans="1:2">
      <c r="A164" s="20"/>
      <c r="B164" s="560" t="s">
        <v>266</v>
      </c>
    </row>
    <row r="165" spans="1:2">
      <c r="A165" s="20"/>
      <c r="B165" s="560" t="s">
        <v>268</v>
      </c>
    </row>
    <row r="166" spans="1:2">
      <c r="A166" s="20"/>
      <c r="B166" s="560" t="s">
        <v>269</v>
      </c>
    </row>
    <row r="167" spans="1:2">
      <c r="A167" s="20">
        <v>44318.795286805602</v>
      </c>
      <c r="B167" s="560" t="s">
        <v>280</v>
      </c>
    </row>
    <row r="168" spans="1:2">
      <c r="A168" s="20"/>
      <c r="B168" s="560" t="s">
        <v>279</v>
      </c>
    </row>
    <row r="169" spans="1:2">
      <c r="A169" s="20">
        <v>44319.416666666664</v>
      </c>
      <c r="B169" s="560" t="s">
        <v>281</v>
      </c>
    </row>
    <row r="170" spans="1:2">
      <c r="A170" s="20"/>
      <c r="B170" s="560" t="s">
        <v>283</v>
      </c>
    </row>
    <row r="171" spans="1:2">
      <c r="A171" s="20">
        <v>44320.589794328705</v>
      </c>
      <c r="B171" s="560" t="s">
        <v>284</v>
      </c>
    </row>
    <row r="172" spans="1:2">
      <c r="A172" s="20"/>
      <c r="B172" s="560" t="s">
        <v>291</v>
      </c>
    </row>
    <row r="173" spans="1:2">
      <c r="A173" s="20">
        <v>44321</v>
      </c>
      <c r="B173" s="560" t="s">
        <v>292</v>
      </c>
    </row>
    <row r="174" spans="1:2">
      <c r="A174" s="20"/>
      <c r="B174" s="560" t="s">
        <v>293</v>
      </c>
    </row>
    <row r="175" spans="1:2">
      <c r="A175" s="20"/>
      <c r="B175" s="560" t="s">
        <v>294</v>
      </c>
    </row>
    <row r="176" spans="1:2">
      <c r="A176" s="20"/>
      <c r="B176" s="560" t="s">
        <v>295</v>
      </c>
    </row>
    <row r="177" spans="1:2">
      <c r="A177" s="20"/>
      <c r="B177" s="560" t="s">
        <v>296</v>
      </c>
    </row>
    <row r="178" spans="1:2">
      <c r="A178" s="20"/>
      <c r="B178" s="560" t="s">
        <v>297</v>
      </c>
    </row>
    <row r="179" spans="1:2">
      <c r="A179" s="20"/>
      <c r="B179" s="560" t="s">
        <v>300</v>
      </c>
    </row>
    <row r="180" spans="1:2">
      <c r="A180" s="20"/>
      <c r="B180" s="560" t="s">
        <v>301</v>
      </c>
    </row>
    <row r="181" spans="1:2">
      <c r="A181" s="20"/>
      <c r="B181" s="560" t="s">
        <v>303</v>
      </c>
    </row>
    <row r="182" spans="1:2">
      <c r="A182" s="20"/>
      <c r="B182" s="560" t="s">
        <v>304</v>
      </c>
    </row>
    <row r="183" spans="1:2">
      <c r="A183" s="20">
        <v>44322.355669791701</v>
      </c>
      <c r="B183" s="560" t="s">
        <v>306</v>
      </c>
    </row>
    <row r="184" spans="1:2">
      <c r="A184" s="20"/>
      <c r="B184" s="560" t="s">
        <v>308</v>
      </c>
    </row>
    <row r="185" spans="1:2">
      <c r="A185" s="20"/>
      <c r="B185" s="560" t="s">
        <v>309</v>
      </c>
    </row>
    <row r="186" spans="1:2">
      <c r="A186" s="20"/>
      <c r="B186" s="560" t="s">
        <v>310</v>
      </c>
    </row>
    <row r="187" spans="1:2">
      <c r="A187" s="20"/>
      <c r="B187" s="560" t="s">
        <v>311</v>
      </c>
    </row>
    <row r="188" spans="1:2">
      <c r="A188" s="20">
        <v>44323.920671874999</v>
      </c>
      <c r="B188" s="560" t="s">
        <v>313</v>
      </c>
    </row>
    <row r="189" spans="1:2">
      <c r="A189" s="20"/>
      <c r="B189" s="560" t="s">
        <v>314</v>
      </c>
    </row>
    <row r="190" spans="1:2">
      <c r="A190" s="20"/>
      <c r="B190" s="560" t="s">
        <v>315</v>
      </c>
    </row>
    <row r="191" spans="1:2">
      <c r="A191" s="20"/>
      <c r="B191" s="560" t="s">
        <v>316</v>
      </c>
    </row>
    <row r="192" spans="1:2">
      <c r="A192" s="20"/>
      <c r="B192" s="560" t="s">
        <v>317</v>
      </c>
    </row>
    <row r="193" spans="1:2">
      <c r="A193" s="20"/>
      <c r="B193" s="560" t="s">
        <v>318</v>
      </c>
    </row>
    <row r="194" spans="1:2">
      <c r="A194" s="20"/>
      <c r="B194" s="560" t="s">
        <v>319</v>
      </c>
    </row>
    <row r="195" spans="1:2">
      <c r="A195" s="20"/>
      <c r="B195" s="560" t="s">
        <v>320</v>
      </c>
    </row>
    <row r="196" spans="1:2">
      <c r="A196" s="20"/>
      <c r="B196" s="560" t="s">
        <v>321</v>
      </c>
    </row>
    <row r="197" spans="1:2">
      <c r="A197" s="20"/>
      <c r="B197" s="560" t="s">
        <v>322</v>
      </c>
    </row>
    <row r="198" spans="1:2">
      <c r="A198" s="20">
        <v>44325.499741435196</v>
      </c>
      <c r="B198" s="560" t="s">
        <v>323</v>
      </c>
    </row>
    <row r="199" spans="1:2">
      <c r="A199" s="20"/>
      <c r="B199" s="560" t="s">
        <v>324</v>
      </c>
    </row>
    <row r="200" spans="1:2">
      <c r="A200" s="20"/>
      <c r="B200" s="560" t="s">
        <v>325</v>
      </c>
    </row>
    <row r="201" spans="1:2">
      <c r="A201" s="20"/>
      <c r="B201" s="560" t="s">
        <v>326</v>
      </c>
    </row>
    <row r="202" spans="1:2">
      <c r="A202" s="20"/>
      <c r="B202" s="560" t="s">
        <v>327</v>
      </c>
    </row>
    <row r="203" spans="1:2">
      <c r="A203" s="20"/>
      <c r="B203" s="560" t="s">
        <v>328</v>
      </c>
    </row>
    <row r="204" spans="1:2">
      <c r="A204" s="20"/>
      <c r="B204" s="560" t="s">
        <v>329</v>
      </c>
    </row>
    <row r="205" spans="1:2">
      <c r="A205" s="20"/>
      <c r="B205" s="560" t="s">
        <v>330</v>
      </c>
    </row>
    <row r="206" spans="1:2">
      <c r="A206" s="20"/>
      <c r="B206" s="560" t="s">
        <v>331</v>
      </c>
    </row>
    <row r="207" spans="1:2">
      <c r="A207" s="20"/>
      <c r="B207" s="560" t="s">
        <v>332</v>
      </c>
    </row>
    <row r="208" spans="1:2">
      <c r="A208" s="20"/>
      <c r="B208" s="560" t="s">
        <v>333</v>
      </c>
    </row>
    <row r="209" spans="1:2">
      <c r="A209" s="20">
        <v>44326.575224768501</v>
      </c>
      <c r="B209" s="560" t="s">
        <v>334</v>
      </c>
    </row>
    <row r="210" spans="1:2">
      <c r="A210" s="20"/>
      <c r="B210" s="560" t="s">
        <v>335</v>
      </c>
    </row>
    <row r="211" spans="1:2">
      <c r="A211" s="20"/>
      <c r="B211" s="560" t="s">
        <v>336</v>
      </c>
    </row>
    <row r="212" spans="1:2">
      <c r="A212" s="20"/>
      <c r="B212" s="560" t="s">
        <v>337</v>
      </c>
    </row>
    <row r="213" spans="1:2">
      <c r="A213" s="20"/>
      <c r="B213" s="560" t="s">
        <v>340</v>
      </c>
    </row>
    <row r="214" spans="1:2">
      <c r="A214" s="20">
        <v>44328.702704976902</v>
      </c>
      <c r="B214" s="560" t="s">
        <v>341</v>
      </c>
    </row>
    <row r="215" spans="1:2">
      <c r="A215" s="20"/>
      <c r="B215" s="560" t="s">
        <v>342</v>
      </c>
    </row>
    <row r="216" spans="1:2">
      <c r="A216" s="20"/>
      <c r="B216" s="560" t="s">
        <v>343</v>
      </c>
    </row>
    <row r="217" spans="1:2">
      <c r="A217" s="20"/>
      <c r="B217" s="560" t="s">
        <v>345</v>
      </c>
    </row>
    <row r="218" spans="1:2">
      <c r="A218" s="20"/>
      <c r="B218" s="560" t="s">
        <v>346</v>
      </c>
    </row>
    <row r="219" spans="1:2">
      <c r="A219" s="20"/>
      <c r="B219" s="560" t="s">
        <v>344</v>
      </c>
    </row>
    <row r="220" spans="1:2">
      <c r="A220" s="20"/>
      <c r="B220" s="560" t="s">
        <v>348</v>
      </c>
    </row>
    <row r="221" spans="1:2">
      <c r="A221" s="20"/>
      <c r="B221" s="560" t="s">
        <v>347</v>
      </c>
    </row>
    <row r="222" spans="1:2">
      <c r="A222" s="20"/>
      <c r="B222" s="560" t="s">
        <v>349</v>
      </c>
    </row>
    <row r="223" spans="1:2">
      <c r="A223" s="20"/>
      <c r="B223" s="560" t="s">
        <v>350</v>
      </c>
    </row>
    <row r="224" spans="1:2">
      <c r="A224" s="20">
        <v>44333.425679861102</v>
      </c>
      <c r="B224" s="560" t="s">
        <v>351</v>
      </c>
    </row>
    <row r="225" spans="1:2">
      <c r="A225" s="20"/>
      <c r="B225" s="560" t="s">
        <v>352</v>
      </c>
    </row>
    <row r="226" spans="1:2">
      <c r="A226" s="20"/>
      <c r="B226" s="560" t="s">
        <v>356</v>
      </c>
    </row>
    <row r="227" spans="1:2">
      <c r="A227" s="20"/>
      <c r="B227" s="560" t="s">
        <v>357</v>
      </c>
    </row>
    <row r="228" spans="1:2">
      <c r="A228" s="20"/>
      <c r="B228" s="560" t="s">
        <v>358</v>
      </c>
    </row>
    <row r="229" spans="1:2">
      <c r="A229" s="20"/>
      <c r="B229" s="560" t="s">
        <v>359</v>
      </c>
    </row>
    <row r="230" spans="1:2">
      <c r="A230" s="20"/>
      <c r="B230" s="560" t="s">
        <v>361</v>
      </c>
    </row>
    <row r="231" spans="1:2">
      <c r="A231" s="20"/>
      <c r="B231" s="560" t="s">
        <v>362</v>
      </c>
    </row>
    <row r="232" spans="1:2">
      <c r="A232" s="20">
        <v>44336</v>
      </c>
      <c r="B232" s="560" t="s">
        <v>366</v>
      </c>
    </row>
    <row r="233" spans="1:2">
      <c r="A233" s="20"/>
      <c r="B233" s="560" t="s">
        <v>367</v>
      </c>
    </row>
    <row r="234" spans="1:2">
      <c r="A234" s="20"/>
      <c r="B234" s="560" t="s">
        <v>369</v>
      </c>
    </row>
    <row r="235" spans="1:2">
      <c r="A235" s="20"/>
      <c r="B235" s="560" t="s">
        <v>370</v>
      </c>
    </row>
    <row r="236" spans="1:2">
      <c r="A236" s="20"/>
      <c r="B236" s="560" t="s">
        <v>373</v>
      </c>
    </row>
    <row r="237" spans="1:2">
      <c r="A237" s="20"/>
      <c r="B237" s="560" t="s">
        <v>375</v>
      </c>
    </row>
    <row r="238" spans="1:2">
      <c r="A238" s="20"/>
      <c r="B238" s="560" t="s">
        <v>383</v>
      </c>
    </row>
    <row r="239" spans="1:2">
      <c r="A239" s="20"/>
      <c r="B239" s="560" t="s">
        <v>382</v>
      </c>
    </row>
    <row r="240" spans="1:2">
      <c r="A240" s="20"/>
      <c r="B240" s="560" t="s">
        <v>384</v>
      </c>
    </row>
    <row r="241" spans="1:2">
      <c r="A241" s="20"/>
      <c r="B241" s="560" t="s">
        <v>388</v>
      </c>
    </row>
    <row r="242" spans="1:2">
      <c r="A242" s="20"/>
      <c r="B242" s="560" t="s">
        <v>389</v>
      </c>
    </row>
    <row r="243" spans="1:2">
      <c r="A243" s="20"/>
      <c r="B243" s="560" t="s">
        <v>390</v>
      </c>
    </row>
    <row r="244" spans="1:2">
      <c r="A244" s="20"/>
      <c r="B244" s="560" t="s">
        <v>392</v>
      </c>
    </row>
    <row r="245" spans="1:2">
      <c r="A245" s="20">
        <v>44338.757544444401</v>
      </c>
      <c r="B245" s="560" t="s">
        <v>391</v>
      </c>
    </row>
    <row r="246" spans="1:2">
      <c r="A246" s="20"/>
      <c r="B246" s="560" t="s">
        <v>393</v>
      </c>
    </row>
    <row r="247" spans="1:2">
      <c r="A247" s="20">
        <v>44340.377351157404</v>
      </c>
      <c r="B247" s="560" t="s">
        <v>394</v>
      </c>
    </row>
    <row r="248" spans="1:2">
      <c r="A248" s="20"/>
      <c r="B248" s="560" t="s">
        <v>395</v>
      </c>
    </row>
    <row r="249" spans="1:2">
      <c r="A249" s="20"/>
      <c r="B249" s="560" t="s">
        <v>398</v>
      </c>
    </row>
    <row r="250" spans="1:2">
      <c r="A250" s="20"/>
      <c r="B250" s="560" t="s">
        <v>399</v>
      </c>
    </row>
    <row r="251" spans="1:2">
      <c r="A251" s="20"/>
      <c r="B251" s="560" t="s">
        <v>400</v>
      </c>
    </row>
    <row r="252" spans="1:2">
      <c r="A252" s="20"/>
      <c r="B252" s="560" t="s">
        <v>1834</v>
      </c>
    </row>
    <row r="253" spans="1:2">
      <c r="A253" s="20"/>
      <c r="B253" s="560" t="s">
        <v>402</v>
      </c>
    </row>
    <row r="254" spans="1:2">
      <c r="B254" s="560" t="s">
        <v>403</v>
      </c>
    </row>
    <row r="255" spans="1:2">
      <c r="A255" s="20">
        <v>44341.368147569403</v>
      </c>
      <c r="B255" s="560" t="s">
        <v>405</v>
      </c>
    </row>
    <row r="256" spans="1:2">
      <c r="A256" s="20"/>
      <c r="B256" s="560" t="s">
        <v>407</v>
      </c>
    </row>
    <row r="257" spans="1:2">
      <c r="A257" s="20"/>
      <c r="B257" s="560" t="s">
        <v>410</v>
      </c>
    </row>
    <row r="258" spans="1:2">
      <c r="A258" s="20"/>
      <c r="B258" s="560" t="s">
        <v>413</v>
      </c>
    </row>
    <row r="259" spans="1:2">
      <c r="A259" s="20"/>
      <c r="B259" s="560" t="s">
        <v>414</v>
      </c>
    </row>
    <row r="260" spans="1:2">
      <c r="A260" s="20"/>
      <c r="B260" s="560" t="s">
        <v>415</v>
      </c>
    </row>
    <row r="261" spans="1:2">
      <c r="A261" s="20"/>
      <c r="B261" s="560" t="s">
        <v>416</v>
      </c>
    </row>
    <row r="262" spans="1:2">
      <c r="A262" s="20"/>
      <c r="B262" s="560" t="s">
        <v>417</v>
      </c>
    </row>
    <row r="263" spans="1:2">
      <c r="A263" s="20"/>
      <c r="B263" s="560" t="s">
        <v>419</v>
      </c>
    </row>
    <row r="264" spans="1:2">
      <c r="A264" s="20"/>
      <c r="B264" s="560" t="s">
        <v>430</v>
      </c>
    </row>
    <row r="265" spans="1:2">
      <c r="A265" s="20"/>
      <c r="B265" s="560" t="s">
        <v>1854</v>
      </c>
    </row>
    <row r="266" spans="1:2">
      <c r="A266" s="20"/>
      <c r="B266" s="560" t="s">
        <v>431</v>
      </c>
    </row>
    <row r="267" spans="1:2">
      <c r="A267" s="20">
        <v>44343.596566666703</v>
      </c>
      <c r="B267" s="560" t="s">
        <v>432</v>
      </c>
    </row>
    <row r="268" spans="1:2">
      <c r="A268" s="20"/>
      <c r="B268" s="560" t="s">
        <v>433</v>
      </c>
    </row>
    <row r="269" spans="1:2">
      <c r="A269" s="20"/>
      <c r="B269" s="560" t="s">
        <v>434</v>
      </c>
    </row>
    <row r="270" spans="1:2">
      <c r="A270" s="20"/>
      <c r="B270" s="560" t="s">
        <v>483</v>
      </c>
    </row>
    <row r="271" spans="1:2">
      <c r="A271" s="20"/>
      <c r="B271" s="560" t="s">
        <v>484</v>
      </c>
    </row>
    <row r="272" spans="1:2">
      <c r="A272" s="20"/>
      <c r="B272" s="560" t="s">
        <v>485</v>
      </c>
    </row>
    <row r="273" spans="1:2">
      <c r="A273" s="20"/>
      <c r="B273" s="560" t="s">
        <v>486</v>
      </c>
    </row>
    <row r="274" spans="1:2">
      <c r="A274" s="20"/>
      <c r="B274" s="560" t="s">
        <v>487</v>
      </c>
    </row>
    <row r="275" spans="1:2" ht="30">
      <c r="A275" s="20"/>
      <c r="B275" s="560" t="s">
        <v>489</v>
      </c>
    </row>
    <row r="276" spans="1:2">
      <c r="A276" s="20">
        <v>44352.575020601798</v>
      </c>
      <c r="B276" s="560" t="s">
        <v>491</v>
      </c>
    </row>
    <row r="277" spans="1:2">
      <c r="A277" s="20"/>
      <c r="B277" s="560" t="s">
        <v>490</v>
      </c>
    </row>
    <row r="278" spans="1:2">
      <c r="A278" s="20"/>
      <c r="B278" s="560" t="s">
        <v>492</v>
      </c>
    </row>
    <row r="279" spans="1:2">
      <c r="A279" s="20">
        <v>44353.419314120401</v>
      </c>
      <c r="B279" s="560" t="s">
        <v>493</v>
      </c>
    </row>
    <row r="280" spans="1:2">
      <c r="A280" s="20"/>
      <c r="B280" s="560" t="s">
        <v>499</v>
      </c>
    </row>
    <row r="281" spans="1:2">
      <c r="A281" s="20"/>
      <c r="B281" s="560" t="s">
        <v>494</v>
      </c>
    </row>
    <row r="282" spans="1:2">
      <c r="A282" s="20"/>
      <c r="B282" s="560" t="s">
        <v>495</v>
      </c>
    </row>
    <row r="283" spans="1:2">
      <c r="A283" s="20"/>
      <c r="B283" s="560" t="s">
        <v>496</v>
      </c>
    </row>
    <row r="284" spans="1:2">
      <c r="A284" s="20"/>
      <c r="B284" s="560" t="s">
        <v>498</v>
      </c>
    </row>
    <row r="285" spans="1:2">
      <c r="A285" s="20"/>
      <c r="B285" s="560" t="s">
        <v>500</v>
      </c>
    </row>
    <row r="286" spans="1:2">
      <c r="A286" s="20"/>
      <c r="B286" s="560" t="s">
        <v>501</v>
      </c>
    </row>
    <row r="287" spans="1:2">
      <c r="A287" s="20"/>
      <c r="B287" s="560" t="s">
        <v>502</v>
      </c>
    </row>
    <row r="288" spans="1:2">
      <c r="A288" s="20"/>
      <c r="B288" s="560" t="s">
        <v>503</v>
      </c>
    </row>
    <row r="289" spans="1:2">
      <c r="A289" s="20"/>
      <c r="B289" s="560" t="s">
        <v>504</v>
      </c>
    </row>
    <row r="290" spans="1:2" ht="30">
      <c r="A290" s="20"/>
      <c r="B290" s="560" t="s">
        <v>505</v>
      </c>
    </row>
    <row r="291" spans="1:2">
      <c r="A291" s="20"/>
      <c r="B291" s="560" t="s">
        <v>506</v>
      </c>
    </row>
    <row r="292" spans="1:2">
      <c r="A292" s="20"/>
      <c r="B292" s="560" t="s">
        <v>507</v>
      </c>
    </row>
    <row r="293" spans="1:2">
      <c r="A293" s="20"/>
      <c r="B293" s="560" t="s">
        <v>508</v>
      </c>
    </row>
    <row r="294" spans="1:2">
      <c r="A294" s="20"/>
      <c r="B294" s="560" t="s">
        <v>510</v>
      </c>
    </row>
    <row r="295" spans="1:2">
      <c r="A295" s="20"/>
      <c r="B295" s="560" t="s">
        <v>509</v>
      </c>
    </row>
    <row r="296" spans="1:2">
      <c r="A296" s="20"/>
      <c r="B296" s="560" t="s">
        <v>512</v>
      </c>
    </row>
    <row r="297" spans="1:2">
      <c r="A297" s="20"/>
      <c r="B297" s="560" t="s">
        <v>513</v>
      </c>
    </row>
    <row r="298" spans="1:2">
      <c r="A298" s="20"/>
      <c r="B298" s="560" t="s">
        <v>517</v>
      </c>
    </row>
    <row r="299" spans="1:2">
      <c r="A299" s="20"/>
      <c r="B299" s="560" t="s">
        <v>518</v>
      </c>
    </row>
    <row r="300" spans="1:2">
      <c r="A300" s="20">
        <v>44356.777344212998</v>
      </c>
      <c r="B300" s="560" t="s">
        <v>519</v>
      </c>
    </row>
    <row r="301" spans="1:2">
      <c r="A301" s="20"/>
      <c r="B301" s="560" t="s">
        <v>520</v>
      </c>
    </row>
    <row r="302" spans="1:2">
      <c r="A302" s="20"/>
      <c r="B302" s="560" t="s">
        <v>521</v>
      </c>
    </row>
    <row r="303" spans="1:2">
      <c r="A303" s="20"/>
      <c r="B303" s="560" t="s">
        <v>522</v>
      </c>
    </row>
    <row r="304" spans="1:2" ht="30">
      <c r="A304" s="20"/>
      <c r="B304" s="560" t="s">
        <v>523</v>
      </c>
    </row>
    <row r="305" spans="1:2">
      <c r="A305" s="20"/>
      <c r="B305" s="560" t="s">
        <v>524</v>
      </c>
    </row>
    <row r="306" spans="1:2">
      <c r="A306" s="20"/>
      <c r="B306" s="560" t="s">
        <v>525</v>
      </c>
    </row>
    <row r="307" spans="1:2">
      <c r="A307" s="20"/>
      <c r="B307" s="560" t="s">
        <v>526</v>
      </c>
    </row>
    <row r="308" spans="1:2">
      <c r="A308" s="20"/>
      <c r="B308" s="560" t="s">
        <v>527</v>
      </c>
    </row>
    <row r="309" spans="1:2">
      <c r="A309" s="20"/>
      <c r="B309" s="560" t="s">
        <v>537</v>
      </c>
    </row>
    <row r="310" spans="1:2">
      <c r="A310" s="20">
        <v>44357.347470833301</v>
      </c>
      <c r="B310" s="560" t="s">
        <v>538</v>
      </c>
    </row>
    <row r="311" spans="1:2">
      <c r="A311" s="20"/>
      <c r="B311" s="560" t="s">
        <v>541</v>
      </c>
    </row>
    <row r="312" spans="1:2">
      <c r="A312" s="20"/>
      <c r="B312" s="560" t="s">
        <v>542</v>
      </c>
    </row>
    <row r="313" spans="1:2">
      <c r="A313" s="20"/>
      <c r="B313" s="560" t="s">
        <v>544</v>
      </c>
    </row>
    <row r="314" spans="1:2">
      <c r="A314" s="20"/>
      <c r="B314" s="560" t="s">
        <v>545</v>
      </c>
    </row>
    <row r="315" spans="1:2">
      <c r="A315" s="20"/>
      <c r="B315" s="560" t="s">
        <v>546</v>
      </c>
    </row>
    <row r="316" spans="1:2">
      <c r="A316" s="20"/>
      <c r="B316" s="560" t="s">
        <v>547</v>
      </c>
    </row>
    <row r="317" spans="1:2">
      <c r="A317" s="20"/>
      <c r="B317" s="560" t="s">
        <v>548</v>
      </c>
    </row>
    <row r="318" spans="1:2">
      <c r="A318" s="20"/>
      <c r="B318" s="560" t="s">
        <v>549</v>
      </c>
    </row>
    <row r="319" spans="1:2">
      <c r="A319" s="20"/>
      <c r="B319" s="560" t="s">
        <v>550</v>
      </c>
    </row>
    <row r="320" spans="1:2">
      <c r="A320" s="20"/>
      <c r="B320" s="560" t="s">
        <v>551</v>
      </c>
    </row>
    <row r="321" spans="1:2">
      <c r="A321" s="20"/>
      <c r="B321" s="560" t="s">
        <v>552</v>
      </c>
    </row>
    <row r="322" spans="1:2">
      <c r="A322" s="20"/>
      <c r="B322" s="560" t="s">
        <v>553</v>
      </c>
    </row>
    <row r="323" spans="1:2">
      <c r="A323" s="20">
        <v>44359.798668518502</v>
      </c>
      <c r="B323" s="560" t="s">
        <v>554</v>
      </c>
    </row>
    <row r="324" spans="1:2">
      <c r="A324" s="20"/>
      <c r="B324" s="560" t="s">
        <v>555</v>
      </c>
    </row>
    <row r="325" spans="1:2">
      <c r="A325" s="20">
        <v>44360.301544444403</v>
      </c>
      <c r="B325" s="560" t="s">
        <v>556</v>
      </c>
    </row>
    <row r="326" spans="1:2">
      <c r="A326" s="20"/>
      <c r="B326" s="560" t="s">
        <v>557</v>
      </c>
    </row>
    <row r="327" spans="1:2">
      <c r="A327" s="20"/>
      <c r="B327" s="560" t="s">
        <v>558</v>
      </c>
    </row>
    <row r="328" spans="1:2">
      <c r="A328" s="20"/>
      <c r="B328" s="560" t="s">
        <v>559</v>
      </c>
    </row>
    <row r="329" spans="1:2">
      <c r="A329" s="20"/>
      <c r="B329" s="560" t="s">
        <v>560</v>
      </c>
    </row>
    <row r="330" spans="1:2">
      <c r="A330" s="20"/>
      <c r="B330" s="560" t="s">
        <v>561</v>
      </c>
    </row>
    <row r="331" spans="1:2">
      <c r="A331" s="20"/>
      <c r="B331" s="560" t="s">
        <v>562</v>
      </c>
    </row>
    <row r="332" spans="1:2" ht="30">
      <c r="A332" s="20"/>
      <c r="B332" s="560" t="s">
        <v>567</v>
      </c>
    </row>
    <row r="333" spans="1:2">
      <c r="A333" s="20"/>
      <c r="B333" s="560" t="s">
        <v>563</v>
      </c>
    </row>
    <row r="334" spans="1:2" ht="30">
      <c r="A334" s="20"/>
      <c r="B334" s="560" t="s">
        <v>564</v>
      </c>
    </row>
    <row r="335" spans="1:2">
      <c r="A335" s="20"/>
      <c r="B335" s="560" t="s">
        <v>565</v>
      </c>
    </row>
    <row r="336" spans="1:2">
      <c r="A336" s="20"/>
      <c r="B336" s="560" t="s">
        <v>571</v>
      </c>
    </row>
    <row r="337" spans="1:2">
      <c r="A337" s="20">
        <v>44360.751121412002</v>
      </c>
      <c r="B337" s="560" t="s">
        <v>566</v>
      </c>
    </row>
    <row r="338" spans="1:2">
      <c r="A338" s="20"/>
      <c r="B338" s="560" t="s">
        <v>568</v>
      </c>
    </row>
    <row r="339" spans="1:2">
      <c r="A339" s="20"/>
      <c r="B339" s="560" t="s">
        <v>569</v>
      </c>
    </row>
    <row r="340" spans="1:2">
      <c r="A340" s="20"/>
      <c r="B340" s="560" t="s">
        <v>570</v>
      </c>
    </row>
    <row r="341" spans="1:2">
      <c r="A341" s="20"/>
      <c r="B341" s="560" t="s">
        <v>577</v>
      </c>
    </row>
    <row r="342" spans="1:2" ht="30">
      <c r="A342" s="20"/>
      <c r="B342" s="560" t="s">
        <v>572</v>
      </c>
    </row>
    <row r="343" spans="1:2" ht="30">
      <c r="A343" s="20"/>
      <c r="B343" s="560" t="s">
        <v>579</v>
      </c>
    </row>
    <row r="344" spans="1:2">
      <c r="A344" s="20"/>
      <c r="B344" s="560" t="s">
        <v>574</v>
      </c>
    </row>
    <row r="345" spans="1:2" ht="30">
      <c r="A345" s="20"/>
      <c r="B345" s="560" t="s">
        <v>576</v>
      </c>
    </row>
    <row r="346" spans="1:2">
      <c r="A346" s="20"/>
      <c r="B346" s="560" t="s">
        <v>578</v>
      </c>
    </row>
    <row r="347" spans="1:2">
      <c r="A347" s="20"/>
      <c r="B347" s="560" t="s">
        <v>580</v>
      </c>
    </row>
    <row r="348" spans="1:2">
      <c r="A348" s="20"/>
      <c r="B348" s="560" t="s">
        <v>581</v>
      </c>
    </row>
    <row r="349" spans="1:2" ht="30">
      <c r="A349" s="20"/>
      <c r="B349" s="560" t="s">
        <v>582</v>
      </c>
    </row>
    <row r="350" spans="1:2">
      <c r="A350" s="20"/>
      <c r="B350" s="560" t="s">
        <v>583</v>
      </c>
    </row>
    <row r="351" spans="1:2">
      <c r="A351" s="20"/>
      <c r="B351" s="560" t="s">
        <v>584</v>
      </c>
    </row>
    <row r="352" spans="1:2">
      <c r="A352" s="20"/>
      <c r="B352" s="560" t="s">
        <v>585</v>
      </c>
    </row>
    <row r="353" spans="1:2">
      <c r="A353" s="20">
        <v>44362.670448611098</v>
      </c>
      <c r="B353" s="560" t="s">
        <v>586</v>
      </c>
    </row>
    <row r="354" spans="1:2">
      <c r="A354" s="20"/>
      <c r="B354" s="560" t="s">
        <v>587</v>
      </c>
    </row>
    <row r="355" spans="1:2">
      <c r="A355" s="20"/>
      <c r="B355" s="560" t="s">
        <v>588</v>
      </c>
    </row>
    <row r="356" spans="1:2">
      <c r="A356" s="20"/>
      <c r="B356" s="560" t="s">
        <v>590</v>
      </c>
    </row>
    <row r="357" spans="1:2">
      <c r="A357" s="20"/>
      <c r="B357" s="560" t="s">
        <v>591</v>
      </c>
    </row>
    <row r="358" spans="1:2">
      <c r="A358" s="20"/>
      <c r="B358" s="560" t="s">
        <v>593</v>
      </c>
    </row>
    <row r="359" spans="1:2">
      <c r="A359" s="20"/>
      <c r="B359" s="560" t="s">
        <v>594</v>
      </c>
    </row>
    <row r="360" spans="1:2">
      <c r="A360" s="20"/>
      <c r="B360" s="560" t="s">
        <v>595</v>
      </c>
    </row>
    <row r="361" spans="1:2">
      <c r="A361" s="20"/>
      <c r="B361" s="560" t="s">
        <v>596</v>
      </c>
    </row>
    <row r="362" spans="1:2">
      <c r="A362" s="20"/>
      <c r="B362" s="560" t="s">
        <v>605</v>
      </c>
    </row>
    <row r="363" spans="1:2">
      <c r="A363" s="20"/>
      <c r="B363" s="560" t="s">
        <v>597</v>
      </c>
    </row>
    <row r="364" spans="1:2">
      <c r="A364" s="20"/>
      <c r="B364" s="560" t="s">
        <v>598</v>
      </c>
    </row>
    <row r="365" spans="1:2">
      <c r="A365" s="20"/>
      <c r="B365" s="560" t="s">
        <v>599</v>
      </c>
    </row>
    <row r="366" spans="1:2">
      <c r="A366" s="20"/>
      <c r="B366" s="560" t="s">
        <v>600</v>
      </c>
    </row>
    <row r="367" spans="1:2">
      <c r="A367" s="20">
        <v>44363.678779398098</v>
      </c>
      <c r="B367" s="560" t="s">
        <v>601</v>
      </c>
    </row>
    <row r="368" spans="1:2">
      <c r="A368" s="20"/>
      <c r="B368" s="560" t="s">
        <v>602</v>
      </c>
    </row>
    <row r="369" spans="1:2">
      <c r="A369" s="20"/>
      <c r="B369" s="560" t="s">
        <v>603</v>
      </c>
    </row>
    <row r="370" spans="1:2">
      <c r="A370" s="20">
        <v>44364.255856481483</v>
      </c>
      <c r="B370" s="560" t="s">
        <v>604</v>
      </c>
    </row>
    <row r="371" spans="1:2">
      <c r="A371" s="20"/>
      <c r="B371" s="560" t="s">
        <v>606</v>
      </c>
    </row>
    <row r="372" spans="1:2">
      <c r="A372" s="20"/>
      <c r="B372" s="560" t="s">
        <v>607</v>
      </c>
    </row>
    <row r="373" spans="1:2">
      <c r="A373" s="20"/>
      <c r="B373" s="560" t="s">
        <v>608</v>
      </c>
    </row>
    <row r="374" spans="1:2">
      <c r="A374" s="20"/>
      <c r="B374" s="560" t="s">
        <v>609</v>
      </c>
    </row>
    <row r="375" spans="1:2">
      <c r="A375" s="20"/>
      <c r="B375" s="560" t="s">
        <v>610</v>
      </c>
    </row>
    <row r="376" spans="1:2">
      <c r="A376" s="20"/>
      <c r="B376" s="560" t="s">
        <v>611</v>
      </c>
    </row>
    <row r="377" spans="1:2">
      <c r="A377" s="20"/>
      <c r="B377" s="560" t="s">
        <v>612</v>
      </c>
    </row>
    <row r="378" spans="1:2">
      <c r="A378" s="20"/>
      <c r="B378" s="560" t="s">
        <v>615</v>
      </c>
    </row>
    <row r="379" spans="1:2">
      <c r="A379" s="20">
        <v>44364.571406713003</v>
      </c>
      <c r="B379" s="560" t="s">
        <v>613</v>
      </c>
    </row>
    <row r="380" spans="1:2">
      <c r="A380" s="20"/>
      <c r="B380" s="560" t="s">
        <v>616</v>
      </c>
    </row>
    <row r="381" spans="1:2">
      <c r="A381" s="20"/>
      <c r="B381" s="560" t="s">
        <v>617</v>
      </c>
    </row>
    <row r="382" spans="1:2">
      <c r="A382" s="20"/>
      <c r="B382" s="560" t="s">
        <v>619</v>
      </c>
    </row>
    <row r="383" spans="1:2">
      <c r="A383" s="20"/>
      <c r="B383" s="560" t="s">
        <v>620</v>
      </c>
    </row>
    <row r="384" spans="1:2">
      <c r="A384" s="20">
        <v>44365.652302546303</v>
      </c>
      <c r="B384" s="560" t="s">
        <v>622</v>
      </c>
    </row>
    <row r="385" spans="1:2">
      <c r="A385" s="20"/>
      <c r="B385" s="560" t="s">
        <v>625</v>
      </c>
    </row>
    <row r="386" spans="1:2">
      <c r="A386" s="20"/>
      <c r="B386" s="560" t="s">
        <v>626</v>
      </c>
    </row>
    <row r="387" spans="1:2">
      <c r="A387" s="20"/>
      <c r="B387" s="560" t="s">
        <v>627</v>
      </c>
    </row>
    <row r="388" spans="1:2">
      <c r="A388" s="20"/>
      <c r="B388" s="560" t="s">
        <v>628</v>
      </c>
    </row>
    <row r="389" spans="1:2">
      <c r="A389" s="20"/>
      <c r="B389" s="560" t="s">
        <v>629</v>
      </c>
    </row>
    <row r="390" spans="1:2" ht="30">
      <c r="A390" s="20">
        <v>44366.343164699101</v>
      </c>
      <c r="B390" s="560" t="s">
        <v>630</v>
      </c>
    </row>
    <row r="391" spans="1:2">
      <c r="A391" s="20"/>
      <c r="B391" s="560" t="s">
        <v>631</v>
      </c>
    </row>
    <row r="392" spans="1:2">
      <c r="A392" s="20"/>
      <c r="B392" s="560" t="s">
        <v>632</v>
      </c>
    </row>
    <row r="393" spans="1:2">
      <c r="A393" s="20"/>
      <c r="B393" s="560" t="s">
        <v>633</v>
      </c>
    </row>
    <row r="394" spans="1:2">
      <c r="A394" s="20"/>
      <c r="B394" s="560" t="s">
        <v>639</v>
      </c>
    </row>
    <row r="395" spans="1:2" ht="30">
      <c r="A395" s="20"/>
      <c r="B395" s="560" t="s">
        <v>640</v>
      </c>
    </row>
    <row r="396" spans="1:2">
      <c r="A396" s="20"/>
      <c r="B396" s="560" t="s">
        <v>641</v>
      </c>
    </row>
    <row r="397" spans="1:2">
      <c r="A397" s="20"/>
      <c r="B397" s="560" t="s">
        <v>642</v>
      </c>
    </row>
    <row r="398" spans="1:2">
      <c r="A398" s="20"/>
      <c r="B398" s="560" t="s">
        <v>643</v>
      </c>
    </row>
    <row r="399" spans="1:2" ht="30">
      <c r="A399" s="20"/>
      <c r="B399" s="560" t="s">
        <v>644</v>
      </c>
    </row>
    <row r="400" spans="1:2">
      <c r="A400" s="20"/>
      <c r="B400" s="560" t="s">
        <v>645</v>
      </c>
    </row>
    <row r="401" spans="1:2">
      <c r="A401" s="20"/>
      <c r="B401" s="560" t="s">
        <v>648</v>
      </c>
    </row>
    <row r="402" spans="1:2">
      <c r="A402" s="20"/>
      <c r="B402" s="560" t="s">
        <v>649</v>
      </c>
    </row>
    <row r="403" spans="1:2">
      <c r="A403" s="60">
        <v>44368.569395023202</v>
      </c>
      <c r="B403" s="560" t="s">
        <v>646</v>
      </c>
    </row>
    <row r="404" spans="1:2">
      <c r="A404" s="60"/>
      <c r="B404" s="560" t="s">
        <v>647</v>
      </c>
    </row>
    <row r="405" spans="1:2" ht="30">
      <c r="A405" s="60">
        <v>44370.624910532402</v>
      </c>
      <c r="B405" s="560" t="s">
        <v>650</v>
      </c>
    </row>
    <row r="406" spans="1:2">
      <c r="A406" s="60"/>
      <c r="B406" s="560" t="s">
        <v>653</v>
      </c>
    </row>
    <row r="407" spans="1:2">
      <c r="A407" s="60"/>
      <c r="B407" s="560" t="s">
        <v>654</v>
      </c>
    </row>
    <row r="408" spans="1:2">
      <c r="A408" s="60">
        <v>44377.714576967599</v>
      </c>
      <c r="B408" s="560" t="s">
        <v>655</v>
      </c>
    </row>
    <row r="409" spans="1:2">
      <c r="A409" s="60"/>
      <c r="B409" s="560" t="s">
        <v>656</v>
      </c>
    </row>
    <row r="410" spans="1:2">
      <c r="A410" s="60"/>
      <c r="B410" s="560" t="s">
        <v>658</v>
      </c>
    </row>
    <row r="411" spans="1:2">
      <c r="A411" s="60"/>
      <c r="B411" s="560" t="s">
        <v>659</v>
      </c>
    </row>
    <row r="412" spans="1:2">
      <c r="A412" s="60">
        <v>44378.460482060204</v>
      </c>
      <c r="B412" s="560" t="s">
        <v>667</v>
      </c>
    </row>
    <row r="413" spans="1:2">
      <c r="A413" s="60"/>
      <c r="B413" s="560" t="s">
        <v>668</v>
      </c>
    </row>
    <row r="414" spans="1:2">
      <c r="A414" s="60"/>
      <c r="B414" s="560" t="s">
        <v>669</v>
      </c>
    </row>
    <row r="415" spans="1:2">
      <c r="A415" s="60"/>
      <c r="B415" s="560" t="s">
        <v>673</v>
      </c>
    </row>
    <row r="416" spans="1:2">
      <c r="A416" s="60"/>
      <c r="B416" s="560" t="s">
        <v>674</v>
      </c>
    </row>
    <row r="417" spans="1:2">
      <c r="A417" s="60"/>
      <c r="B417" s="560" t="s">
        <v>683</v>
      </c>
    </row>
    <row r="418" spans="1:2">
      <c r="A418" s="60"/>
      <c r="B418" s="560" t="s">
        <v>684</v>
      </c>
    </row>
    <row r="419" spans="1:2">
      <c r="A419" s="60">
        <v>44379.903977661997</v>
      </c>
      <c r="B419" s="560" t="s">
        <v>685</v>
      </c>
    </row>
    <row r="420" spans="1:2">
      <c r="A420" s="60"/>
      <c r="B420" s="560" t="s">
        <v>686</v>
      </c>
    </row>
    <row r="421" spans="1:2">
      <c r="A421" s="60"/>
      <c r="B421" s="560" t="s">
        <v>687</v>
      </c>
    </row>
    <row r="422" spans="1:2">
      <c r="A422" s="60"/>
      <c r="B422" s="560" t="s">
        <v>688</v>
      </c>
    </row>
    <row r="423" spans="1:2">
      <c r="A423" s="60"/>
      <c r="B423" s="560" t="s">
        <v>689</v>
      </c>
    </row>
    <row r="424" spans="1:2">
      <c r="A424" s="60"/>
      <c r="B424" s="560" t="s">
        <v>691</v>
      </c>
    </row>
    <row r="425" spans="1:2">
      <c r="A425" s="60"/>
      <c r="B425" s="560" t="s">
        <v>690</v>
      </c>
    </row>
    <row r="426" spans="1:2">
      <c r="A426" s="60">
        <v>44381.743217592499</v>
      </c>
      <c r="B426" s="560" t="s">
        <v>695</v>
      </c>
    </row>
    <row r="427" spans="1:2">
      <c r="A427" s="60"/>
      <c r="B427" s="560" t="s">
        <v>692</v>
      </c>
    </row>
    <row r="428" spans="1:2">
      <c r="A428" s="60"/>
      <c r="B428" s="560" t="s">
        <v>693</v>
      </c>
    </row>
    <row r="429" spans="1:2">
      <c r="A429" s="60">
        <v>44382.434702199098</v>
      </c>
      <c r="B429" s="560" t="s">
        <v>694</v>
      </c>
    </row>
    <row r="430" spans="1:2">
      <c r="A430" s="60"/>
      <c r="B430" s="560" t="s">
        <v>696</v>
      </c>
    </row>
    <row r="431" spans="1:2">
      <c r="A431" s="60"/>
      <c r="B431" s="560" t="s">
        <v>697</v>
      </c>
    </row>
    <row r="432" spans="1:2">
      <c r="A432" s="60"/>
      <c r="B432" s="560" t="s">
        <v>698</v>
      </c>
    </row>
    <row r="433" spans="1:2">
      <c r="A433" s="60"/>
      <c r="B433" s="560" t="s">
        <v>699</v>
      </c>
    </row>
    <row r="434" spans="1:2">
      <c r="A434" s="60">
        <v>44389.828451736103</v>
      </c>
      <c r="B434" s="560" t="s">
        <v>700</v>
      </c>
    </row>
    <row r="435" spans="1:2">
      <c r="A435" s="60"/>
      <c r="B435" s="560" t="s">
        <v>702</v>
      </c>
    </row>
    <row r="436" spans="1:2" ht="30">
      <c r="A436" s="60">
        <v>44390.399459953704</v>
      </c>
      <c r="B436" s="560" t="s">
        <v>707</v>
      </c>
    </row>
    <row r="437" spans="1:2">
      <c r="A437" s="60"/>
      <c r="B437" s="560" t="s">
        <v>703</v>
      </c>
    </row>
    <row r="438" spans="1:2">
      <c r="A438" s="60"/>
      <c r="B438" s="560" t="s">
        <v>704</v>
      </c>
    </row>
    <row r="439" spans="1:2">
      <c r="A439" s="60"/>
      <c r="B439" s="560" t="s">
        <v>706</v>
      </c>
    </row>
    <row r="440" spans="1:2">
      <c r="A440" s="60"/>
      <c r="B440" s="560" t="s">
        <v>705</v>
      </c>
    </row>
    <row r="441" spans="1:2">
      <c r="A441" s="60">
        <v>44391.441843865701</v>
      </c>
      <c r="B441" s="560" t="s">
        <v>708</v>
      </c>
    </row>
    <row r="442" spans="1:2">
      <c r="A442" s="60"/>
      <c r="B442" s="560" t="s">
        <v>711</v>
      </c>
    </row>
    <row r="443" spans="1:2">
      <c r="A443" s="60"/>
      <c r="B443" s="560" t="s">
        <v>712</v>
      </c>
    </row>
    <row r="444" spans="1:2">
      <c r="A444" s="60">
        <v>44392.6351945602</v>
      </c>
      <c r="B444" s="560" t="s">
        <v>713</v>
      </c>
    </row>
    <row r="445" spans="1:2">
      <c r="A445" s="60"/>
      <c r="B445" s="560" t="s">
        <v>714</v>
      </c>
    </row>
    <row r="446" spans="1:2">
      <c r="A446" s="60"/>
      <c r="B446" s="560" t="s">
        <v>715</v>
      </c>
    </row>
    <row r="447" spans="1:2">
      <c r="A447" s="60"/>
      <c r="B447" s="560" t="s">
        <v>716</v>
      </c>
    </row>
    <row r="448" spans="1:2">
      <c r="A448" s="60"/>
      <c r="B448" s="560" t="s">
        <v>717</v>
      </c>
    </row>
    <row r="449" spans="1:2">
      <c r="A449" s="60"/>
      <c r="B449" s="560" t="s">
        <v>718</v>
      </c>
    </row>
    <row r="450" spans="1:2">
      <c r="A450" s="60">
        <v>44393.596008449102</v>
      </c>
      <c r="B450" s="560" t="s">
        <v>721</v>
      </c>
    </row>
    <row r="451" spans="1:2" ht="30">
      <c r="A451" s="60"/>
      <c r="B451" s="560" t="s">
        <v>722</v>
      </c>
    </row>
    <row r="452" spans="1:2">
      <c r="A452" s="60"/>
      <c r="B452" s="560" t="s">
        <v>723</v>
      </c>
    </row>
    <row r="453" spans="1:2">
      <c r="A453" s="60">
        <v>44394.344260300903</v>
      </c>
      <c r="B453" s="560" t="s">
        <v>724</v>
      </c>
    </row>
    <row r="454" spans="1:2">
      <c r="A454" s="60"/>
      <c r="B454" s="560" t="s">
        <v>725</v>
      </c>
    </row>
    <row r="455" spans="1:2">
      <c r="A455" s="60"/>
      <c r="B455" s="560" t="s">
        <v>726</v>
      </c>
    </row>
    <row r="456" spans="1:2">
      <c r="A456" s="60"/>
      <c r="B456" s="560" t="s">
        <v>727</v>
      </c>
    </row>
    <row r="457" spans="1:2">
      <c r="A457" s="60"/>
      <c r="B457" s="560" t="s">
        <v>728</v>
      </c>
    </row>
    <row r="458" spans="1:2">
      <c r="A458" s="60"/>
      <c r="B458" s="560" t="s">
        <v>729</v>
      </c>
    </row>
    <row r="459" spans="1:2">
      <c r="A459" s="60">
        <v>44396.432169791697</v>
      </c>
      <c r="B459" s="560" t="s">
        <v>730</v>
      </c>
    </row>
    <row r="460" spans="1:2">
      <c r="A460" s="60"/>
      <c r="B460" s="560" t="s">
        <v>731</v>
      </c>
    </row>
    <row r="461" spans="1:2">
      <c r="A461" s="60"/>
      <c r="B461" s="560" t="s">
        <v>732</v>
      </c>
    </row>
    <row r="462" spans="1:2">
      <c r="A462" s="60"/>
      <c r="B462" s="560" t="s">
        <v>733</v>
      </c>
    </row>
    <row r="463" spans="1:2">
      <c r="A463" s="60"/>
      <c r="B463" s="560" t="s">
        <v>736</v>
      </c>
    </row>
    <row r="464" spans="1:2">
      <c r="A464" s="60"/>
      <c r="B464" s="560" t="s">
        <v>737</v>
      </c>
    </row>
    <row r="465" spans="1:2">
      <c r="A465" s="60"/>
      <c r="B465" s="560" t="s">
        <v>738</v>
      </c>
    </row>
    <row r="466" spans="1:2">
      <c r="A466" s="60"/>
      <c r="B466" s="560" t="s">
        <v>739</v>
      </c>
    </row>
    <row r="467" spans="1:2">
      <c r="A467" s="60">
        <v>44397.760985416702</v>
      </c>
      <c r="B467" s="560" t="s">
        <v>740</v>
      </c>
    </row>
    <row r="468" spans="1:2">
      <c r="A468" s="60"/>
      <c r="B468" s="560" t="s">
        <v>741</v>
      </c>
    </row>
    <row r="469" spans="1:2">
      <c r="A469" s="60"/>
      <c r="B469" s="560" t="s">
        <v>743</v>
      </c>
    </row>
    <row r="470" spans="1:2">
      <c r="A470" s="60"/>
      <c r="B470" s="560" t="s">
        <v>744</v>
      </c>
    </row>
    <row r="471" spans="1:2">
      <c r="A471" s="60"/>
      <c r="B471" s="560" t="s">
        <v>746</v>
      </c>
    </row>
    <row r="472" spans="1:2">
      <c r="A472" s="60"/>
      <c r="B472" s="560" t="s">
        <v>745</v>
      </c>
    </row>
    <row r="473" spans="1:2">
      <c r="A473" s="60"/>
      <c r="B473" s="560" t="s">
        <v>747</v>
      </c>
    </row>
    <row r="474" spans="1:2">
      <c r="A474" s="60"/>
      <c r="B474" s="560" t="s">
        <v>1835</v>
      </c>
    </row>
    <row r="475" spans="1:2">
      <c r="A475" s="60"/>
      <c r="B475" s="560" t="s">
        <v>748</v>
      </c>
    </row>
    <row r="476" spans="1:2">
      <c r="A476" s="60"/>
      <c r="B476" s="560" t="s">
        <v>749</v>
      </c>
    </row>
    <row r="477" spans="1:2">
      <c r="A477" s="60"/>
      <c r="B477" s="560" t="s">
        <v>750</v>
      </c>
    </row>
    <row r="478" spans="1:2">
      <c r="A478" s="60"/>
      <c r="B478" s="560" t="s">
        <v>751</v>
      </c>
    </row>
    <row r="479" spans="1:2">
      <c r="A479" s="60"/>
      <c r="B479" s="560" t="s">
        <v>752</v>
      </c>
    </row>
    <row r="480" spans="1:2" ht="30">
      <c r="A480" s="60"/>
      <c r="B480" s="560" t="s">
        <v>753</v>
      </c>
    </row>
    <row r="481" spans="1:2">
      <c r="A481" s="60"/>
      <c r="B481" s="560" t="s">
        <v>754</v>
      </c>
    </row>
    <row r="482" spans="1:2">
      <c r="A482" s="60"/>
      <c r="B482" s="560" t="s">
        <v>755</v>
      </c>
    </row>
    <row r="483" spans="1:2">
      <c r="A483" s="60">
        <v>44400.683648495396</v>
      </c>
      <c r="B483" s="560" t="s">
        <v>756</v>
      </c>
    </row>
    <row r="484" spans="1:2">
      <c r="A484" s="60"/>
      <c r="B484" s="560" t="s">
        <v>757</v>
      </c>
    </row>
    <row r="485" spans="1:2">
      <c r="A485" s="60"/>
      <c r="B485" s="560" t="s">
        <v>758</v>
      </c>
    </row>
    <row r="486" spans="1:2">
      <c r="A486" s="60">
        <v>44402.489091782401</v>
      </c>
      <c r="B486" s="560" t="s">
        <v>760</v>
      </c>
    </row>
    <row r="487" spans="1:2">
      <c r="A487" s="60"/>
      <c r="B487" s="560" t="s">
        <v>762</v>
      </c>
    </row>
    <row r="488" spans="1:2">
      <c r="A488" s="60"/>
      <c r="B488" s="560" t="s">
        <v>764</v>
      </c>
    </row>
    <row r="489" spans="1:2">
      <c r="A489" s="60"/>
      <c r="B489" s="560" t="s">
        <v>765</v>
      </c>
    </row>
    <row r="490" spans="1:2">
      <c r="A490" s="60">
        <v>44403.537572337998</v>
      </c>
      <c r="B490" s="560" t="s">
        <v>766</v>
      </c>
    </row>
    <row r="491" spans="1:2">
      <c r="A491" s="60"/>
      <c r="B491" s="560" t="s">
        <v>767</v>
      </c>
    </row>
    <row r="492" spans="1:2">
      <c r="A492" s="60"/>
      <c r="B492" s="560" t="s">
        <v>1836</v>
      </c>
    </row>
    <row r="493" spans="1:2">
      <c r="A493" s="60"/>
      <c r="B493" s="560" t="s">
        <v>1837</v>
      </c>
    </row>
    <row r="494" spans="1:2">
      <c r="A494" s="60"/>
      <c r="B494" s="560" t="s">
        <v>1838</v>
      </c>
    </row>
    <row r="495" spans="1:2">
      <c r="A495" s="60"/>
      <c r="B495" s="560" t="s">
        <v>768</v>
      </c>
    </row>
    <row r="496" spans="1:2">
      <c r="A496" s="60"/>
      <c r="B496" s="560" t="s">
        <v>770</v>
      </c>
    </row>
    <row r="497" spans="1:2">
      <c r="A497" s="60">
        <v>44406.638095601898</v>
      </c>
      <c r="B497" s="560" t="s">
        <v>771</v>
      </c>
    </row>
    <row r="498" spans="1:2">
      <c r="A498" s="60"/>
      <c r="B498" s="560" t="s">
        <v>772</v>
      </c>
    </row>
    <row r="499" spans="1:2">
      <c r="A499" s="60"/>
      <c r="B499" s="560" t="s">
        <v>773</v>
      </c>
    </row>
    <row r="500" spans="1:2">
      <c r="A500" s="60"/>
      <c r="B500" s="560" t="s">
        <v>1855</v>
      </c>
    </row>
    <row r="501" spans="1:2">
      <c r="A501" s="60"/>
      <c r="B501" s="560" t="s">
        <v>774</v>
      </c>
    </row>
    <row r="502" spans="1:2">
      <c r="A502" s="60">
        <v>44408.754447337997</v>
      </c>
      <c r="B502" s="560" t="s">
        <v>775</v>
      </c>
    </row>
    <row r="503" spans="1:2">
      <c r="A503" s="60"/>
      <c r="B503" s="560" t="s">
        <v>776</v>
      </c>
    </row>
    <row r="504" spans="1:2">
      <c r="A504" s="60"/>
      <c r="B504" s="560" t="s">
        <v>777</v>
      </c>
    </row>
    <row r="505" spans="1:2">
      <c r="A505" s="60"/>
      <c r="B505" s="560" t="s">
        <v>778</v>
      </c>
    </row>
    <row r="506" spans="1:2">
      <c r="A506" s="60"/>
      <c r="B506" s="560" t="s">
        <v>1856</v>
      </c>
    </row>
    <row r="507" spans="1:2">
      <c r="A507" s="60"/>
      <c r="B507" s="560" t="s">
        <v>1857</v>
      </c>
    </row>
    <row r="508" spans="1:2">
      <c r="A508" s="60"/>
      <c r="B508" s="560" t="s">
        <v>779</v>
      </c>
    </row>
    <row r="509" spans="1:2">
      <c r="A509" s="60">
        <v>44411.598780671302</v>
      </c>
      <c r="B509" s="560" t="s">
        <v>780</v>
      </c>
    </row>
    <row r="510" spans="1:2">
      <c r="A510" s="60"/>
      <c r="B510" s="560" t="s">
        <v>781</v>
      </c>
    </row>
    <row r="511" spans="1:2">
      <c r="A511" s="60"/>
      <c r="B511" s="560" t="s">
        <v>782</v>
      </c>
    </row>
    <row r="512" spans="1:2">
      <c r="A512" s="60">
        <v>44412.306777199097</v>
      </c>
      <c r="B512" s="560" t="s">
        <v>784</v>
      </c>
    </row>
    <row r="513" spans="1:2">
      <c r="A513" s="60"/>
      <c r="B513" s="560" t="s">
        <v>785</v>
      </c>
    </row>
    <row r="514" spans="1:2">
      <c r="A514" s="60"/>
      <c r="B514" s="560" t="s">
        <v>786</v>
      </c>
    </row>
    <row r="515" spans="1:2">
      <c r="A515" s="60">
        <v>44414.485728240703</v>
      </c>
      <c r="B515" s="560" t="s">
        <v>787</v>
      </c>
    </row>
    <row r="516" spans="1:2">
      <c r="A516" s="60"/>
      <c r="B516" s="560" t="s">
        <v>796</v>
      </c>
    </row>
    <row r="517" spans="1:2">
      <c r="A517" s="60"/>
      <c r="B517" s="560" t="s">
        <v>788</v>
      </c>
    </row>
    <row r="518" spans="1:2">
      <c r="A518" s="60"/>
      <c r="B518" s="560" t="s">
        <v>789</v>
      </c>
    </row>
    <row r="519" spans="1:2">
      <c r="A519" s="60"/>
      <c r="B519" s="560" t="s">
        <v>791</v>
      </c>
    </row>
    <row r="520" spans="1:2">
      <c r="A520" s="60"/>
      <c r="B520" s="560" t="s">
        <v>792</v>
      </c>
    </row>
    <row r="521" spans="1:2">
      <c r="A521" s="60"/>
      <c r="B521" s="560" t="s">
        <v>793</v>
      </c>
    </row>
    <row r="522" spans="1:2">
      <c r="A522" s="60">
        <v>44415.399330208304</v>
      </c>
      <c r="B522" s="560" t="s">
        <v>797</v>
      </c>
    </row>
    <row r="523" spans="1:2">
      <c r="A523" s="60"/>
      <c r="B523" s="560" t="s">
        <v>798</v>
      </c>
    </row>
    <row r="524" spans="1:2">
      <c r="A524" s="60"/>
      <c r="B524" s="560" t="s">
        <v>799</v>
      </c>
    </row>
    <row r="525" spans="1:2">
      <c r="A525" s="60"/>
      <c r="B525" s="560" t="s">
        <v>800</v>
      </c>
    </row>
    <row r="526" spans="1:2">
      <c r="A526" s="60"/>
      <c r="B526" s="560" t="s">
        <v>801</v>
      </c>
    </row>
    <row r="527" spans="1:2">
      <c r="A527" s="60"/>
      <c r="B527" s="560" t="s">
        <v>802</v>
      </c>
    </row>
    <row r="528" spans="1:2">
      <c r="A528" s="60"/>
      <c r="B528" s="560" t="s">
        <v>803</v>
      </c>
    </row>
    <row r="529" spans="1:2">
      <c r="A529" s="60"/>
      <c r="B529" s="560" t="s">
        <v>805</v>
      </c>
    </row>
    <row r="530" spans="1:2">
      <c r="A530" s="60"/>
      <c r="B530" s="560" t="s">
        <v>806</v>
      </c>
    </row>
    <row r="531" spans="1:2">
      <c r="A531" s="60"/>
      <c r="B531" s="560" t="s">
        <v>807</v>
      </c>
    </row>
    <row r="532" spans="1:2">
      <c r="A532" s="60"/>
      <c r="B532" s="560" t="s">
        <v>808</v>
      </c>
    </row>
    <row r="533" spans="1:2">
      <c r="A533" s="60">
        <v>44417.196603588003</v>
      </c>
      <c r="B533" s="560" t="s">
        <v>809</v>
      </c>
    </row>
    <row r="534" spans="1:2">
      <c r="A534" s="60"/>
      <c r="B534" s="560" t="s">
        <v>810</v>
      </c>
    </row>
    <row r="535" spans="1:2">
      <c r="A535" s="60"/>
      <c r="B535" s="560" t="s">
        <v>811</v>
      </c>
    </row>
    <row r="536" spans="1:2" ht="30">
      <c r="A536" s="60"/>
      <c r="B536" s="560" t="s">
        <v>812</v>
      </c>
    </row>
    <row r="537" spans="1:2">
      <c r="A537" s="60"/>
      <c r="B537" s="560" t="s">
        <v>813</v>
      </c>
    </row>
    <row r="538" spans="1:2">
      <c r="A538" s="60"/>
      <c r="B538" s="560" t="s">
        <v>819</v>
      </c>
    </row>
    <row r="539" spans="1:2">
      <c r="A539" s="60">
        <v>44578.832814120397</v>
      </c>
      <c r="B539" s="560" t="s">
        <v>827</v>
      </c>
    </row>
    <row r="540" spans="1:2">
      <c r="A540" s="60">
        <v>44585.5426770833</v>
      </c>
      <c r="B540" s="560" t="s">
        <v>873</v>
      </c>
    </row>
    <row r="541" spans="1:2">
      <c r="A541" s="60">
        <v>44586.280075000002</v>
      </c>
      <c r="B541" s="560" t="s">
        <v>877</v>
      </c>
    </row>
    <row r="542" spans="1:2">
      <c r="A542" s="60">
        <v>44586.656645023097</v>
      </c>
      <c r="B542" s="560" t="s">
        <v>881</v>
      </c>
    </row>
    <row r="543" spans="1:2" ht="30">
      <c r="A543" s="60">
        <v>44587.275448726898</v>
      </c>
      <c r="B543" s="560" t="s">
        <v>899</v>
      </c>
    </row>
    <row r="544" spans="1:2">
      <c r="A544" s="60">
        <v>44587.795490625002</v>
      </c>
      <c r="B544" s="560" t="s">
        <v>901</v>
      </c>
    </row>
    <row r="545" spans="1:2">
      <c r="A545" s="60"/>
      <c r="B545" s="560" t="s">
        <v>902</v>
      </c>
    </row>
    <row r="546" spans="1:2">
      <c r="A546" s="60">
        <v>44588.788017708299</v>
      </c>
      <c r="B546" s="560" t="s">
        <v>928</v>
      </c>
    </row>
    <row r="547" spans="1:2">
      <c r="A547" s="60"/>
      <c r="B547" s="560" t="s">
        <v>938</v>
      </c>
    </row>
    <row r="548" spans="1:2">
      <c r="A548" s="60"/>
      <c r="B548" s="560" t="s">
        <v>937</v>
      </c>
    </row>
    <row r="549" spans="1:2">
      <c r="A549" s="60"/>
      <c r="B549" s="560" t="s">
        <v>1858</v>
      </c>
    </row>
    <row r="550" spans="1:2">
      <c r="A550" s="60"/>
      <c r="B550" s="560" t="s">
        <v>969</v>
      </c>
    </row>
    <row r="551" spans="1:2">
      <c r="A551" s="60"/>
      <c r="B551" s="560" t="s">
        <v>970</v>
      </c>
    </row>
    <row r="552" spans="1:2">
      <c r="A552" s="60"/>
      <c r="B552" s="560" t="s">
        <v>971</v>
      </c>
    </row>
    <row r="553" spans="1:2" ht="30">
      <c r="A553" s="60"/>
      <c r="B553" s="560" t="s">
        <v>972</v>
      </c>
    </row>
    <row r="554" spans="1:2">
      <c r="A554" s="60"/>
      <c r="B554" s="560" t="s">
        <v>973</v>
      </c>
    </row>
    <row r="555" spans="1:2">
      <c r="A555" s="60"/>
      <c r="B555" s="560" t="s">
        <v>974</v>
      </c>
    </row>
    <row r="556" spans="1:2">
      <c r="A556" s="60"/>
      <c r="B556" s="560" t="s">
        <v>977</v>
      </c>
    </row>
    <row r="557" spans="1:2">
      <c r="A557" s="60"/>
      <c r="B557" s="560" t="s">
        <v>985</v>
      </c>
    </row>
    <row r="558" spans="1:2">
      <c r="A558" s="60"/>
      <c r="B558" s="560" t="s">
        <v>986</v>
      </c>
    </row>
    <row r="559" spans="1:2">
      <c r="A559" s="60"/>
      <c r="B559" s="560" t="s">
        <v>987</v>
      </c>
    </row>
    <row r="560" spans="1:2">
      <c r="A560" s="60"/>
      <c r="B560" s="560" t="s">
        <v>995</v>
      </c>
    </row>
    <row r="561" spans="1:2">
      <c r="A561" s="60"/>
      <c r="B561" s="560" t="s">
        <v>996</v>
      </c>
    </row>
    <row r="562" spans="1:2">
      <c r="A562" s="60"/>
      <c r="B562" s="560" t="s">
        <v>997</v>
      </c>
    </row>
    <row r="563" spans="1:2">
      <c r="A563" s="60"/>
      <c r="B563" s="560" t="s">
        <v>998</v>
      </c>
    </row>
    <row r="564" spans="1:2">
      <c r="A564" s="60"/>
      <c r="B564" s="560" t="s">
        <v>1001</v>
      </c>
    </row>
    <row r="565" spans="1:2">
      <c r="A565" s="60"/>
      <c r="B565" s="560" t="s">
        <v>1002</v>
      </c>
    </row>
    <row r="566" spans="1:2">
      <c r="A566" s="60">
        <v>44597.555416666597</v>
      </c>
      <c r="B566" s="560" t="s">
        <v>1005</v>
      </c>
    </row>
    <row r="567" spans="1:2">
      <c r="A567" s="60">
        <v>44602.7170197917</v>
      </c>
      <c r="B567" s="560" t="s">
        <v>1007</v>
      </c>
    </row>
    <row r="568" spans="1:2">
      <c r="A568" s="60"/>
      <c r="B568" s="560" t="s">
        <v>1008</v>
      </c>
    </row>
    <row r="569" spans="1:2">
      <c r="A569" s="60"/>
      <c r="B569" s="560" t="s">
        <v>1009</v>
      </c>
    </row>
    <row r="570" spans="1:2">
      <c r="A570" s="60"/>
      <c r="B570" s="560" t="s">
        <v>1010</v>
      </c>
    </row>
    <row r="571" spans="1:2">
      <c r="A571" s="60"/>
      <c r="B571" s="560" t="s">
        <v>1013</v>
      </c>
    </row>
    <row r="572" spans="1:2">
      <c r="A572" s="60"/>
      <c r="B572" s="560" t="s">
        <v>1014</v>
      </c>
    </row>
    <row r="573" spans="1:2">
      <c r="A573" s="60">
        <v>44614.404053935199</v>
      </c>
      <c r="B573" s="560" t="s">
        <v>1015</v>
      </c>
    </row>
    <row r="574" spans="1:2">
      <c r="A574" s="60"/>
      <c r="B574" s="560" t="s">
        <v>1016</v>
      </c>
    </row>
    <row r="575" spans="1:2">
      <c r="A575" s="60"/>
      <c r="B575" s="560" t="s">
        <v>1018</v>
      </c>
    </row>
    <row r="576" spans="1:2">
      <c r="A576" s="60"/>
      <c r="B576" s="560" t="s">
        <v>1019</v>
      </c>
    </row>
    <row r="577" spans="1:2">
      <c r="A577" s="60"/>
      <c r="B577" s="560" t="s">
        <v>1020</v>
      </c>
    </row>
    <row r="578" spans="1:2">
      <c r="A578" s="60"/>
      <c r="B578" s="560" t="s">
        <v>1022</v>
      </c>
    </row>
    <row r="579" spans="1:2">
      <c r="A579" s="60">
        <v>44615.590889930601</v>
      </c>
      <c r="B579" s="560" t="s">
        <v>1023</v>
      </c>
    </row>
    <row r="580" spans="1:2">
      <c r="A580" s="60">
        <v>44616.283217592601</v>
      </c>
      <c r="B580" s="560" t="s">
        <v>1025</v>
      </c>
    </row>
    <row r="581" spans="1:2">
      <c r="A581" s="60"/>
      <c r="B581" s="560" t="s">
        <v>1026</v>
      </c>
    </row>
    <row r="582" spans="1:2">
      <c r="A582" s="60"/>
      <c r="B582" s="560" t="s">
        <v>1027</v>
      </c>
    </row>
    <row r="583" spans="1:2" ht="30">
      <c r="A583" s="60"/>
      <c r="B583" s="560" t="s">
        <v>1028</v>
      </c>
    </row>
    <row r="584" spans="1:2">
      <c r="A584" s="60">
        <v>44618.651001041697</v>
      </c>
      <c r="B584" s="560" t="s">
        <v>1029</v>
      </c>
    </row>
    <row r="585" spans="1:2">
      <c r="A585" s="60"/>
      <c r="B585" s="560" t="s">
        <v>1030</v>
      </c>
    </row>
    <row r="586" spans="1:2">
      <c r="A586" s="60">
        <v>44619.920509606498</v>
      </c>
      <c r="B586" s="560" t="s">
        <v>1031</v>
      </c>
    </row>
    <row r="587" spans="1:2">
      <c r="A587" s="60"/>
      <c r="B587" s="560" t="s">
        <v>1032</v>
      </c>
    </row>
    <row r="588" spans="1:2">
      <c r="A588" s="60"/>
      <c r="B588" s="560" t="s">
        <v>1034</v>
      </c>
    </row>
    <row r="589" spans="1:2">
      <c r="A589" s="60"/>
      <c r="B589" s="560" t="s">
        <v>1035</v>
      </c>
    </row>
    <row r="590" spans="1:2">
      <c r="A590" s="60"/>
      <c r="B590" s="560" t="s">
        <v>1036</v>
      </c>
    </row>
    <row r="591" spans="1:2" ht="30">
      <c r="A591" s="60"/>
      <c r="B591" s="560" t="s">
        <v>1037</v>
      </c>
    </row>
    <row r="592" spans="1:2">
      <c r="A592" s="60"/>
      <c r="B592" s="560" t="s">
        <v>1039</v>
      </c>
    </row>
    <row r="593" spans="1:2">
      <c r="A593" s="60"/>
      <c r="B593" s="560" t="s">
        <v>1040</v>
      </c>
    </row>
    <row r="594" spans="1:2">
      <c r="A594" s="60"/>
      <c r="B594" s="560" t="s">
        <v>1041</v>
      </c>
    </row>
    <row r="595" spans="1:2">
      <c r="A595" s="60"/>
      <c r="B595" s="560" t="s">
        <v>1042</v>
      </c>
    </row>
    <row r="596" spans="1:2">
      <c r="A596" s="60"/>
      <c r="B596" s="560" t="s">
        <v>1043</v>
      </c>
    </row>
    <row r="597" spans="1:2">
      <c r="A597" s="60"/>
      <c r="B597" s="560" t="s">
        <v>1044</v>
      </c>
    </row>
    <row r="598" spans="1:2">
      <c r="A598" s="60"/>
      <c r="B598" s="560" t="s">
        <v>1046</v>
      </c>
    </row>
    <row r="599" spans="1:2" ht="30">
      <c r="A599" s="60"/>
      <c r="B599" s="560" t="s">
        <v>1047</v>
      </c>
    </row>
    <row r="600" spans="1:2">
      <c r="A600" s="60">
        <v>44630.964798379602</v>
      </c>
      <c r="B600" s="560" t="s">
        <v>1051</v>
      </c>
    </row>
    <row r="601" spans="1:2">
      <c r="A601" s="60">
        <v>44633.425590161998</v>
      </c>
      <c r="B601" s="560" t="s">
        <v>1054</v>
      </c>
    </row>
    <row r="602" spans="1:2">
      <c r="A602" s="60"/>
      <c r="B602" s="560" t="s">
        <v>1052</v>
      </c>
    </row>
    <row r="603" spans="1:2">
      <c r="A603" s="60"/>
      <c r="B603" s="560" t="s">
        <v>1053</v>
      </c>
    </row>
    <row r="604" spans="1:2">
      <c r="A604" s="60"/>
      <c r="B604" s="560" t="s">
        <v>1055</v>
      </c>
    </row>
    <row r="605" spans="1:2">
      <c r="A605" s="60"/>
      <c r="B605" s="560" t="s">
        <v>1058</v>
      </c>
    </row>
    <row r="606" spans="1:2">
      <c r="A606" s="60"/>
      <c r="B606" s="560" t="s">
        <v>1061</v>
      </c>
    </row>
    <row r="607" spans="1:2" ht="30">
      <c r="A607" s="60">
        <v>44637.781481134298</v>
      </c>
      <c r="B607" s="560" t="s">
        <v>1065</v>
      </c>
    </row>
    <row r="608" spans="1:2">
      <c r="A608" s="60">
        <v>44638.499925578697</v>
      </c>
      <c r="B608" s="560" t="s">
        <v>1081</v>
      </c>
    </row>
    <row r="609" spans="1:2">
      <c r="A609" s="60"/>
      <c r="B609" s="560" t="s">
        <v>1082</v>
      </c>
    </row>
    <row r="610" spans="1:2">
      <c r="A610" s="60"/>
      <c r="B610" s="560" t="s">
        <v>1083</v>
      </c>
    </row>
    <row r="611" spans="1:2">
      <c r="A611" s="60"/>
      <c r="B611" s="560" t="s">
        <v>1089</v>
      </c>
    </row>
    <row r="612" spans="1:2">
      <c r="A612" s="60"/>
      <c r="B612" s="560" t="s">
        <v>1086</v>
      </c>
    </row>
    <row r="613" spans="1:2">
      <c r="A613" s="60"/>
      <c r="B613" s="560" t="s">
        <v>1087</v>
      </c>
    </row>
    <row r="614" spans="1:2">
      <c r="A614" s="60"/>
      <c r="B614" s="560" t="s">
        <v>1088</v>
      </c>
    </row>
    <row r="615" spans="1:2">
      <c r="A615" s="60"/>
      <c r="B615" s="560" t="s">
        <v>1090</v>
      </c>
    </row>
    <row r="616" spans="1:2">
      <c r="A616" s="60"/>
      <c r="B616" s="560" t="s">
        <v>1091</v>
      </c>
    </row>
    <row r="617" spans="1:2">
      <c r="A617" s="60"/>
      <c r="B617" s="560" t="s">
        <v>1092</v>
      </c>
    </row>
    <row r="618" spans="1:2">
      <c r="A618" s="60"/>
      <c r="B618" s="560" t="s">
        <v>1100</v>
      </c>
    </row>
    <row r="619" spans="1:2">
      <c r="A619" s="60"/>
      <c r="B619" s="560" t="s">
        <v>1101</v>
      </c>
    </row>
    <row r="620" spans="1:2">
      <c r="A620" s="60">
        <v>44645.404101620399</v>
      </c>
      <c r="B620" s="560" t="s">
        <v>1113</v>
      </c>
    </row>
    <row r="621" spans="1:2" ht="30">
      <c r="A621" s="60"/>
      <c r="B621" s="560" t="s">
        <v>1118</v>
      </c>
    </row>
    <row r="622" spans="1:2">
      <c r="A622" s="60"/>
      <c r="B622" s="560" t="s">
        <v>1119</v>
      </c>
    </row>
    <row r="623" spans="1:2" ht="30">
      <c r="A623" s="60"/>
      <c r="B623" s="560" t="s">
        <v>1120</v>
      </c>
    </row>
    <row r="624" spans="1:2">
      <c r="A624" s="60">
        <v>44646.453155555602</v>
      </c>
      <c r="B624" s="560" t="s">
        <v>1127</v>
      </c>
    </row>
    <row r="625" spans="1:2">
      <c r="A625" s="60"/>
      <c r="B625" s="560" t="s">
        <v>1136</v>
      </c>
    </row>
    <row r="626" spans="1:2">
      <c r="A626" s="60">
        <v>44647.337539699103</v>
      </c>
      <c r="B626" s="560" t="s">
        <v>1137</v>
      </c>
    </row>
    <row r="627" spans="1:2">
      <c r="A627" s="60"/>
      <c r="B627" s="560" t="s">
        <v>1138</v>
      </c>
    </row>
    <row r="628" spans="1:2">
      <c r="A628" s="60"/>
      <c r="B628" s="560" t="s">
        <v>1139</v>
      </c>
    </row>
    <row r="629" spans="1:2">
      <c r="A629" s="60"/>
      <c r="B629" s="560" t="s">
        <v>1140</v>
      </c>
    </row>
    <row r="630" spans="1:2">
      <c r="A630" s="60"/>
      <c r="B630" s="560" t="s">
        <v>1150</v>
      </c>
    </row>
    <row r="631" spans="1:2">
      <c r="A631" s="60"/>
      <c r="B631" s="560" t="s">
        <v>1151</v>
      </c>
    </row>
    <row r="632" spans="1:2">
      <c r="A632" s="60"/>
      <c r="B632" s="560" t="s">
        <v>1154</v>
      </c>
    </row>
    <row r="633" spans="1:2">
      <c r="A633" s="60"/>
      <c r="B633" s="560" t="s">
        <v>1155</v>
      </c>
    </row>
    <row r="634" spans="1:2">
      <c r="A634" s="60"/>
      <c r="B634" s="560" t="s">
        <v>1157</v>
      </c>
    </row>
    <row r="635" spans="1:2">
      <c r="A635" s="60"/>
      <c r="B635" s="560" t="s">
        <v>1158</v>
      </c>
    </row>
    <row r="636" spans="1:2">
      <c r="A636" s="60"/>
      <c r="B636" s="560" t="s">
        <v>1159</v>
      </c>
    </row>
    <row r="637" spans="1:2">
      <c r="A637" s="60">
        <v>44648.420485648101</v>
      </c>
      <c r="B637" s="560" t="s">
        <v>1160</v>
      </c>
    </row>
    <row r="638" spans="1:2">
      <c r="A638" s="60"/>
      <c r="B638" s="560" t="s">
        <v>1161</v>
      </c>
    </row>
    <row r="639" spans="1:2">
      <c r="A639" s="60"/>
      <c r="B639" s="560" t="s">
        <v>1163</v>
      </c>
    </row>
    <row r="640" spans="1:2">
      <c r="A640" s="60"/>
      <c r="B640" s="560" t="s">
        <v>1164</v>
      </c>
    </row>
    <row r="641" spans="1:2">
      <c r="A641" s="60"/>
      <c r="B641" s="560" t="s">
        <v>1172</v>
      </c>
    </row>
    <row r="642" spans="1:2">
      <c r="A642" s="60">
        <v>44651.913386689797</v>
      </c>
      <c r="B642" s="560" t="s">
        <v>1170</v>
      </c>
    </row>
    <row r="643" spans="1:2">
      <c r="A643" s="60"/>
      <c r="B643" s="560" t="s">
        <v>1173</v>
      </c>
    </row>
    <row r="644" spans="1:2" ht="30">
      <c r="A644" s="60"/>
      <c r="B644" s="560" t="s">
        <v>1174</v>
      </c>
    </row>
    <row r="645" spans="1:2">
      <c r="A645" s="60">
        <v>44655.703434490701</v>
      </c>
      <c r="B645" s="560" t="s">
        <v>1175</v>
      </c>
    </row>
    <row r="646" spans="1:2">
      <c r="A646" s="60">
        <v>44666.621734375003</v>
      </c>
      <c r="B646" s="560" t="s">
        <v>1177</v>
      </c>
    </row>
    <row r="647" spans="1:2">
      <c r="A647" s="60">
        <v>44682.384163773102</v>
      </c>
      <c r="B647" s="560" t="s">
        <v>1186</v>
      </c>
    </row>
    <row r="648" spans="1:2">
      <c r="A648" s="60">
        <v>44683.867431828701</v>
      </c>
      <c r="B648" s="560" t="s">
        <v>1190</v>
      </c>
    </row>
    <row r="649" spans="1:2">
      <c r="A649" s="60">
        <v>44686.339017129598</v>
      </c>
      <c r="B649" s="560" t="s">
        <v>1192</v>
      </c>
    </row>
    <row r="650" spans="1:2">
      <c r="A650" s="60"/>
      <c r="B650" s="560" t="s">
        <v>1193</v>
      </c>
    </row>
    <row r="651" spans="1:2">
      <c r="A651" s="60"/>
      <c r="B651" s="560" t="s">
        <v>1205</v>
      </c>
    </row>
    <row r="652" spans="1:2">
      <c r="A652" s="60">
        <v>44688.530631944399</v>
      </c>
      <c r="B652" s="560" t="s">
        <v>1209</v>
      </c>
    </row>
    <row r="653" spans="1:2">
      <c r="A653" s="60"/>
      <c r="B653" s="560" t="s">
        <v>1215</v>
      </c>
    </row>
    <row r="654" spans="1:2">
      <c r="A654" s="60"/>
      <c r="B654" s="560" t="s">
        <v>1216</v>
      </c>
    </row>
    <row r="655" spans="1:2">
      <c r="A655" s="60">
        <v>44695.293307175903</v>
      </c>
      <c r="B655" s="560" t="s">
        <v>1219</v>
      </c>
    </row>
    <row r="656" spans="1:2">
      <c r="A656" s="60"/>
      <c r="B656" s="560" t="s">
        <v>1220</v>
      </c>
    </row>
    <row r="657" spans="1:2">
      <c r="A657" s="60"/>
      <c r="B657" s="560" t="s">
        <v>1226</v>
      </c>
    </row>
    <row r="658" spans="1:2">
      <c r="A658" s="60"/>
      <c r="B658" s="560" t="s">
        <v>1227</v>
      </c>
    </row>
    <row r="659" spans="1:2">
      <c r="A659" s="60"/>
      <c r="B659" s="560" t="s">
        <v>1228</v>
      </c>
    </row>
    <row r="660" spans="1:2">
      <c r="A660" s="60"/>
      <c r="B660" s="560" t="s">
        <v>1230</v>
      </c>
    </row>
    <row r="661" spans="1:2">
      <c r="A661" s="60"/>
      <c r="B661" s="560" t="s">
        <v>1234</v>
      </c>
    </row>
    <row r="662" spans="1:2">
      <c r="A662" s="60"/>
      <c r="B662" s="560" t="s">
        <v>1235</v>
      </c>
    </row>
    <row r="663" spans="1:2">
      <c r="A663" s="60"/>
      <c r="B663" s="560" t="s">
        <v>1236</v>
      </c>
    </row>
    <row r="664" spans="1:2">
      <c r="A664" s="60"/>
      <c r="B664" s="560" t="s">
        <v>1237</v>
      </c>
    </row>
    <row r="665" spans="1:2">
      <c r="A665" s="60"/>
      <c r="B665" s="560" t="s">
        <v>1240</v>
      </c>
    </row>
    <row r="666" spans="1:2">
      <c r="A666" s="60"/>
      <c r="B666" s="560" t="s">
        <v>1242</v>
      </c>
    </row>
    <row r="667" spans="1:2">
      <c r="A667" s="60"/>
      <c r="B667" s="560" t="s">
        <v>1839</v>
      </c>
    </row>
    <row r="668" spans="1:2">
      <c r="A668" s="60"/>
      <c r="B668" s="560" t="s">
        <v>1247</v>
      </c>
    </row>
    <row r="669" spans="1:2">
      <c r="A669" s="60"/>
      <c r="B669" s="560" t="s">
        <v>1248</v>
      </c>
    </row>
    <row r="670" spans="1:2">
      <c r="A670" s="60"/>
      <c r="B670" s="560" t="s">
        <v>1250</v>
      </c>
    </row>
    <row r="671" spans="1:2">
      <c r="A671" s="60"/>
      <c r="B671" s="560" t="s">
        <v>1840</v>
      </c>
    </row>
    <row r="672" spans="1:2">
      <c r="A672" s="60"/>
      <c r="B672" s="560" t="s">
        <v>1259</v>
      </c>
    </row>
    <row r="673" spans="1:2">
      <c r="A673" s="60"/>
      <c r="B673" s="560" t="s">
        <v>1260</v>
      </c>
    </row>
    <row r="674" spans="1:2">
      <c r="A674" s="60"/>
      <c r="B674" s="560" t="s">
        <v>1265</v>
      </c>
    </row>
    <row r="675" spans="1:2">
      <c r="A675" s="60"/>
      <c r="B675" s="560" t="s">
        <v>1266</v>
      </c>
    </row>
    <row r="676" spans="1:2">
      <c r="A676" s="60"/>
      <c r="B676" s="560" t="s">
        <v>1859</v>
      </c>
    </row>
    <row r="677" spans="1:2">
      <c r="A677" s="60"/>
      <c r="B677" s="560" t="s">
        <v>1860</v>
      </c>
    </row>
    <row r="678" spans="1:2">
      <c r="A678" s="60"/>
      <c r="B678" s="560" t="s">
        <v>1861</v>
      </c>
    </row>
    <row r="679" spans="1:2">
      <c r="A679" s="60"/>
      <c r="B679" s="560" t="s">
        <v>1268</v>
      </c>
    </row>
    <row r="680" spans="1:2">
      <c r="A680" s="60"/>
      <c r="B680" s="560" t="s">
        <v>1862</v>
      </c>
    </row>
    <row r="681" spans="1:2">
      <c r="A681" s="60">
        <v>44702.3631739583</v>
      </c>
      <c r="B681" s="560" t="s">
        <v>1267</v>
      </c>
    </row>
    <row r="682" spans="1:2">
      <c r="A682" s="60"/>
      <c r="B682" s="560" t="s">
        <v>1269</v>
      </c>
    </row>
    <row r="683" spans="1:2">
      <c r="A683" s="60"/>
      <c r="B683" s="560" t="s">
        <v>1863</v>
      </c>
    </row>
    <row r="684" spans="1:2">
      <c r="A684" s="60"/>
      <c r="B684" s="560" t="s">
        <v>1270</v>
      </c>
    </row>
    <row r="685" spans="1:2">
      <c r="A685" s="60"/>
      <c r="B685" s="560" t="s">
        <v>1271</v>
      </c>
    </row>
    <row r="686" spans="1:2">
      <c r="A686" s="60"/>
      <c r="B686" s="560" t="s">
        <v>1272</v>
      </c>
    </row>
    <row r="687" spans="1:2">
      <c r="A687" s="60"/>
      <c r="B687" s="560" t="s">
        <v>1273</v>
      </c>
    </row>
    <row r="688" spans="1:2">
      <c r="A688" s="60"/>
      <c r="B688" s="560" t="s">
        <v>1274</v>
      </c>
    </row>
    <row r="689" spans="1:2">
      <c r="A689" s="60"/>
      <c r="B689" s="560" t="s">
        <v>1275</v>
      </c>
    </row>
    <row r="690" spans="1:2">
      <c r="A690" s="60">
        <v>44703.266848958301</v>
      </c>
      <c r="B690" s="560" t="s">
        <v>1277</v>
      </c>
    </row>
    <row r="691" spans="1:2">
      <c r="A691" s="60">
        <v>44703.624582291697</v>
      </c>
      <c r="B691" s="560" t="s">
        <v>1279</v>
      </c>
    </row>
    <row r="692" spans="1:2">
      <c r="A692" s="60"/>
      <c r="B692" s="560" t="s">
        <v>1280</v>
      </c>
    </row>
    <row r="693" spans="1:2">
      <c r="A693" s="60"/>
      <c r="B693" s="560" t="s">
        <v>1282</v>
      </c>
    </row>
    <row r="694" spans="1:2">
      <c r="A694" s="60">
        <v>44718.459594213004</v>
      </c>
      <c r="B694" s="560" t="s">
        <v>1841</v>
      </c>
    </row>
    <row r="695" spans="1:2">
      <c r="A695" s="60"/>
      <c r="B695" s="560" t="s">
        <v>1283</v>
      </c>
    </row>
    <row r="696" spans="1:2">
      <c r="A696" s="60"/>
      <c r="B696" s="560" t="s">
        <v>1284</v>
      </c>
    </row>
    <row r="697" spans="1:2">
      <c r="A697" s="60"/>
      <c r="B697" s="560" t="s">
        <v>1285</v>
      </c>
    </row>
    <row r="698" spans="1:2">
      <c r="A698" s="60"/>
      <c r="B698" s="560" t="s">
        <v>1286</v>
      </c>
    </row>
    <row r="699" spans="1:2">
      <c r="A699" s="60"/>
      <c r="B699" s="560" t="s">
        <v>1288</v>
      </c>
    </row>
    <row r="700" spans="1:2" ht="30">
      <c r="A700" s="60"/>
      <c r="B700" s="560" t="s">
        <v>1289</v>
      </c>
    </row>
    <row r="701" spans="1:2">
      <c r="A701" s="60"/>
      <c r="B701" s="560" t="s">
        <v>1298</v>
      </c>
    </row>
    <row r="702" spans="1:2">
      <c r="A702" s="60"/>
      <c r="B702" s="560" t="s">
        <v>1303</v>
      </c>
    </row>
    <row r="703" spans="1:2">
      <c r="A703" s="60">
        <v>44722.264768055597</v>
      </c>
      <c r="B703" s="560" t="s">
        <v>1309</v>
      </c>
    </row>
    <row r="704" spans="1:2">
      <c r="A704" s="60"/>
      <c r="B704" s="560" t="s">
        <v>1310</v>
      </c>
    </row>
    <row r="705" spans="1:2">
      <c r="A705" s="60">
        <v>44723.265874421297</v>
      </c>
      <c r="B705" s="560" t="s">
        <v>1311</v>
      </c>
    </row>
    <row r="706" spans="1:2">
      <c r="A706" s="60"/>
      <c r="B706" s="560" t="s">
        <v>1327</v>
      </c>
    </row>
    <row r="707" spans="1:2">
      <c r="A707" s="60"/>
      <c r="B707" s="560" t="s">
        <v>1328</v>
      </c>
    </row>
    <row r="708" spans="1:2">
      <c r="A708" s="60"/>
      <c r="B708" s="560" t="s">
        <v>1330</v>
      </c>
    </row>
    <row r="709" spans="1:2">
      <c r="A709" s="60"/>
      <c r="B709" s="560" t="s">
        <v>1332</v>
      </c>
    </row>
    <row r="710" spans="1:2">
      <c r="A710" s="60"/>
      <c r="B710" s="560" t="s">
        <v>1333</v>
      </c>
    </row>
    <row r="711" spans="1:2">
      <c r="A711" s="60"/>
      <c r="B711" s="560" t="s">
        <v>1334</v>
      </c>
    </row>
    <row r="712" spans="1:2">
      <c r="A712" s="60"/>
      <c r="B712" s="560" t="s">
        <v>1335</v>
      </c>
    </row>
    <row r="713" spans="1:2">
      <c r="A713" s="60"/>
      <c r="B713" s="560" t="s">
        <v>1336</v>
      </c>
    </row>
    <row r="714" spans="1:2">
      <c r="A714" s="60"/>
      <c r="B714" s="560" t="s">
        <v>1338</v>
      </c>
    </row>
    <row r="715" spans="1:2">
      <c r="A715" s="60"/>
      <c r="B715" s="560" t="s">
        <v>1340</v>
      </c>
    </row>
    <row r="716" spans="1:2">
      <c r="A716" s="60"/>
      <c r="B716" s="560" t="s">
        <v>1341</v>
      </c>
    </row>
    <row r="717" spans="1:2">
      <c r="A717" s="60"/>
      <c r="B717" s="560" t="s">
        <v>1342</v>
      </c>
    </row>
    <row r="718" spans="1:2">
      <c r="A718" s="60"/>
      <c r="B718" s="560" t="s">
        <v>1345</v>
      </c>
    </row>
    <row r="719" spans="1:2">
      <c r="A719" s="60"/>
      <c r="B719" s="560" t="s">
        <v>1349</v>
      </c>
    </row>
    <row r="720" spans="1:2">
      <c r="A720" s="60">
        <v>44734.428667013897</v>
      </c>
      <c r="B720" s="560" t="s">
        <v>1350</v>
      </c>
    </row>
    <row r="721" spans="1:2">
      <c r="A721" s="60"/>
      <c r="B721" s="560" t="s">
        <v>1351</v>
      </c>
    </row>
    <row r="722" spans="1:2">
      <c r="A722" s="60"/>
      <c r="B722" s="560" t="s">
        <v>1352</v>
      </c>
    </row>
    <row r="723" spans="1:2">
      <c r="A723" s="60"/>
      <c r="B723" s="560" t="s">
        <v>1354</v>
      </c>
    </row>
    <row r="724" spans="1:2">
      <c r="A724" s="60"/>
      <c r="B724" s="560" t="s">
        <v>1355</v>
      </c>
    </row>
    <row r="725" spans="1:2">
      <c r="A725" s="60"/>
      <c r="B725" s="560" t="s">
        <v>1356</v>
      </c>
    </row>
    <row r="726" spans="1:2">
      <c r="A726" s="60"/>
      <c r="B726" s="560" t="s">
        <v>1357</v>
      </c>
    </row>
    <row r="727" spans="1:2">
      <c r="A727" s="60"/>
      <c r="B727" s="560" t="s">
        <v>1358</v>
      </c>
    </row>
    <row r="728" spans="1:2">
      <c r="A728" s="60"/>
      <c r="B728" s="560" t="s">
        <v>1361</v>
      </c>
    </row>
    <row r="729" spans="1:2">
      <c r="A729" s="60"/>
      <c r="B729" s="560" t="s">
        <v>1363</v>
      </c>
    </row>
    <row r="730" spans="1:2">
      <c r="A730" s="60"/>
      <c r="B730" s="560" t="s">
        <v>1370</v>
      </c>
    </row>
    <row r="731" spans="1:2" ht="30">
      <c r="A731" s="60"/>
      <c r="B731" s="560" t="s">
        <v>1399</v>
      </c>
    </row>
    <row r="732" spans="1:2">
      <c r="A732" s="60"/>
      <c r="B732" s="560" t="s">
        <v>1400</v>
      </c>
    </row>
    <row r="733" spans="1:2">
      <c r="A733" s="60"/>
      <c r="B733" s="560" t="s">
        <v>1401</v>
      </c>
    </row>
    <row r="734" spans="1:2">
      <c r="A734" s="60"/>
      <c r="B734" s="560" t="s">
        <v>1402</v>
      </c>
    </row>
    <row r="735" spans="1:2">
      <c r="A735" s="60"/>
      <c r="B735" s="560" t="s">
        <v>1403</v>
      </c>
    </row>
    <row r="736" spans="1:2">
      <c r="A736" s="60"/>
      <c r="B736" s="560" t="s">
        <v>1404</v>
      </c>
    </row>
    <row r="737" spans="1:2">
      <c r="A737" s="60"/>
      <c r="B737" s="560" t="s">
        <v>1419</v>
      </c>
    </row>
    <row r="738" spans="1:2">
      <c r="A738" s="60"/>
      <c r="B738" s="560" t="s">
        <v>1405</v>
      </c>
    </row>
    <row r="739" spans="1:2">
      <c r="A739" s="60"/>
      <c r="B739" s="560" t="s">
        <v>1406</v>
      </c>
    </row>
    <row r="740" spans="1:2">
      <c r="A740" s="60"/>
      <c r="B740" s="560" t="s">
        <v>1411</v>
      </c>
    </row>
    <row r="741" spans="1:2">
      <c r="A741" s="60" t="s">
        <v>886</v>
      </c>
      <c r="B741" s="560" t="s">
        <v>1417</v>
      </c>
    </row>
    <row r="742" spans="1:2">
      <c r="A742" s="60">
        <v>44767.223640393502</v>
      </c>
      <c r="B742" s="560" t="s">
        <v>1418</v>
      </c>
    </row>
    <row r="743" spans="1:2">
      <c r="A743" s="60"/>
      <c r="B743" s="560" t="s">
        <v>1420</v>
      </c>
    </row>
    <row r="744" spans="1:2">
      <c r="A744" s="60">
        <v>44770.517847453702</v>
      </c>
      <c r="B744" s="560" t="s">
        <v>1421</v>
      </c>
    </row>
    <row r="745" spans="1:2">
      <c r="A745" s="60"/>
      <c r="B745" s="560" t="s">
        <v>1422</v>
      </c>
    </row>
    <row r="746" spans="1:2">
      <c r="A746" s="60"/>
      <c r="B746" s="560" t="s">
        <v>1423</v>
      </c>
    </row>
    <row r="747" spans="1:2">
      <c r="A747" s="60">
        <v>44823.350017129596</v>
      </c>
      <c r="B747" s="560" t="s">
        <v>1425</v>
      </c>
    </row>
    <row r="748" spans="1:2">
      <c r="A748" s="60"/>
      <c r="B748" s="560" t="s">
        <v>1426</v>
      </c>
    </row>
    <row r="749" spans="1:2">
      <c r="A749" s="60"/>
      <c r="B749" s="560" t="s">
        <v>1506</v>
      </c>
    </row>
    <row r="750" spans="1:2">
      <c r="A750" s="60"/>
      <c r="B750" s="560" t="s">
        <v>1507</v>
      </c>
    </row>
    <row r="751" spans="1:2">
      <c r="A751" s="60"/>
      <c r="B751" s="560" t="s">
        <v>1472</v>
      </c>
    </row>
    <row r="752" spans="1:2">
      <c r="A752" s="60"/>
      <c r="B752" s="560" t="s">
        <v>1497</v>
      </c>
    </row>
    <row r="753" spans="1:2">
      <c r="A753" s="60">
        <v>44831.614648842602</v>
      </c>
      <c r="B753" s="560" t="s">
        <v>1500</v>
      </c>
    </row>
    <row r="754" spans="1:2">
      <c r="A754" s="60"/>
      <c r="B754" s="560" t="s">
        <v>1505</v>
      </c>
    </row>
    <row r="755" spans="1:2">
      <c r="A755" s="60"/>
      <c r="B755" s="560" t="s">
        <v>1504</v>
      </c>
    </row>
    <row r="756" spans="1:2">
      <c r="A756" s="60"/>
      <c r="B756" s="560" t="s">
        <v>1508</v>
      </c>
    </row>
    <row r="757" spans="1:2">
      <c r="A757" s="60"/>
      <c r="B757" s="560" t="s">
        <v>1509</v>
      </c>
    </row>
    <row r="758" spans="1:2">
      <c r="A758" s="60"/>
      <c r="B758" s="560" t="s">
        <v>1510</v>
      </c>
    </row>
    <row r="759" spans="1:2">
      <c r="A759" s="60"/>
      <c r="B759" s="560" t="s">
        <v>1511</v>
      </c>
    </row>
    <row r="760" spans="1:2">
      <c r="A760" s="60">
        <v>44833.2881142361</v>
      </c>
      <c r="B760" s="560" t="s">
        <v>1514</v>
      </c>
    </row>
    <row r="761" spans="1:2">
      <c r="A761" s="60"/>
      <c r="B761" s="560" t="s">
        <v>1523</v>
      </c>
    </row>
    <row r="762" spans="1:2">
      <c r="A762" s="60"/>
      <c r="B762" s="560" t="s">
        <v>1524</v>
      </c>
    </row>
    <row r="763" spans="1:2">
      <c r="A763" s="60"/>
      <c r="B763" s="560" t="s">
        <v>1525</v>
      </c>
    </row>
    <row r="764" spans="1:2">
      <c r="A764" s="60"/>
      <c r="B764" s="560" t="s">
        <v>1526</v>
      </c>
    </row>
    <row r="765" spans="1:2">
      <c r="A765" s="60">
        <v>44834.928558796302</v>
      </c>
      <c r="B765" s="560" t="s">
        <v>1527</v>
      </c>
    </row>
    <row r="766" spans="1:2">
      <c r="A766" s="60"/>
      <c r="B766" s="560" t="s">
        <v>1528</v>
      </c>
    </row>
    <row r="767" spans="1:2">
      <c r="A767" s="60"/>
      <c r="B767" s="560" t="s">
        <v>1529</v>
      </c>
    </row>
    <row r="768" spans="1:2">
      <c r="A768" s="60"/>
      <c r="B768" s="560" t="s">
        <v>1530</v>
      </c>
    </row>
    <row r="769" spans="1:2">
      <c r="A769" s="60">
        <v>44836.551035995399</v>
      </c>
      <c r="B769" s="560" t="s">
        <v>1531</v>
      </c>
    </row>
    <row r="770" spans="1:2">
      <c r="A770" s="60">
        <v>44838.535451504598</v>
      </c>
      <c r="B770" s="560" t="s">
        <v>1532</v>
      </c>
    </row>
    <row r="771" spans="1:2">
      <c r="A771" s="60"/>
      <c r="B771" s="560" t="s">
        <v>1533</v>
      </c>
    </row>
    <row r="772" spans="1:2">
      <c r="A772" s="60"/>
      <c r="B772" s="560" t="s">
        <v>1842</v>
      </c>
    </row>
    <row r="773" spans="1:2">
      <c r="A773" s="60"/>
      <c r="B773" s="560" t="s">
        <v>1539</v>
      </c>
    </row>
    <row r="774" spans="1:2">
      <c r="A774" s="60"/>
      <c r="B774" s="560" t="s">
        <v>1843</v>
      </c>
    </row>
    <row r="775" spans="1:2">
      <c r="A775" s="60"/>
      <c r="B775" s="560" t="s">
        <v>1541</v>
      </c>
    </row>
    <row r="776" spans="1:2">
      <c r="A776" s="60"/>
      <c r="B776" s="560" t="s">
        <v>1542</v>
      </c>
    </row>
    <row r="777" spans="1:2">
      <c r="A777" s="60"/>
      <c r="B777" s="560" t="s">
        <v>1543</v>
      </c>
    </row>
    <row r="778" spans="1:2">
      <c r="A778" s="60"/>
      <c r="B778" s="560" t="s">
        <v>1544</v>
      </c>
    </row>
    <row r="779" spans="1:2">
      <c r="A779" s="60">
        <v>44840.297718634298</v>
      </c>
      <c r="B779" s="560" t="s">
        <v>1545</v>
      </c>
    </row>
    <row r="780" spans="1:2">
      <c r="A780" s="60"/>
      <c r="B780" s="560" t="s">
        <v>1548</v>
      </c>
    </row>
    <row r="781" spans="1:2">
      <c r="A781" s="60"/>
      <c r="B781" s="560" t="s">
        <v>1844</v>
      </c>
    </row>
    <row r="782" spans="1:2">
      <c r="A782" s="60">
        <v>44841.721172800899</v>
      </c>
      <c r="B782" s="560" t="s">
        <v>1864</v>
      </c>
    </row>
    <row r="783" spans="1:2">
      <c r="A783" s="60"/>
      <c r="B783" s="560" t="s">
        <v>1549</v>
      </c>
    </row>
    <row r="784" spans="1:2">
      <c r="A784" s="60"/>
      <c r="B784" s="560" t="s">
        <v>1845</v>
      </c>
    </row>
    <row r="785" spans="1:2">
      <c r="A785" s="60"/>
      <c r="B785" s="560" t="s">
        <v>1865</v>
      </c>
    </row>
    <row r="786" spans="1:2">
      <c r="A786" s="60">
        <v>44844.5121202546</v>
      </c>
      <c r="B786" s="560" t="s">
        <v>1550</v>
      </c>
    </row>
    <row r="787" spans="1:2">
      <c r="A787" s="60"/>
      <c r="B787" s="560" t="s">
        <v>1551</v>
      </c>
    </row>
    <row r="788" spans="1:2">
      <c r="A788" s="60"/>
      <c r="B788" s="560" t="s">
        <v>1553</v>
      </c>
    </row>
    <row r="789" spans="1:2">
      <c r="A789" s="60">
        <v>44844.813755092597</v>
      </c>
      <c r="B789" s="560" t="s">
        <v>1554</v>
      </c>
    </row>
    <row r="790" spans="1:2">
      <c r="A790" s="60">
        <v>44874.625613541699</v>
      </c>
      <c r="B790" s="560" t="s">
        <v>1846</v>
      </c>
    </row>
    <row r="791" spans="1:2">
      <c r="A791" s="60">
        <v>44886.6467738426</v>
      </c>
      <c r="B791" s="560" t="s">
        <v>1560</v>
      </c>
    </row>
    <row r="792" spans="1:2">
      <c r="A792" s="60">
        <v>44888.808182870373</v>
      </c>
      <c r="B792" s="560" t="s">
        <v>1569</v>
      </c>
    </row>
    <row r="793" spans="1:2">
      <c r="A793" s="60"/>
      <c r="B793" s="560" t="s">
        <v>1570</v>
      </c>
    </row>
    <row r="794" spans="1:2">
      <c r="A794" s="60">
        <v>44891.8080976852</v>
      </c>
      <c r="B794" s="560" t="s">
        <v>1578</v>
      </c>
    </row>
    <row r="795" spans="1:2">
      <c r="A795" s="60"/>
      <c r="B795" s="560" t="s">
        <v>1579</v>
      </c>
    </row>
    <row r="796" spans="1:2">
      <c r="A796" s="60"/>
      <c r="B796" s="560" t="s">
        <v>1580</v>
      </c>
    </row>
    <row r="797" spans="1:2">
      <c r="A797" s="60">
        <v>44999.702546990702</v>
      </c>
      <c r="B797" s="560" t="s">
        <v>1584</v>
      </c>
    </row>
    <row r="798" spans="1:2">
      <c r="A798" s="60">
        <v>45010.453414236101</v>
      </c>
      <c r="B798" s="560" t="s">
        <v>1588</v>
      </c>
    </row>
    <row r="799" spans="1:2">
      <c r="A799" s="60">
        <v>45069.737421180602</v>
      </c>
      <c r="B799" s="560" t="s">
        <v>1591</v>
      </c>
    </row>
    <row r="800" spans="1:2">
      <c r="A800" s="60">
        <v>45071.392263078698</v>
      </c>
      <c r="B800" s="560" t="s">
        <v>1612</v>
      </c>
    </row>
    <row r="801" spans="1:2">
      <c r="A801" s="60"/>
      <c r="B801" s="560" t="s">
        <v>1635</v>
      </c>
    </row>
    <row r="802" spans="1:2">
      <c r="A802" s="60"/>
      <c r="B802" s="560" t="s">
        <v>1661</v>
      </c>
    </row>
    <row r="803" spans="1:2">
      <c r="A803" s="60">
        <v>45072.921801273202</v>
      </c>
      <c r="B803" s="560" t="s">
        <v>1660</v>
      </c>
    </row>
    <row r="804" spans="1:2">
      <c r="A804" s="60">
        <v>45073.275755208299</v>
      </c>
      <c r="B804" s="560" t="s">
        <v>1662</v>
      </c>
    </row>
    <row r="805" spans="1:2">
      <c r="A805" s="60"/>
      <c r="B805" s="560" t="s">
        <v>1664</v>
      </c>
    </row>
    <row r="806" spans="1:2">
      <c r="A806" s="60"/>
      <c r="B806" s="560" t="s">
        <v>1680</v>
      </c>
    </row>
    <row r="807" spans="1:2">
      <c r="A807" s="60"/>
      <c r="B807" s="560" t="s">
        <v>1700</v>
      </c>
    </row>
    <row r="808" spans="1:2">
      <c r="A808" s="60"/>
      <c r="B808" s="560" t="s">
        <v>1703</v>
      </c>
    </row>
    <row r="809" spans="1:2">
      <c r="A809" s="60"/>
      <c r="B809" s="560" t="s">
        <v>1706</v>
      </c>
    </row>
    <row r="810" spans="1:2">
      <c r="A810" s="60"/>
      <c r="B810" s="560" t="s">
        <v>1707</v>
      </c>
    </row>
    <row r="811" spans="1:2" ht="30">
      <c r="A811" s="60">
        <v>45078.791273379597</v>
      </c>
      <c r="B811" s="560" t="s">
        <v>1751</v>
      </c>
    </row>
    <row r="812" spans="1:2">
      <c r="A812" s="60"/>
      <c r="B812" s="560" t="s">
        <v>1750</v>
      </c>
    </row>
    <row r="813" spans="1:2">
      <c r="A813" s="60"/>
      <c r="B813" s="560" t="s">
        <v>1847</v>
      </c>
    </row>
    <row r="814" spans="1:2">
      <c r="A814" s="60"/>
      <c r="B814" s="560" t="s">
        <v>1848</v>
      </c>
    </row>
    <row r="815" spans="1:2">
      <c r="A815" s="60">
        <v>45080.517026273097</v>
      </c>
      <c r="B815" s="560" t="s">
        <v>1753</v>
      </c>
    </row>
    <row r="816" spans="1:2">
      <c r="A816" s="60"/>
      <c r="B816" s="560" t="s">
        <v>1754</v>
      </c>
    </row>
    <row r="817" spans="1:2">
      <c r="A817" s="60"/>
      <c r="B817" s="560" t="s">
        <v>1755</v>
      </c>
    </row>
    <row r="818" spans="1:2">
      <c r="A818" s="60"/>
      <c r="B818" s="560" t="s">
        <v>1756</v>
      </c>
    </row>
    <row r="819" spans="1:2">
      <c r="A819" s="60">
        <v>45081.396817245397</v>
      </c>
      <c r="B819" s="560" t="s">
        <v>1757</v>
      </c>
    </row>
    <row r="820" spans="1:2">
      <c r="A820" s="60"/>
      <c r="B820" s="560" t="s">
        <v>1759</v>
      </c>
    </row>
    <row r="821" spans="1:2">
      <c r="A821" s="60"/>
      <c r="B821" s="560" t="s">
        <v>1760</v>
      </c>
    </row>
    <row r="822" spans="1:2">
      <c r="A822" s="60"/>
      <c r="B822" s="560" t="s">
        <v>1761</v>
      </c>
    </row>
    <row r="823" spans="1:2">
      <c r="A823" s="60">
        <v>45082.499787615699</v>
      </c>
      <c r="B823" s="560" t="s">
        <v>1762</v>
      </c>
    </row>
    <row r="824" spans="1:2">
      <c r="A824" s="60">
        <v>45083.433228819398</v>
      </c>
      <c r="B824" s="560" t="s">
        <v>1763</v>
      </c>
    </row>
    <row r="825" spans="1:2">
      <c r="A825" s="60"/>
      <c r="B825" s="560" t="s">
        <v>1766</v>
      </c>
    </row>
    <row r="826" spans="1:2">
      <c r="A826" s="60"/>
      <c r="B826" s="560" t="s">
        <v>1771</v>
      </c>
    </row>
    <row r="827" spans="1:2">
      <c r="A827" s="60"/>
      <c r="B827" s="560" t="s">
        <v>1767</v>
      </c>
    </row>
    <row r="828" spans="1:2">
      <c r="A828" s="60"/>
      <c r="B828" s="560" t="s">
        <v>1849</v>
      </c>
    </row>
    <row r="829" spans="1:2">
      <c r="A829" s="60">
        <v>45084.4831037037</v>
      </c>
      <c r="B829" s="560" t="s">
        <v>1768</v>
      </c>
    </row>
    <row r="830" spans="1:2">
      <c r="A830" s="60"/>
      <c r="B830" s="560" t="s">
        <v>1850</v>
      </c>
    </row>
    <row r="831" spans="1:2">
      <c r="A831" s="60">
        <v>45086.311297222201</v>
      </c>
      <c r="B831" s="560" t="s">
        <v>1769</v>
      </c>
    </row>
    <row r="832" spans="1:2">
      <c r="A832" s="60"/>
      <c r="B832" s="560" t="s">
        <v>1770</v>
      </c>
    </row>
    <row r="833" spans="1:2" ht="30">
      <c r="A833" s="60">
        <v>45087.385850810198</v>
      </c>
      <c r="B833" s="560" t="s">
        <v>1774</v>
      </c>
    </row>
    <row r="834" spans="1:2" ht="30">
      <c r="A834" s="60"/>
      <c r="B834" s="560" t="s">
        <v>1772</v>
      </c>
    </row>
    <row r="835" spans="1:2">
      <c r="A835" s="60"/>
      <c r="B835" s="564" t="s">
        <v>1827</v>
      </c>
    </row>
    <row r="836" spans="1:2">
      <c r="A836" s="60"/>
      <c r="B836" s="560" t="s">
        <v>1787</v>
      </c>
    </row>
    <row r="837" spans="1:2">
      <c r="A837" s="60">
        <v>45088.334774189803</v>
      </c>
      <c r="B837" s="560" t="s">
        <v>1776</v>
      </c>
    </row>
    <row r="838" spans="1:2">
      <c r="A838" s="60"/>
      <c r="B838" s="560" t="s">
        <v>1773</v>
      </c>
    </row>
    <row r="839" spans="1:2">
      <c r="A839" s="60"/>
      <c r="B839" s="560" t="s">
        <v>1777</v>
      </c>
    </row>
    <row r="840" spans="1:2">
      <c r="A840" s="60">
        <v>45090.898362731503</v>
      </c>
      <c r="B840" s="560" t="s">
        <v>1775</v>
      </c>
    </row>
    <row r="841" spans="1:2">
      <c r="A841" s="60"/>
      <c r="B841" s="560" t="s">
        <v>1778</v>
      </c>
    </row>
    <row r="842" spans="1:2">
      <c r="A842" s="60">
        <v>45091.306663888899</v>
      </c>
      <c r="B842" s="560" t="s">
        <v>1779</v>
      </c>
    </row>
    <row r="843" spans="1:2">
      <c r="A843" s="60"/>
      <c r="B843" s="560" t="s">
        <v>1781</v>
      </c>
    </row>
    <row r="844" spans="1:2">
      <c r="A844" s="60"/>
      <c r="B844" s="560" t="s">
        <v>1782</v>
      </c>
    </row>
    <row r="845" spans="1:2">
      <c r="A845" s="60">
        <v>45092.881522569398</v>
      </c>
      <c r="B845" s="560" t="s">
        <v>1783</v>
      </c>
    </row>
    <row r="846" spans="1:2">
      <c r="A846" s="60">
        <v>45098.464364699103</v>
      </c>
      <c r="B846" s="560" t="s">
        <v>1785</v>
      </c>
    </row>
    <row r="847" spans="1:2" ht="30">
      <c r="A847" s="60">
        <v>45099.812611805603</v>
      </c>
      <c r="B847" s="560" t="s">
        <v>1784</v>
      </c>
    </row>
    <row r="848" spans="1:2">
      <c r="A848" s="60"/>
      <c r="B848" s="560" t="s">
        <v>1786</v>
      </c>
    </row>
    <row r="849" spans="1:2" ht="30">
      <c r="A849" s="60"/>
      <c r="B849" s="560" t="s">
        <v>1851</v>
      </c>
    </row>
    <row r="850" spans="1:2">
      <c r="A850" s="60">
        <v>45100.342025231497</v>
      </c>
      <c r="B850" s="560" t="s">
        <v>1788</v>
      </c>
    </row>
    <row r="851" spans="1:2">
      <c r="A851" s="60">
        <v>45114.622334953703</v>
      </c>
      <c r="B851" s="560" t="s">
        <v>1790</v>
      </c>
    </row>
    <row r="852" spans="1:2">
      <c r="A852" s="60">
        <v>45120.589590625001</v>
      </c>
      <c r="B852" s="560" t="s">
        <v>1805</v>
      </c>
    </row>
    <row r="853" spans="1:2" ht="45">
      <c r="A853" s="60">
        <v>45120.803916782403</v>
      </c>
      <c r="B853" s="560" t="s">
        <v>1826</v>
      </c>
    </row>
    <row r="854" spans="1:2">
      <c r="A854" s="60"/>
      <c r="B854" s="560" t="s">
        <v>1813</v>
      </c>
    </row>
    <row r="855" spans="1:2">
      <c r="A855" s="60"/>
      <c r="B855" s="560" t="s">
        <v>1818</v>
      </c>
    </row>
    <row r="856" spans="1:2">
      <c r="A856" s="60"/>
      <c r="B856" s="560" t="s">
        <v>1821</v>
      </c>
    </row>
    <row r="857" spans="1:2">
      <c r="A857" s="60">
        <v>45123.317289120401</v>
      </c>
      <c r="B857" s="560" t="s">
        <v>1825</v>
      </c>
    </row>
    <row r="858" spans="1:2">
      <c r="A858" s="60"/>
      <c r="B858" s="560" t="s">
        <v>1824</v>
      </c>
    </row>
    <row r="859" spans="1:2" ht="45">
      <c r="A859" s="60">
        <v>45123.712809837998</v>
      </c>
      <c r="B859" s="560" t="s">
        <v>1823</v>
      </c>
    </row>
    <row r="860" spans="1:2">
      <c r="A860" s="60"/>
      <c r="B860" s="560" t="s">
        <v>1822</v>
      </c>
    </row>
    <row r="861" spans="1:2">
      <c r="A861" s="60">
        <v>45124.569358101799</v>
      </c>
      <c r="B861" s="6" t="s">
        <v>1828</v>
      </c>
    </row>
    <row r="862" spans="1:2">
      <c r="A862" s="60">
        <v>45126.7630130787</v>
      </c>
      <c r="B862" s="6" t="s">
        <v>1829</v>
      </c>
    </row>
    <row r="863" spans="1:2">
      <c r="A863" s="60"/>
      <c r="B863" s="6" t="s">
        <v>1830</v>
      </c>
    </row>
    <row r="864" spans="1:2">
      <c r="A864" s="60"/>
      <c r="B864" s="6" t="s">
        <v>1831</v>
      </c>
    </row>
    <row r="865" spans="1:2">
      <c r="A865" s="60"/>
      <c r="B865" s="6" t="s">
        <v>1832</v>
      </c>
    </row>
    <row r="866" spans="1:2">
      <c r="A866" s="60"/>
      <c r="B866" s="6" t="s">
        <v>1833</v>
      </c>
    </row>
    <row r="867" spans="1:2">
      <c r="A867" s="60"/>
      <c r="B867" s="6" t="s">
        <v>1866</v>
      </c>
    </row>
    <row r="868" spans="1:2">
      <c r="A868" s="60">
        <v>45130.319001273201</v>
      </c>
      <c r="B868" s="6" t="s">
        <v>1867</v>
      </c>
    </row>
    <row r="869" spans="1:2">
      <c r="A869" s="60"/>
      <c r="B869" s="6" t="s">
        <v>1868</v>
      </c>
    </row>
    <row r="870" spans="1:2">
      <c r="A870" s="60"/>
      <c r="B870" s="6" t="s">
        <v>1869</v>
      </c>
    </row>
    <row r="871" spans="1:2">
      <c r="A871" s="60"/>
      <c r="B871" s="6" t="s">
        <v>1870</v>
      </c>
    </row>
    <row r="872" spans="1:2">
      <c r="A872" s="60"/>
      <c r="B872" s="6" t="s">
        <v>1871</v>
      </c>
    </row>
    <row r="873" spans="1:2">
      <c r="A873" s="60">
        <v>45137.506537731497</v>
      </c>
      <c r="B873" s="6" t="s">
        <v>1872</v>
      </c>
    </row>
    <row r="874" spans="1:2">
      <c r="A874" s="60"/>
      <c r="B874" s="6" t="s">
        <v>1873</v>
      </c>
    </row>
    <row r="875" spans="1:2">
      <c r="A875" s="60"/>
      <c r="B875" s="6" t="s">
        <v>1874</v>
      </c>
    </row>
    <row r="876" spans="1:2">
      <c r="A876" s="60"/>
      <c r="B876" s="6"/>
    </row>
    <row r="877" spans="1:2">
      <c r="A877" s="60"/>
      <c r="B877" s="6"/>
    </row>
    <row r="878" spans="1:2">
      <c r="A878" s="60"/>
      <c r="B878" s="6"/>
    </row>
    <row r="879" spans="1:2">
      <c r="A879" s="60"/>
      <c r="B879" s="6"/>
    </row>
    <row r="880" spans="1:2">
      <c r="A880" s="60"/>
      <c r="B880" s="6"/>
    </row>
    <row r="881" spans="1:2">
      <c r="A881" s="60"/>
      <c r="B881" s="6"/>
    </row>
    <row r="882" spans="1:2">
      <c r="A882" s="60"/>
      <c r="B882" s="6"/>
    </row>
    <row r="883" spans="1:2">
      <c r="A883" s="60"/>
      <c r="B883" s="6"/>
    </row>
    <row r="884" spans="1:2">
      <c r="A884" s="60"/>
      <c r="B884" s="6"/>
    </row>
    <row r="885" spans="1:2">
      <c r="A885" s="60"/>
      <c r="B885" s="6"/>
    </row>
    <row r="886" spans="1:2">
      <c r="A886" s="60"/>
      <c r="B886" s="6"/>
    </row>
    <row r="887" spans="1:2">
      <c r="A887" s="60"/>
      <c r="B887" s="6"/>
    </row>
    <row r="888" spans="1:2">
      <c r="A888" s="60"/>
      <c r="B888" s="6"/>
    </row>
    <row r="889" spans="1:2">
      <c r="A889" s="60"/>
      <c r="B889" s="6"/>
    </row>
    <row r="890" spans="1:2">
      <c r="A890" s="60"/>
      <c r="B890" s="6"/>
    </row>
    <row r="891" spans="1:2">
      <c r="A891" s="60"/>
      <c r="B891" s="6"/>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7"/>
      <c r="B1000" s="558"/>
      <c r="C1000" s="559"/>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L7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5"/>
  <cols>
    <col min="1" max="1" width="21" bestFit="1" customWidth="1"/>
  </cols>
  <sheetData>
    <row r="1" spans="1:12" ht="27.75" customHeight="1">
      <c r="A1" s="16" t="s">
        <v>36</v>
      </c>
      <c r="B1" s="9" t="s">
        <v>37</v>
      </c>
      <c r="C1" s="9" t="s">
        <v>37</v>
      </c>
      <c r="D1" s="9" t="s">
        <v>37</v>
      </c>
      <c r="E1" s="9" t="s">
        <v>37</v>
      </c>
      <c r="F1" s="9" t="s">
        <v>37</v>
      </c>
      <c r="G1" s="9" t="s">
        <v>37</v>
      </c>
      <c r="H1" s="9" t="s">
        <v>37</v>
      </c>
      <c r="I1" s="9" t="s">
        <v>37</v>
      </c>
      <c r="J1" s="9" t="s">
        <v>37</v>
      </c>
      <c r="K1" s="9" t="s">
        <v>37</v>
      </c>
      <c r="L1" s="16" t="s">
        <v>38</v>
      </c>
    </row>
    <row r="2" spans="1:12">
      <c r="A2" s="16" t="s">
        <v>200</v>
      </c>
      <c r="B2" s="9" t="s">
        <v>5</v>
      </c>
      <c r="C2" s="9">
        <v>1</v>
      </c>
      <c r="D2" s="9">
        <v>2</v>
      </c>
      <c r="E2" s="9">
        <v>3</v>
      </c>
      <c r="F2" s="9">
        <v>4</v>
      </c>
      <c r="G2" s="9">
        <v>5</v>
      </c>
      <c r="H2" s="9">
        <v>6</v>
      </c>
      <c r="I2" s="9">
        <v>7</v>
      </c>
      <c r="J2" s="9">
        <v>8</v>
      </c>
      <c r="K2" s="9">
        <v>9</v>
      </c>
      <c r="L2" s="16"/>
    </row>
    <row r="3" spans="1:12">
      <c r="A3" s="15" t="s">
        <v>39</v>
      </c>
      <c r="B3" s="12" t="b">
        <v>1</v>
      </c>
      <c r="C3" s="12" t="b">
        <v>1</v>
      </c>
      <c r="D3" s="12" t="b">
        <v>1</v>
      </c>
      <c r="E3" s="12" t="b">
        <v>1</v>
      </c>
      <c r="F3" s="12" t="b">
        <v>1</v>
      </c>
      <c r="G3" s="12" t="b">
        <v>1</v>
      </c>
      <c r="H3" s="12" t="b">
        <v>1</v>
      </c>
      <c r="I3" s="12" t="b">
        <v>1</v>
      </c>
      <c r="J3" s="12" t="b">
        <v>1</v>
      </c>
      <c r="K3" s="12" t="b">
        <v>1</v>
      </c>
      <c r="L3" s="17" t="s">
        <v>435</v>
      </c>
    </row>
    <row r="4" spans="1:12">
      <c r="A4" s="15" t="s">
        <v>40</v>
      </c>
      <c r="B4" s="12" t="b">
        <v>1</v>
      </c>
      <c r="C4" s="12" t="b">
        <v>1</v>
      </c>
      <c r="D4" s="12" t="b">
        <v>1</v>
      </c>
      <c r="E4" s="12" t="b">
        <v>1</v>
      </c>
      <c r="F4" s="12" t="b">
        <v>1</v>
      </c>
      <c r="G4" s="12" t="b">
        <v>1</v>
      </c>
      <c r="H4" s="12" t="b">
        <v>1</v>
      </c>
      <c r="I4" s="12" t="b">
        <v>1</v>
      </c>
      <c r="J4" s="12" t="b">
        <v>0</v>
      </c>
      <c r="K4" s="12" t="b">
        <v>1</v>
      </c>
      <c r="L4" s="17" t="s">
        <v>436</v>
      </c>
    </row>
    <row r="5" spans="1:12">
      <c r="A5" s="15" t="s">
        <v>1563</v>
      </c>
      <c r="B5" s="12" t="b">
        <v>1</v>
      </c>
      <c r="C5" s="12" t="b">
        <v>1</v>
      </c>
      <c r="D5" s="12" t="b">
        <v>1</v>
      </c>
      <c r="E5" s="12" t="b">
        <v>1</v>
      </c>
      <c r="F5" s="12" t="b">
        <v>1</v>
      </c>
      <c r="G5" s="12" t="b">
        <v>0</v>
      </c>
      <c r="H5" s="12" t="b">
        <v>0</v>
      </c>
      <c r="I5" s="12" t="b">
        <v>1</v>
      </c>
      <c r="J5" s="12" t="b">
        <v>0</v>
      </c>
      <c r="K5" s="12" t="b">
        <v>0</v>
      </c>
      <c r="L5" s="17" t="s">
        <v>1564</v>
      </c>
    </row>
    <row r="6" spans="1:12">
      <c r="A6" s="15" t="s">
        <v>1565</v>
      </c>
      <c r="B6" s="12" t="b">
        <v>1</v>
      </c>
      <c r="C6" s="12" t="b">
        <v>1</v>
      </c>
      <c r="D6" s="12" t="b">
        <v>1</v>
      </c>
      <c r="E6" s="12" t="b">
        <v>1</v>
      </c>
      <c r="F6" s="12" t="b">
        <v>1</v>
      </c>
      <c r="G6" s="12" t="b">
        <v>0</v>
      </c>
      <c r="H6" s="12" t="b">
        <v>0</v>
      </c>
      <c r="I6" s="12" t="b">
        <v>1</v>
      </c>
      <c r="J6" s="12" t="b">
        <v>0</v>
      </c>
      <c r="K6" s="12" t="b">
        <v>0</v>
      </c>
      <c r="L6" s="17" t="s">
        <v>1566</v>
      </c>
    </row>
    <row r="7" spans="1:12">
      <c r="A7" s="15" t="s">
        <v>1567</v>
      </c>
      <c r="B7" s="12" t="b">
        <v>1</v>
      </c>
      <c r="C7" s="12" t="b">
        <v>1</v>
      </c>
      <c r="D7" s="12" t="b">
        <v>1</v>
      </c>
      <c r="E7" s="12" t="b">
        <v>1</v>
      </c>
      <c r="F7" s="12" t="b">
        <v>1</v>
      </c>
      <c r="G7" s="12" t="b">
        <v>0</v>
      </c>
      <c r="H7" s="12" t="b">
        <v>0</v>
      </c>
      <c r="I7" s="12" t="b">
        <v>1</v>
      </c>
      <c r="J7" s="12" t="b">
        <v>0</v>
      </c>
      <c r="K7" s="12" t="b">
        <v>0</v>
      </c>
      <c r="L7" s="17" t="s">
        <v>1568</v>
      </c>
    </row>
    <row r="8" spans="1:12">
      <c r="A8" s="15" t="s">
        <v>42</v>
      </c>
      <c r="B8" s="12" t="b">
        <v>1</v>
      </c>
      <c r="C8" s="12" t="b">
        <v>1</v>
      </c>
      <c r="D8" s="12" t="b">
        <v>1</v>
      </c>
      <c r="E8" s="12" t="b">
        <v>1</v>
      </c>
      <c r="F8" s="12" t="b">
        <v>1</v>
      </c>
      <c r="G8" s="12" t="b">
        <v>1</v>
      </c>
      <c r="H8" s="12" t="b">
        <v>1</v>
      </c>
      <c r="I8" s="12" t="b">
        <v>1</v>
      </c>
      <c r="J8" s="12" t="b">
        <v>0</v>
      </c>
      <c r="K8" s="12" t="b">
        <v>0</v>
      </c>
      <c r="L8" s="17" t="s">
        <v>464</v>
      </c>
    </row>
    <row r="9" spans="1:12">
      <c r="A9" s="15" t="s">
        <v>1301</v>
      </c>
      <c r="B9" s="12" t="b">
        <v>1</v>
      </c>
      <c r="C9" s="12" t="b">
        <v>1</v>
      </c>
      <c r="D9" s="12" t="b">
        <v>1</v>
      </c>
      <c r="E9" s="12" t="b">
        <v>1</v>
      </c>
      <c r="F9" s="12" t="b">
        <v>1</v>
      </c>
      <c r="G9" s="12" t="b">
        <v>0</v>
      </c>
      <c r="H9" s="12" t="b">
        <v>0</v>
      </c>
      <c r="I9" s="12" t="b">
        <v>1</v>
      </c>
      <c r="J9" s="12" t="b">
        <v>0</v>
      </c>
      <c r="K9" s="12" t="b">
        <v>0</v>
      </c>
      <c r="L9" s="17" t="s">
        <v>1302</v>
      </c>
    </row>
    <row r="10" spans="1:12">
      <c r="A10" s="15" t="s">
        <v>1512</v>
      </c>
      <c r="B10" s="12" t="b">
        <v>1</v>
      </c>
      <c r="C10" s="12" t="b">
        <v>1</v>
      </c>
      <c r="D10" s="12" t="b">
        <v>1</v>
      </c>
      <c r="E10" s="12" t="b">
        <v>1</v>
      </c>
      <c r="F10" s="12" t="b">
        <v>1</v>
      </c>
      <c r="G10" s="12" t="b">
        <v>0</v>
      </c>
      <c r="H10" s="12" t="b">
        <v>0</v>
      </c>
      <c r="I10" s="12" t="b">
        <v>1</v>
      </c>
      <c r="J10" s="12" t="b">
        <v>0</v>
      </c>
      <c r="K10" s="12" t="b">
        <v>0</v>
      </c>
      <c r="L10" s="17" t="s">
        <v>1513</v>
      </c>
    </row>
    <row r="11" spans="1:12">
      <c r="A11" s="15" t="s">
        <v>43</v>
      </c>
      <c r="B11" s="12" t="b">
        <v>0</v>
      </c>
      <c r="C11" s="12" t="b">
        <v>0</v>
      </c>
      <c r="D11" s="12" t="b">
        <v>0</v>
      </c>
      <c r="E11" s="12" t="b">
        <v>0</v>
      </c>
      <c r="F11" s="12" t="b">
        <v>1</v>
      </c>
      <c r="G11" s="12" t="b">
        <v>0</v>
      </c>
      <c r="H11" s="12" t="b">
        <v>0</v>
      </c>
      <c r="I11" s="12" t="b">
        <v>0</v>
      </c>
      <c r="J11" s="12" t="b">
        <v>0</v>
      </c>
      <c r="K11" s="12" t="b">
        <v>0</v>
      </c>
      <c r="L11" s="18" t="s">
        <v>437</v>
      </c>
    </row>
    <row r="12" spans="1:12">
      <c r="A12" s="318" t="s">
        <v>1178</v>
      </c>
      <c r="B12" s="319" t="b">
        <v>0</v>
      </c>
      <c r="C12" s="319" t="b">
        <v>1</v>
      </c>
      <c r="D12" s="319" t="b">
        <v>0</v>
      </c>
      <c r="E12" s="319" t="b">
        <v>0</v>
      </c>
      <c r="F12" s="319" t="b">
        <v>0</v>
      </c>
      <c r="G12" s="319" t="b">
        <v>0</v>
      </c>
      <c r="H12" s="319" t="b">
        <v>0</v>
      </c>
      <c r="I12" s="319" t="b">
        <v>1</v>
      </c>
      <c r="J12" s="320" t="b">
        <v>0</v>
      </c>
      <c r="K12" s="320" t="b">
        <v>0</v>
      </c>
      <c r="L12" s="18" t="s">
        <v>1179</v>
      </c>
    </row>
    <row r="13" spans="1:12">
      <c r="A13" s="15" t="s">
        <v>1213</v>
      </c>
      <c r="B13" s="12" t="b">
        <v>1</v>
      </c>
      <c r="C13" s="12" t="b">
        <v>1</v>
      </c>
      <c r="D13" s="12" t="b">
        <v>1</v>
      </c>
      <c r="E13" s="12" t="b">
        <v>1</v>
      </c>
      <c r="F13" s="12" t="b">
        <v>1</v>
      </c>
      <c r="G13" s="12" t="b">
        <v>1</v>
      </c>
      <c r="H13" s="12" t="b">
        <v>1</v>
      </c>
      <c r="I13" s="12" t="b">
        <v>1</v>
      </c>
      <c r="J13" s="12" t="b">
        <v>1</v>
      </c>
      <c r="K13" s="12" t="b">
        <v>1</v>
      </c>
      <c r="L13" s="18" t="s">
        <v>1214</v>
      </c>
    </row>
    <row r="14" spans="1:12">
      <c r="A14" s="15" t="s">
        <v>44</v>
      </c>
      <c r="B14" s="12" t="b">
        <v>1</v>
      </c>
      <c r="C14" s="12" t="b">
        <v>1</v>
      </c>
      <c r="D14" s="12" t="b">
        <v>1</v>
      </c>
      <c r="E14" s="12" t="b">
        <v>0</v>
      </c>
      <c r="F14" s="12" t="b">
        <v>1</v>
      </c>
      <c r="G14" s="12" t="b">
        <v>1</v>
      </c>
      <c r="H14" s="12" t="b">
        <v>1</v>
      </c>
      <c r="I14" s="12" t="b">
        <v>0</v>
      </c>
      <c r="J14" s="12" t="b">
        <v>0</v>
      </c>
      <c r="K14" s="12" t="b">
        <v>0</v>
      </c>
      <c r="L14" s="18" t="s">
        <v>465</v>
      </c>
    </row>
    <row r="15" spans="1:12">
      <c r="A15" s="15" t="s">
        <v>270</v>
      </c>
      <c r="B15" s="12" t="b">
        <v>1</v>
      </c>
      <c r="C15" s="12" t="b">
        <v>1</v>
      </c>
      <c r="D15" s="12" t="b">
        <v>1</v>
      </c>
      <c r="E15" s="12" t="b">
        <v>1</v>
      </c>
      <c r="F15" s="12" t="b">
        <v>1</v>
      </c>
      <c r="G15" s="12" t="b">
        <v>1</v>
      </c>
      <c r="H15" s="12" t="b">
        <v>1</v>
      </c>
      <c r="I15" s="12" t="b">
        <v>0</v>
      </c>
      <c r="J15" s="12" t="b">
        <v>0</v>
      </c>
      <c r="K15" s="12" t="b">
        <v>0</v>
      </c>
      <c r="L15" s="18" t="s">
        <v>277</v>
      </c>
    </row>
    <row r="16" spans="1:12">
      <c r="A16" s="15" t="s">
        <v>271</v>
      </c>
      <c r="B16" s="12" t="b">
        <v>1</v>
      </c>
      <c r="C16" s="12" t="b">
        <v>1</v>
      </c>
      <c r="D16" s="12" t="b">
        <v>1</v>
      </c>
      <c r="E16" s="12" t="b">
        <v>1</v>
      </c>
      <c r="F16" s="12" t="b">
        <v>1</v>
      </c>
      <c r="G16" s="12" t="b">
        <v>1</v>
      </c>
      <c r="H16" s="12" t="b">
        <v>1</v>
      </c>
      <c r="I16" s="12" t="b">
        <v>0</v>
      </c>
      <c r="J16" s="12" t="b">
        <v>0</v>
      </c>
      <c r="K16" s="12" t="b">
        <v>0</v>
      </c>
      <c r="L16" s="18" t="s">
        <v>278</v>
      </c>
    </row>
    <row r="17" spans="1:12">
      <c r="A17" s="15" t="s">
        <v>871</v>
      </c>
      <c r="B17" s="12" t="b">
        <v>1</v>
      </c>
      <c r="C17" s="12" t="b">
        <v>1</v>
      </c>
      <c r="D17" s="12" t="b">
        <v>1</v>
      </c>
      <c r="E17" s="12" t="b">
        <v>1</v>
      </c>
      <c r="F17" s="12" t="b">
        <v>1</v>
      </c>
      <c r="G17" s="12" t="b">
        <v>0</v>
      </c>
      <c r="H17" s="12" t="b">
        <v>0</v>
      </c>
      <c r="I17" s="12" t="b">
        <v>0</v>
      </c>
      <c r="J17" s="12" t="b">
        <v>0</v>
      </c>
      <c r="K17" s="12" t="b">
        <v>0</v>
      </c>
      <c r="L17" s="18" t="s">
        <v>872</v>
      </c>
    </row>
    <row r="18" spans="1:12">
      <c r="A18" s="15" t="s">
        <v>815</v>
      </c>
      <c r="B18" s="12" t="b">
        <v>1</v>
      </c>
      <c r="C18" s="12" t="b">
        <v>1</v>
      </c>
      <c r="D18" s="12" t="b">
        <v>1</v>
      </c>
      <c r="E18" s="12" t="b">
        <v>0</v>
      </c>
      <c r="F18" s="12" t="b">
        <v>1</v>
      </c>
      <c r="G18" s="12" t="b">
        <v>0</v>
      </c>
      <c r="H18" s="12" t="b">
        <v>0</v>
      </c>
      <c r="I18" s="12" t="b">
        <v>0</v>
      </c>
      <c r="J18" s="12" t="b">
        <v>0</v>
      </c>
      <c r="K18" s="12" t="b">
        <v>0</v>
      </c>
      <c r="L18" s="18" t="s">
        <v>874</v>
      </c>
    </row>
    <row r="19" spans="1:12">
      <c r="A19" s="15" t="s">
        <v>814</v>
      </c>
      <c r="B19" s="12" t="b">
        <v>1</v>
      </c>
      <c r="C19" s="12" t="b">
        <v>1</v>
      </c>
      <c r="D19" s="12" t="b">
        <v>1</v>
      </c>
      <c r="E19" s="12" t="b">
        <v>0</v>
      </c>
      <c r="F19" s="12" t="b">
        <v>1</v>
      </c>
      <c r="G19" s="12" t="b">
        <v>0</v>
      </c>
      <c r="H19" s="12" t="b">
        <v>0</v>
      </c>
      <c r="I19" s="12" t="b">
        <v>0</v>
      </c>
      <c r="J19" s="12" t="b">
        <v>0</v>
      </c>
      <c r="K19" s="12" t="b">
        <v>0</v>
      </c>
      <c r="L19" s="18" t="s">
        <v>875</v>
      </c>
    </row>
    <row r="20" spans="1:12">
      <c r="A20" s="15" t="s">
        <v>816</v>
      </c>
      <c r="B20" s="12" t="b">
        <v>1</v>
      </c>
      <c r="C20" s="12" t="b">
        <v>1</v>
      </c>
      <c r="D20" s="12" t="b">
        <v>1</v>
      </c>
      <c r="E20" s="12" t="b">
        <v>0</v>
      </c>
      <c r="F20" s="12" t="b">
        <v>1</v>
      </c>
      <c r="G20" s="12" t="b">
        <v>1</v>
      </c>
      <c r="H20" s="12" t="b">
        <v>1</v>
      </c>
      <c r="I20" s="12" t="b">
        <v>0</v>
      </c>
      <c r="J20" s="12" t="b">
        <v>0</v>
      </c>
      <c r="K20" s="12" t="b">
        <v>0</v>
      </c>
      <c r="L20" s="18" t="s">
        <v>876</v>
      </c>
    </row>
    <row r="21" spans="1:12">
      <c r="A21" s="15" t="s">
        <v>272</v>
      </c>
      <c r="B21" s="12" t="b">
        <v>1</v>
      </c>
      <c r="C21" s="12" t="b">
        <v>1</v>
      </c>
      <c r="D21" s="12" t="b">
        <v>1</v>
      </c>
      <c r="E21" s="12" t="b">
        <v>1</v>
      </c>
      <c r="F21" s="12" t="b">
        <v>1</v>
      </c>
      <c r="G21" s="12" t="b">
        <v>1</v>
      </c>
      <c r="H21" s="12" t="b">
        <v>1</v>
      </c>
      <c r="I21" s="12" t="b">
        <v>0</v>
      </c>
      <c r="J21" s="12" t="b">
        <v>0</v>
      </c>
      <c r="K21" s="12" t="b">
        <v>0</v>
      </c>
      <c r="L21" s="18" t="s">
        <v>276</v>
      </c>
    </row>
    <row r="22" spans="1:12">
      <c r="A22" s="15" t="s">
        <v>273</v>
      </c>
      <c r="B22" s="12" t="b">
        <v>1</v>
      </c>
      <c r="C22" s="12" t="b">
        <v>1</v>
      </c>
      <c r="D22" s="12" t="b">
        <v>1</v>
      </c>
      <c r="E22" s="12" t="b">
        <v>1</v>
      </c>
      <c r="F22" s="12" t="b">
        <v>1</v>
      </c>
      <c r="G22" s="12" t="b">
        <v>1</v>
      </c>
      <c r="H22" s="12" t="b">
        <v>1</v>
      </c>
      <c r="I22" s="12" t="b">
        <v>0</v>
      </c>
      <c r="J22" s="12" t="b">
        <v>0</v>
      </c>
      <c r="K22" s="12" t="b">
        <v>0</v>
      </c>
      <c r="L22" s="18" t="s">
        <v>276</v>
      </c>
    </row>
    <row r="23" spans="1:12">
      <c r="A23" s="15" t="s">
        <v>68</v>
      </c>
      <c r="B23" s="12" t="b">
        <v>1</v>
      </c>
      <c r="C23" s="12" t="b">
        <v>1</v>
      </c>
      <c r="D23" s="12" t="b">
        <v>1</v>
      </c>
      <c r="E23" s="12" t="b">
        <v>1</v>
      </c>
      <c r="F23" s="12" t="b">
        <v>1</v>
      </c>
      <c r="G23" s="12" t="b">
        <v>1</v>
      </c>
      <c r="H23" s="12" t="b">
        <v>1</v>
      </c>
      <c r="I23" s="12" t="b">
        <v>0</v>
      </c>
      <c r="J23" s="12" t="b">
        <v>0</v>
      </c>
      <c r="K23" s="12" t="b">
        <v>0</v>
      </c>
      <c r="L23" s="18" t="s">
        <v>466</v>
      </c>
    </row>
    <row r="24" spans="1:12">
      <c r="A24" s="15" t="s">
        <v>1485</v>
      </c>
      <c r="B24" s="12" t="b">
        <v>1</v>
      </c>
      <c r="C24" s="12" t="b">
        <v>1</v>
      </c>
      <c r="D24" s="12" t="b">
        <v>1</v>
      </c>
      <c r="E24" s="12" t="b">
        <v>1</v>
      </c>
      <c r="F24" s="12" t="b">
        <v>1</v>
      </c>
      <c r="G24" s="12" t="b">
        <v>1</v>
      </c>
      <c r="H24" s="12" t="b">
        <v>1</v>
      </c>
      <c r="I24" s="12" t="b">
        <v>0</v>
      </c>
      <c r="J24" s="12" t="b">
        <v>0</v>
      </c>
      <c r="K24" s="12" t="b">
        <v>0</v>
      </c>
      <c r="L24" s="18" t="s">
        <v>1486</v>
      </c>
    </row>
    <row r="25" spans="1:12">
      <c r="A25" s="209" t="s">
        <v>983</v>
      </c>
      <c r="B25" s="12" t="b">
        <v>0</v>
      </c>
      <c r="C25" s="12" t="b">
        <v>0</v>
      </c>
      <c r="D25" s="12" t="b">
        <v>0</v>
      </c>
      <c r="E25" s="12" t="b">
        <v>1</v>
      </c>
      <c r="F25" s="12" t="b">
        <v>1</v>
      </c>
      <c r="G25" s="12" t="b">
        <v>0</v>
      </c>
      <c r="H25" s="12" t="b">
        <v>0</v>
      </c>
      <c r="I25" s="12" t="b">
        <v>0</v>
      </c>
      <c r="J25" s="12" t="b">
        <v>0</v>
      </c>
      <c r="K25" s="12" t="b">
        <v>0</v>
      </c>
      <c r="L25" s="18" t="s">
        <v>466</v>
      </c>
    </row>
    <row r="26" spans="1:12">
      <c r="A26" s="15" t="s">
        <v>45</v>
      </c>
      <c r="B26" s="12" t="b">
        <v>1</v>
      </c>
      <c r="C26" s="12" t="b">
        <v>1</v>
      </c>
      <c r="D26" s="12" t="b">
        <v>1</v>
      </c>
      <c r="E26" s="12" t="b">
        <v>1</v>
      </c>
      <c r="F26" s="12" t="b">
        <v>1</v>
      </c>
      <c r="G26" s="12" t="b">
        <v>1</v>
      </c>
      <c r="H26" s="12" t="b">
        <v>1</v>
      </c>
      <c r="I26" s="12" t="b">
        <v>1</v>
      </c>
      <c r="J26" s="12" t="b">
        <v>0</v>
      </c>
      <c r="K26" s="12" t="b">
        <v>0</v>
      </c>
      <c r="L26" s="18" t="s">
        <v>467</v>
      </c>
    </row>
    <row r="27" spans="1:12">
      <c r="A27" s="15" t="s">
        <v>71</v>
      </c>
      <c r="B27" s="12" t="b">
        <v>1</v>
      </c>
      <c r="C27" s="12" t="b">
        <v>1</v>
      </c>
      <c r="D27" s="12" t="b">
        <v>1</v>
      </c>
      <c r="E27" s="12" t="b">
        <v>1</v>
      </c>
      <c r="F27" s="12" t="b">
        <v>1</v>
      </c>
      <c r="G27" s="12" t="b">
        <v>1</v>
      </c>
      <c r="H27" s="12" t="b">
        <v>1</v>
      </c>
      <c r="I27" s="12" t="b">
        <v>1</v>
      </c>
      <c r="J27" s="12" t="b">
        <v>0</v>
      </c>
      <c r="K27" s="12" t="b">
        <v>0</v>
      </c>
      <c r="L27" s="18" t="s">
        <v>468</v>
      </c>
    </row>
    <row r="28" spans="1:12">
      <c r="A28" s="15" t="s">
        <v>274</v>
      </c>
      <c r="B28" s="12" t="b">
        <v>1</v>
      </c>
      <c r="C28" s="12" t="b">
        <v>1</v>
      </c>
      <c r="D28" s="12" t="b">
        <v>1</v>
      </c>
      <c r="E28" s="12" t="b">
        <v>1</v>
      </c>
      <c r="F28" s="12" t="b">
        <v>1</v>
      </c>
      <c r="G28" s="12" t="b">
        <v>1</v>
      </c>
      <c r="H28" s="12" t="b">
        <v>1</v>
      </c>
      <c r="I28" s="12" t="b">
        <v>1</v>
      </c>
      <c r="J28" s="12" t="b">
        <v>0</v>
      </c>
      <c r="K28" s="12" t="b">
        <v>0</v>
      </c>
      <c r="L28" s="18" t="s">
        <v>469</v>
      </c>
    </row>
    <row r="29" spans="1:12">
      <c r="A29" s="15" t="s">
        <v>275</v>
      </c>
      <c r="B29" s="12" t="b">
        <v>1</v>
      </c>
      <c r="C29" s="12" t="b">
        <v>1</v>
      </c>
      <c r="D29" s="12" t="b">
        <v>1</v>
      </c>
      <c r="E29" s="12" t="b">
        <v>1</v>
      </c>
      <c r="F29" s="12" t="b">
        <v>1</v>
      </c>
      <c r="G29" s="12" t="b">
        <v>1</v>
      </c>
      <c r="H29" s="12" t="b">
        <v>1</v>
      </c>
      <c r="I29" s="12" t="b">
        <v>1</v>
      </c>
      <c r="J29" s="12" t="b">
        <v>0</v>
      </c>
      <c r="K29" s="12" t="b">
        <v>0</v>
      </c>
      <c r="L29" s="18" t="s">
        <v>470</v>
      </c>
    </row>
    <row r="30" spans="1:12">
      <c r="A30" s="15" t="s">
        <v>132</v>
      </c>
      <c r="B30" s="12" t="b">
        <v>1</v>
      </c>
      <c r="C30" s="12" t="b">
        <v>1</v>
      </c>
      <c r="D30" s="12" t="b">
        <v>1</v>
      </c>
      <c r="E30" s="12" t="b">
        <v>0</v>
      </c>
      <c r="F30" s="12" t="b">
        <v>1</v>
      </c>
      <c r="G30" s="12" t="b">
        <v>0</v>
      </c>
      <c r="H30" s="12" t="b">
        <v>0</v>
      </c>
      <c r="I30" s="12" t="b">
        <v>0</v>
      </c>
      <c r="J30" s="12" t="b">
        <v>0</v>
      </c>
      <c r="K30" s="12" t="b">
        <v>0</v>
      </c>
      <c r="L30" s="18" t="s">
        <v>456</v>
      </c>
    </row>
    <row r="31" spans="1:12">
      <c r="A31" s="15" t="s">
        <v>133</v>
      </c>
      <c r="B31" s="53" t="b">
        <v>1</v>
      </c>
      <c r="C31" s="53" t="b">
        <v>1</v>
      </c>
      <c r="D31" s="53" t="b">
        <v>1</v>
      </c>
      <c r="E31" s="53" t="b">
        <v>0</v>
      </c>
      <c r="F31" s="53" t="b">
        <v>1</v>
      </c>
      <c r="G31" s="53" t="b">
        <v>0</v>
      </c>
      <c r="H31" s="53" t="b">
        <v>0</v>
      </c>
      <c r="I31" s="53" t="b">
        <v>0</v>
      </c>
      <c r="J31" s="53" t="b">
        <v>0</v>
      </c>
      <c r="K31" s="53" t="b">
        <v>0</v>
      </c>
      <c r="L31" s="18" t="s">
        <v>457</v>
      </c>
    </row>
    <row r="32" spans="1:12">
      <c r="A32" s="72" t="s">
        <v>46</v>
      </c>
      <c r="B32" s="25" t="b">
        <v>0</v>
      </c>
      <c r="C32" s="25" t="b">
        <v>1</v>
      </c>
      <c r="D32" s="25" t="b">
        <v>1</v>
      </c>
      <c r="E32" s="25" t="b">
        <v>0</v>
      </c>
      <c r="F32" s="25" t="b">
        <v>0</v>
      </c>
      <c r="G32" s="25" t="b">
        <v>0</v>
      </c>
      <c r="H32" s="25" t="b">
        <v>0</v>
      </c>
      <c r="I32" s="25" t="b">
        <v>0</v>
      </c>
      <c r="J32" s="25" t="b">
        <v>0</v>
      </c>
      <c r="K32" s="73" t="b">
        <v>0</v>
      </c>
      <c r="L32" s="24" t="s">
        <v>458</v>
      </c>
    </row>
    <row r="33" spans="1:12">
      <c r="A33" s="74" t="s">
        <v>47</v>
      </c>
      <c r="B33" s="75" t="b">
        <f t="shared" ref="B33:J40" si="0">B$32</f>
        <v>0</v>
      </c>
      <c r="C33" s="75" t="b">
        <f t="shared" si="0"/>
        <v>1</v>
      </c>
      <c r="D33" s="75" t="b">
        <f t="shared" si="0"/>
        <v>1</v>
      </c>
      <c r="E33" s="75" t="b">
        <f t="shared" si="0"/>
        <v>0</v>
      </c>
      <c r="F33" s="75" t="b">
        <f t="shared" si="0"/>
        <v>0</v>
      </c>
      <c r="G33" s="75" t="b">
        <f t="shared" si="0"/>
        <v>0</v>
      </c>
      <c r="H33" s="75" t="b">
        <f t="shared" si="0"/>
        <v>0</v>
      </c>
      <c r="I33" s="75" t="b">
        <f t="shared" si="0"/>
        <v>0</v>
      </c>
      <c r="J33" s="75" t="b">
        <f t="shared" si="0"/>
        <v>0</v>
      </c>
      <c r="K33" s="80" t="b">
        <v>1</v>
      </c>
      <c r="L33" s="24" t="s">
        <v>459</v>
      </c>
    </row>
    <row r="34" spans="1:12">
      <c r="A34" s="74" t="s">
        <v>1797</v>
      </c>
      <c r="B34" s="75" t="b">
        <f t="shared" si="0"/>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24" t="s">
        <v>1799</v>
      </c>
    </row>
    <row r="35" spans="1:12">
      <c r="A35" s="74" t="s">
        <v>1798</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24" t="s">
        <v>1800</v>
      </c>
    </row>
    <row r="36" spans="1:12">
      <c r="A36" s="74" t="s">
        <v>660</v>
      </c>
      <c r="B36" s="75" t="b">
        <f t="shared" ref="B36:C41" si="1">B$32</f>
        <v>0</v>
      </c>
      <c r="C36" s="75" t="b">
        <f t="shared" si="1"/>
        <v>1</v>
      </c>
      <c r="D36" s="75" t="b">
        <v>0</v>
      </c>
      <c r="E36" s="75" t="b">
        <f t="shared" ref="E36:J41" si="2">E$32</f>
        <v>0</v>
      </c>
      <c r="F36" s="75" t="b">
        <f t="shared" si="2"/>
        <v>0</v>
      </c>
      <c r="G36" s="75" t="b">
        <f t="shared" si="2"/>
        <v>0</v>
      </c>
      <c r="H36" s="75" t="b">
        <f t="shared" si="2"/>
        <v>0</v>
      </c>
      <c r="I36" s="75" t="b">
        <f t="shared" si="2"/>
        <v>0</v>
      </c>
      <c r="J36" s="75" t="b">
        <f t="shared" si="2"/>
        <v>0</v>
      </c>
      <c r="K36" s="80" t="b">
        <v>0</v>
      </c>
      <c r="L36" s="24" t="s">
        <v>438</v>
      </c>
    </row>
    <row r="37" spans="1:12">
      <c r="A37" s="74" t="s">
        <v>305</v>
      </c>
      <c r="B37" s="75" t="b">
        <f t="shared" si="1"/>
        <v>0</v>
      </c>
      <c r="C37" s="75" t="b">
        <f t="shared" si="1"/>
        <v>1</v>
      </c>
      <c r="D37" s="75" t="b">
        <f>D$32</f>
        <v>1</v>
      </c>
      <c r="E37" s="75" t="b">
        <f t="shared" si="2"/>
        <v>0</v>
      </c>
      <c r="F37" s="75" t="b">
        <f t="shared" si="2"/>
        <v>0</v>
      </c>
      <c r="G37" s="75" t="b">
        <f t="shared" si="2"/>
        <v>0</v>
      </c>
      <c r="H37" s="75" t="b">
        <f t="shared" si="2"/>
        <v>0</v>
      </c>
      <c r="I37" s="75" t="b">
        <f t="shared" si="2"/>
        <v>0</v>
      </c>
      <c r="J37" s="75" t="b">
        <f t="shared" si="2"/>
        <v>0</v>
      </c>
      <c r="K37" s="80" t="b">
        <v>0</v>
      </c>
      <c r="L37" s="24" t="s">
        <v>460</v>
      </c>
    </row>
    <row r="38" spans="1:12">
      <c r="A38" s="74" t="s">
        <v>184</v>
      </c>
      <c r="B38" s="75" t="b">
        <f t="shared" si="1"/>
        <v>0</v>
      </c>
      <c r="C38" s="75" t="b">
        <f t="shared" si="1"/>
        <v>1</v>
      </c>
      <c r="D38" s="75" t="b">
        <f>D$32</f>
        <v>1</v>
      </c>
      <c r="E38" s="75" t="b">
        <f t="shared" si="2"/>
        <v>0</v>
      </c>
      <c r="F38" s="75" t="b">
        <f t="shared" si="2"/>
        <v>0</v>
      </c>
      <c r="G38" s="75" t="b">
        <f t="shared" si="2"/>
        <v>0</v>
      </c>
      <c r="H38" s="75" t="b">
        <f t="shared" si="2"/>
        <v>0</v>
      </c>
      <c r="I38" s="75" t="b">
        <f t="shared" si="2"/>
        <v>0</v>
      </c>
      <c r="J38" s="75" t="b">
        <f t="shared" si="2"/>
        <v>0</v>
      </c>
      <c r="K38" s="80" t="b">
        <v>0</v>
      </c>
      <c r="L38" s="24" t="s">
        <v>461</v>
      </c>
    </row>
    <row r="39" spans="1:12">
      <c r="A39" s="74" t="s">
        <v>1801</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80" t="b">
        <v>1</v>
      </c>
      <c r="L39" s="24" t="s">
        <v>1803</v>
      </c>
    </row>
    <row r="40" spans="1:12">
      <c r="A40" s="74" t="s">
        <v>1802</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24" t="s">
        <v>1804</v>
      </c>
    </row>
    <row r="41" spans="1:12">
      <c r="A41" s="77" t="s">
        <v>661</v>
      </c>
      <c r="B41" s="78" t="b">
        <f t="shared" si="1"/>
        <v>0</v>
      </c>
      <c r="C41" s="78" t="b">
        <f t="shared" si="1"/>
        <v>1</v>
      </c>
      <c r="D41" s="78" t="b">
        <v>0</v>
      </c>
      <c r="E41" s="78" t="b">
        <f t="shared" si="2"/>
        <v>0</v>
      </c>
      <c r="F41" s="78" t="b">
        <f t="shared" si="2"/>
        <v>0</v>
      </c>
      <c r="G41" s="78" t="b">
        <f t="shared" si="2"/>
        <v>0</v>
      </c>
      <c r="H41" s="78" t="b">
        <f t="shared" si="2"/>
        <v>0</v>
      </c>
      <c r="I41" s="78" t="b">
        <f t="shared" si="2"/>
        <v>0</v>
      </c>
      <c r="J41" s="78" t="b">
        <f t="shared" si="2"/>
        <v>0</v>
      </c>
      <c r="K41" s="81" t="b">
        <v>0</v>
      </c>
      <c r="L41" s="24" t="s">
        <v>439</v>
      </c>
    </row>
    <row r="42" spans="1:12">
      <c r="A42" s="74" t="s">
        <v>48</v>
      </c>
      <c r="B42" s="69" t="b">
        <v>1</v>
      </c>
      <c r="C42" s="69" t="b">
        <v>1</v>
      </c>
      <c r="D42" s="69" t="b">
        <v>1</v>
      </c>
      <c r="E42" s="69" t="b">
        <v>1</v>
      </c>
      <c r="F42" s="69" t="b">
        <v>1</v>
      </c>
      <c r="G42" s="69" t="b">
        <v>1</v>
      </c>
      <c r="H42" s="69" t="b">
        <v>1</v>
      </c>
      <c r="I42" s="69" t="b">
        <v>1</v>
      </c>
      <c r="J42" s="69" t="b">
        <v>0</v>
      </c>
      <c r="K42" s="69" t="b">
        <v>0</v>
      </c>
      <c r="L42" s="24" t="s">
        <v>1764</v>
      </c>
    </row>
    <row r="43" spans="1:12">
      <c r="A43" s="555" t="s">
        <v>1038</v>
      </c>
      <c r="B43" s="12" t="b">
        <v>0</v>
      </c>
      <c r="C43" s="12" t="b">
        <v>0</v>
      </c>
      <c r="D43" s="12" t="b">
        <v>0</v>
      </c>
      <c r="E43" s="12" t="b">
        <v>0</v>
      </c>
      <c r="F43" s="12" t="b">
        <v>0</v>
      </c>
      <c r="G43" s="12" t="b">
        <v>0</v>
      </c>
      <c r="H43" s="12" t="b">
        <v>1</v>
      </c>
      <c r="I43" s="12" t="b">
        <v>0</v>
      </c>
      <c r="J43" s="12" t="b">
        <v>1</v>
      </c>
      <c r="K43" s="12" t="b">
        <v>0</v>
      </c>
      <c r="L43" s="216" t="s">
        <v>1765</v>
      </c>
    </row>
    <row r="44" spans="1:12">
      <c r="A44" s="15" t="s">
        <v>49</v>
      </c>
      <c r="B44" s="69" t="b">
        <v>1</v>
      </c>
      <c r="C44" s="69" t="b">
        <v>1</v>
      </c>
      <c r="D44" s="69" t="b">
        <v>1</v>
      </c>
      <c r="E44" s="69" t="b">
        <v>1</v>
      </c>
      <c r="F44" s="69" t="b">
        <v>1</v>
      </c>
      <c r="G44" s="69" t="b">
        <v>1</v>
      </c>
      <c r="H44" s="69" t="b">
        <v>1</v>
      </c>
      <c r="I44" s="69" t="b">
        <v>1</v>
      </c>
      <c r="J44" s="69" t="b">
        <v>0</v>
      </c>
      <c r="K44" s="69" t="b">
        <v>0</v>
      </c>
      <c r="L44" s="18" t="s">
        <v>462</v>
      </c>
    </row>
    <row r="45" spans="1:12">
      <c r="A45" s="15" t="s">
        <v>50</v>
      </c>
      <c r="B45" s="12" t="b">
        <v>1</v>
      </c>
      <c r="C45" s="12" t="b">
        <v>1</v>
      </c>
      <c r="D45" s="12" t="b">
        <v>1</v>
      </c>
      <c r="E45" s="12" t="b">
        <v>1</v>
      </c>
      <c r="F45" s="12" t="b">
        <v>1</v>
      </c>
      <c r="G45" s="12" t="b">
        <v>1</v>
      </c>
      <c r="H45" s="12" t="b">
        <v>1</v>
      </c>
      <c r="I45" s="12" t="b">
        <v>1</v>
      </c>
      <c r="J45" s="12" t="b">
        <v>0</v>
      </c>
      <c r="K45" s="12" t="b">
        <v>0</v>
      </c>
      <c r="L45" s="18" t="s">
        <v>463</v>
      </c>
    </row>
    <row r="46" spans="1:12">
      <c r="A46" s="15" t="s">
        <v>72</v>
      </c>
      <c r="B46" s="12" t="b">
        <v>1</v>
      </c>
      <c r="C46" s="12" t="b">
        <v>1</v>
      </c>
      <c r="D46" s="12" t="b">
        <v>1</v>
      </c>
      <c r="E46" s="12" t="b">
        <v>1</v>
      </c>
      <c r="F46" s="12" t="b">
        <v>1</v>
      </c>
      <c r="G46" s="12" t="b">
        <v>1</v>
      </c>
      <c r="H46" s="12" t="b">
        <v>1</v>
      </c>
      <c r="I46" s="12" t="b">
        <v>1</v>
      </c>
      <c r="J46" s="12" t="b">
        <v>0</v>
      </c>
      <c r="K46" s="12" t="b">
        <v>0</v>
      </c>
      <c r="L46" s="18" t="s">
        <v>73</v>
      </c>
    </row>
    <row r="47" spans="1:12">
      <c r="A47" s="15" t="s">
        <v>51</v>
      </c>
      <c r="B47" s="12" t="b">
        <v>1</v>
      </c>
      <c r="C47" s="12" t="b">
        <v>1</v>
      </c>
      <c r="D47" s="12" t="b">
        <v>1</v>
      </c>
      <c r="E47" s="12" t="b">
        <v>1</v>
      </c>
      <c r="F47" s="12" t="b">
        <v>1</v>
      </c>
      <c r="G47" s="12" t="b">
        <v>1</v>
      </c>
      <c r="H47" s="12" t="b">
        <v>1</v>
      </c>
      <c r="I47" s="12" t="b">
        <v>1</v>
      </c>
      <c r="J47" s="12" t="b">
        <v>0</v>
      </c>
      <c r="K47" s="12" t="b">
        <v>0</v>
      </c>
      <c r="L47" s="18" t="s">
        <v>448</v>
      </c>
    </row>
    <row r="48" spans="1:12">
      <c r="A48" s="15" t="s">
        <v>41</v>
      </c>
      <c r="B48" s="12" t="b">
        <v>1</v>
      </c>
      <c r="C48" s="12" t="b">
        <v>1</v>
      </c>
      <c r="D48" s="12" t="b">
        <v>1</v>
      </c>
      <c r="E48" s="12" t="b">
        <v>0</v>
      </c>
      <c r="F48" s="12" t="b">
        <v>1</v>
      </c>
      <c r="G48" s="12" t="b">
        <v>1</v>
      </c>
      <c r="H48" s="12" t="b">
        <v>1</v>
      </c>
      <c r="I48" s="12" t="b">
        <v>1</v>
      </c>
      <c r="J48" s="12" t="b">
        <v>0</v>
      </c>
      <c r="K48" s="12" t="b">
        <v>0</v>
      </c>
      <c r="L48" s="18" t="s">
        <v>449</v>
      </c>
    </row>
    <row r="49" spans="1:12">
      <c r="A49" s="15" t="s">
        <v>52</v>
      </c>
      <c r="B49" s="12" t="b">
        <v>1</v>
      </c>
      <c r="C49" s="12" t="b">
        <v>1</v>
      </c>
      <c r="D49" s="12" t="b">
        <v>1</v>
      </c>
      <c r="E49" s="12" t="b">
        <v>0</v>
      </c>
      <c r="F49" s="12" t="b">
        <v>1</v>
      </c>
      <c r="G49" s="12" t="b">
        <v>0</v>
      </c>
      <c r="H49" s="12" t="b">
        <v>0</v>
      </c>
      <c r="I49" s="12" t="b">
        <v>0</v>
      </c>
      <c r="J49" s="12" t="b">
        <v>0</v>
      </c>
      <c r="K49" s="12" t="b">
        <v>0</v>
      </c>
      <c r="L49" s="18" t="s">
        <v>450</v>
      </c>
    </row>
    <row r="50" spans="1:12">
      <c r="A50" s="15" t="s">
        <v>53</v>
      </c>
      <c r="B50" s="12" t="b">
        <v>1</v>
      </c>
      <c r="C50" s="12" t="b">
        <v>1</v>
      </c>
      <c r="D50" s="12" t="b">
        <v>1</v>
      </c>
      <c r="E50" s="12" t="b">
        <v>1</v>
      </c>
      <c r="F50" s="12" t="b">
        <v>1</v>
      </c>
      <c r="G50" s="12" t="b">
        <v>1</v>
      </c>
      <c r="H50" s="12" t="b">
        <v>1</v>
      </c>
      <c r="I50" s="12" t="b">
        <v>1</v>
      </c>
      <c r="J50" s="12" t="b">
        <v>0</v>
      </c>
      <c r="K50" s="12" t="b">
        <v>0</v>
      </c>
      <c r="L50" s="18" t="s">
        <v>451</v>
      </c>
    </row>
    <row r="51" spans="1:12">
      <c r="A51" s="15" t="s">
        <v>54</v>
      </c>
      <c r="B51" s="12" t="b">
        <v>1</v>
      </c>
      <c r="C51" s="12" t="b">
        <v>1</v>
      </c>
      <c r="D51" s="12" t="b">
        <v>1</v>
      </c>
      <c r="E51" s="12" t="b">
        <v>1</v>
      </c>
      <c r="F51" s="12" t="b">
        <v>1</v>
      </c>
      <c r="G51" s="12" t="b">
        <v>1</v>
      </c>
      <c r="H51" s="12" t="b">
        <v>1</v>
      </c>
      <c r="I51" s="12" t="b">
        <v>1</v>
      </c>
      <c r="J51" s="12" t="b">
        <v>0</v>
      </c>
      <c r="K51" s="12" t="b">
        <v>0</v>
      </c>
      <c r="L51" s="18" t="s">
        <v>452</v>
      </c>
    </row>
    <row r="52" spans="1:12">
      <c r="A52" s="15" t="s">
        <v>298</v>
      </c>
      <c r="B52" s="12" t="b">
        <v>1</v>
      </c>
      <c r="C52" s="12" t="b">
        <v>1</v>
      </c>
      <c r="D52" s="12" t="b">
        <v>1</v>
      </c>
      <c r="E52" s="12" t="b">
        <v>0</v>
      </c>
      <c r="F52" s="12" t="b">
        <v>1</v>
      </c>
      <c r="G52" s="12" t="b">
        <v>1</v>
      </c>
      <c r="H52" s="12" t="b">
        <v>1</v>
      </c>
      <c r="I52" s="12" t="b">
        <v>1</v>
      </c>
      <c r="J52" s="12" t="b">
        <v>0</v>
      </c>
      <c r="K52" s="12" t="b">
        <v>0</v>
      </c>
      <c r="L52" s="18" t="s">
        <v>453</v>
      </c>
    </row>
    <row r="53" spans="1:12">
      <c r="A53" s="15" t="s">
        <v>299</v>
      </c>
      <c r="B53" s="12" t="b">
        <v>1</v>
      </c>
      <c r="C53" s="12" t="b">
        <v>1</v>
      </c>
      <c r="D53" s="12" t="b">
        <v>1</v>
      </c>
      <c r="E53" s="12" t="b">
        <v>0</v>
      </c>
      <c r="F53" s="12" t="b">
        <v>1</v>
      </c>
      <c r="G53" s="12" t="b">
        <v>0</v>
      </c>
      <c r="H53" s="12" t="b">
        <v>0</v>
      </c>
      <c r="I53" s="12" t="b">
        <v>0</v>
      </c>
      <c r="J53" s="12" t="b">
        <v>0</v>
      </c>
      <c r="K53" s="12" t="b">
        <v>0</v>
      </c>
      <c r="L53" s="18" t="s">
        <v>454</v>
      </c>
    </row>
    <row r="54" spans="1:12">
      <c r="A54" s="15" t="s">
        <v>55</v>
      </c>
      <c r="B54" s="53" t="b">
        <v>1</v>
      </c>
      <c r="C54" s="53" t="b">
        <v>1</v>
      </c>
      <c r="D54" s="53" t="b">
        <v>1</v>
      </c>
      <c r="E54" s="53" t="b">
        <v>1</v>
      </c>
      <c r="F54" s="53" t="b">
        <v>1</v>
      </c>
      <c r="G54" s="53" t="b">
        <v>1</v>
      </c>
      <c r="H54" s="53" t="b">
        <v>1</v>
      </c>
      <c r="I54" s="53" t="b">
        <v>0</v>
      </c>
      <c r="J54" s="53" t="b">
        <v>0</v>
      </c>
      <c r="K54" s="53" t="b">
        <v>0</v>
      </c>
      <c r="L54" s="18" t="s">
        <v>455</v>
      </c>
    </row>
    <row r="55" spans="1:12">
      <c r="A55" s="72" t="s">
        <v>150</v>
      </c>
      <c r="B55" s="25" t="b">
        <v>0</v>
      </c>
      <c r="C55" s="25" t="b">
        <v>1</v>
      </c>
      <c r="D55" s="25" t="b">
        <v>1</v>
      </c>
      <c r="E55" s="25" t="b">
        <v>0</v>
      </c>
      <c r="F55" s="25" t="b">
        <v>0</v>
      </c>
      <c r="G55" s="25" t="b">
        <v>0</v>
      </c>
      <c r="H55" s="25" t="b">
        <v>0</v>
      </c>
      <c r="I55" s="25" t="b">
        <v>0</v>
      </c>
      <c r="J55" s="25" t="b">
        <v>0</v>
      </c>
      <c r="K55" s="73" t="b">
        <v>0</v>
      </c>
      <c r="L55" s="18" t="s">
        <v>471</v>
      </c>
    </row>
    <row r="56" spans="1:12">
      <c r="A56" s="74" t="s">
        <v>151</v>
      </c>
      <c r="B56" s="75" t="b">
        <f t="shared" ref="B56:F58" si="3">B$55</f>
        <v>0</v>
      </c>
      <c r="C56" s="75" t="b">
        <f t="shared" si="3"/>
        <v>1</v>
      </c>
      <c r="D56" s="75" t="b">
        <f t="shared" si="3"/>
        <v>1</v>
      </c>
      <c r="E56" s="75" t="b">
        <f t="shared" si="3"/>
        <v>0</v>
      </c>
      <c r="F56" s="75" t="b">
        <f t="shared" si="3"/>
        <v>0</v>
      </c>
      <c r="G56" s="12" t="b">
        <v>0</v>
      </c>
      <c r="H56" s="12" t="b">
        <v>0</v>
      </c>
      <c r="I56" s="12" t="b">
        <v>0</v>
      </c>
      <c r="J56" s="12" t="b">
        <v>0</v>
      </c>
      <c r="K56" s="76" t="b">
        <v>0</v>
      </c>
      <c r="L56" s="18" t="s">
        <v>472</v>
      </c>
    </row>
    <row r="57" spans="1:12">
      <c r="A57" s="74" t="s">
        <v>196</v>
      </c>
      <c r="B57" s="75" t="b">
        <f t="shared" si="3"/>
        <v>0</v>
      </c>
      <c r="C57" s="75" t="b">
        <f t="shared" si="3"/>
        <v>1</v>
      </c>
      <c r="D57" s="75" t="b">
        <f t="shared" si="3"/>
        <v>1</v>
      </c>
      <c r="E57" s="75" t="b">
        <f t="shared" si="3"/>
        <v>0</v>
      </c>
      <c r="F57" s="75" t="b">
        <f t="shared" si="3"/>
        <v>0</v>
      </c>
      <c r="G57" s="12" t="b">
        <v>0</v>
      </c>
      <c r="H57" s="12" t="b">
        <v>0</v>
      </c>
      <c r="I57" s="12" t="b">
        <v>0</v>
      </c>
      <c r="J57" s="12" t="b">
        <v>0</v>
      </c>
      <c r="K57" s="76" t="b">
        <v>0</v>
      </c>
      <c r="L57" s="24" t="s">
        <v>474</v>
      </c>
    </row>
    <row r="58" spans="1:12">
      <c r="A58" s="77" t="s">
        <v>195</v>
      </c>
      <c r="B58" s="78" t="b">
        <f t="shared" si="3"/>
        <v>0</v>
      </c>
      <c r="C58" s="78" t="b">
        <f t="shared" si="3"/>
        <v>1</v>
      </c>
      <c r="D58" s="78" t="b">
        <f t="shared" si="3"/>
        <v>1</v>
      </c>
      <c r="E58" s="78" t="b">
        <f t="shared" si="3"/>
        <v>0</v>
      </c>
      <c r="F58" s="78" t="b">
        <f t="shared" si="3"/>
        <v>0</v>
      </c>
      <c r="G58" s="208" t="b">
        <v>0</v>
      </c>
      <c r="H58" s="208" t="b">
        <v>0</v>
      </c>
      <c r="I58" s="208" t="b">
        <v>0</v>
      </c>
      <c r="J58" s="208" t="b">
        <v>0</v>
      </c>
      <c r="K58" s="79" t="b">
        <v>0</v>
      </c>
      <c r="L58" s="24" t="s">
        <v>473</v>
      </c>
    </row>
    <row r="59" spans="1:12">
      <c r="A59" s="15" t="s">
        <v>56</v>
      </c>
      <c r="B59" s="69" t="b">
        <v>1</v>
      </c>
      <c r="C59" s="69" t="b">
        <v>1</v>
      </c>
      <c r="D59" s="69" t="b">
        <v>1</v>
      </c>
      <c r="E59" s="69" t="b">
        <v>1</v>
      </c>
      <c r="F59" s="69" t="b">
        <v>1</v>
      </c>
      <c r="G59" s="69" t="b">
        <v>1</v>
      </c>
      <c r="H59" s="69" t="b">
        <v>1</v>
      </c>
      <c r="I59" s="69" t="b">
        <v>1</v>
      </c>
      <c r="J59" s="69" t="b">
        <v>0</v>
      </c>
      <c r="K59" s="69" t="b">
        <v>0</v>
      </c>
      <c r="L59" s="18" t="s">
        <v>475</v>
      </c>
    </row>
    <row r="60" spans="1:12">
      <c r="A60" s="15" t="s">
        <v>1084</v>
      </c>
      <c r="B60" s="12" t="b">
        <v>1</v>
      </c>
      <c r="C60" s="12" t="b">
        <v>1</v>
      </c>
      <c r="D60" s="12" t="b">
        <v>1</v>
      </c>
      <c r="E60" s="12" t="b">
        <v>0</v>
      </c>
      <c r="F60" s="12" t="b">
        <v>1</v>
      </c>
      <c r="G60" s="12" t="b">
        <v>0</v>
      </c>
      <c r="H60" s="12" t="b">
        <v>0</v>
      </c>
      <c r="I60" s="12" t="b">
        <v>1</v>
      </c>
      <c r="J60" s="12" t="b">
        <v>0</v>
      </c>
      <c r="K60" s="12" t="b">
        <v>0</v>
      </c>
      <c r="L60" s="18" t="s">
        <v>1085</v>
      </c>
    </row>
    <row r="61" spans="1:12">
      <c r="A61" s="15" t="s">
        <v>57</v>
      </c>
      <c r="B61" s="12" t="b">
        <v>1</v>
      </c>
      <c r="C61" s="12" t="b">
        <v>1</v>
      </c>
      <c r="D61" s="12" t="b">
        <v>1</v>
      </c>
      <c r="E61" s="12" t="b">
        <v>0</v>
      </c>
      <c r="F61" s="12" t="b">
        <v>1</v>
      </c>
      <c r="G61" s="12" t="b">
        <v>0</v>
      </c>
      <c r="H61" s="12" t="b">
        <v>0</v>
      </c>
      <c r="I61" s="12" t="b">
        <v>1</v>
      </c>
      <c r="J61" s="12" t="b">
        <v>0</v>
      </c>
      <c r="K61" s="12" t="b">
        <v>0</v>
      </c>
      <c r="L61" s="18" t="s">
        <v>440</v>
      </c>
    </row>
    <row r="62" spans="1:12">
      <c r="A62" s="15" t="s">
        <v>477</v>
      </c>
      <c r="B62" s="12" t="b">
        <v>1</v>
      </c>
      <c r="C62" s="12" t="b">
        <v>1</v>
      </c>
      <c r="D62" s="12" t="b">
        <v>1</v>
      </c>
      <c r="E62" s="12" t="b">
        <v>1</v>
      </c>
      <c r="F62" s="12" t="b">
        <v>1</v>
      </c>
      <c r="G62" s="12" t="b">
        <v>0</v>
      </c>
      <c r="H62" s="12" t="b">
        <v>0</v>
      </c>
      <c r="I62" s="12" t="b">
        <v>0</v>
      </c>
      <c r="J62" s="12" t="b">
        <v>0</v>
      </c>
      <c r="K62" s="12" t="b">
        <v>0</v>
      </c>
      <c r="L62" s="18" t="s">
        <v>476</v>
      </c>
    </row>
    <row r="63" spans="1:12">
      <c r="A63" s="15" t="s">
        <v>783</v>
      </c>
      <c r="B63" s="12" t="b">
        <v>1</v>
      </c>
      <c r="C63" s="12" t="b">
        <v>1</v>
      </c>
      <c r="D63" s="12" t="b">
        <v>1</v>
      </c>
      <c r="E63" s="12" t="b">
        <v>0</v>
      </c>
      <c r="F63" s="12" t="b">
        <v>1</v>
      </c>
      <c r="G63" s="12" t="b">
        <v>0</v>
      </c>
      <c r="H63" s="12" t="b">
        <v>0</v>
      </c>
      <c r="I63" s="12" t="b">
        <v>0</v>
      </c>
      <c r="J63" s="12" t="b">
        <v>0</v>
      </c>
      <c r="K63" s="12" t="b">
        <v>0</v>
      </c>
      <c r="L63" s="18" t="s">
        <v>1241</v>
      </c>
    </row>
    <row r="64" spans="1:12">
      <c r="A64" s="15" t="s">
        <v>478</v>
      </c>
      <c r="B64" s="12" t="b">
        <v>1</v>
      </c>
      <c r="C64" s="12" t="b">
        <v>1</v>
      </c>
      <c r="D64" s="12" t="b">
        <v>1</v>
      </c>
      <c r="E64" s="12" t="b">
        <v>0</v>
      </c>
      <c r="F64" s="12" t="b">
        <v>1</v>
      </c>
      <c r="G64" s="12" t="b">
        <v>0</v>
      </c>
      <c r="H64" s="12" t="b">
        <v>0</v>
      </c>
      <c r="I64" s="12" t="b">
        <v>0</v>
      </c>
      <c r="J64" s="12" t="b">
        <v>0</v>
      </c>
      <c r="K64" s="12" t="b">
        <v>0</v>
      </c>
      <c r="L64" s="18" t="s">
        <v>479</v>
      </c>
    </row>
    <row r="65" spans="1:12">
      <c r="A65" s="15" t="s">
        <v>662</v>
      </c>
      <c r="B65" s="12" t="b">
        <v>1</v>
      </c>
      <c r="C65" s="12" t="b">
        <v>1</v>
      </c>
      <c r="D65" s="12" t="b">
        <v>1</v>
      </c>
      <c r="E65" s="12" t="b">
        <v>0</v>
      </c>
      <c r="F65" s="12" t="b">
        <v>1</v>
      </c>
      <c r="G65" s="12" t="b">
        <v>0</v>
      </c>
      <c r="H65" s="12" t="b">
        <v>0</v>
      </c>
      <c r="I65" s="12" t="b">
        <v>0</v>
      </c>
      <c r="J65" s="12" t="b">
        <v>0</v>
      </c>
      <c r="K65" s="12" t="b">
        <v>0</v>
      </c>
      <c r="L65" s="18" t="s">
        <v>666</v>
      </c>
    </row>
    <row r="66" spans="1:12">
      <c r="A66" s="15" t="s">
        <v>60</v>
      </c>
      <c r="B66" s="12" t="b">
        <v>1</v>
      </c>
      <c r="C66" s="12" t="b">
        <v>1</v>
      </c>
      <c r="D66" s="12" t="b">
        <v>1</v>
      </c>
      <c r="E66" s="12" t="b">
        <v>0</v>
      </c>
      <c r="F66" s="12" t="b">
        <v>1</v>
      </c>
      <c r="G66" s="12" t="b">
        <v>0</v>
      </c>
      <c r="H66" s="12" t="b">
        <v>0</v>
      </c>
      <c r="I66" s="12" t="b">
        <v>0</v>
      </c>
      <c r="J66" s="12" t="b">
        <v>0</v>
      </c>
      <c r="K66" s="12" t="b">
        <v>0</v>
      </c>
      <c r="L66" s="18" t="s">
        <v>441</v>
      </c>
    </row>
    <row r="67" spans="1:12">
      <c r="A67" s="15" t="s">
        <v>58</v>
      </c>
      <c r="B67" s="12" t="b">
        <v>1</v>
      </c>
      <c r="C67" s="12" t="b">
        <v>1</v>
      </c>
      <c r="D67" s="12" t="b">
        <v>1</v>
      </c>
      <c r="E67" s="12" t="b">
        <v>0</v>
      </c>
      <c r="F67" s="12" t="b">
        <v>1</v>
      </c>
      <c r="G67" s="12" t="b">
        <v>0</v>
      </c>
      <c r="H67" s="12" t="b">
        <v>0</v>
      </c>
      <c r="I67" s="12" t="b">
        <v>1</v>
      </c>
      <c r="J67" s="12" t="b">
        <v>0</v>
      </c>
      <c r="K67" s="12" t="b">
        <v>0</v>
      </c>
      <c r="L67" s="18" t="s">
        <v>442</v>
      </c>
    </row>
    <row r="68" spans="1:12">
      <c r="A68" s="15" t="s">
        <v>481</v>
      </c>
      <c r="B68" s="12" t="b">
        <v>1</v>
      </c>
      <c r="C68" s="12" t="b">
        <v>1</v>
      </c>
      <c r="D68" s="12" t="b">
        <v>1</v>
      </c>
      <c r="E68" s="12" t="b">
        <v>1</v>
      </c>
      <c r="F68" s="12" t="b">
        <v>1</v>
      </c>
      <c r="G68" s="12" t="b">
        <v>0</v>
      </c>
      <c r="H68" s="12" t="b">
        <v>0</v>
      </c>
      <c r="I68" s="12" t="b">
        <v>0</v>
      </c>
      <c r="J68" s="12" t="b">
        <v>0</v>
      </c>
      <c r="K68" s="12" t="b">
        <v>0</v>
      </c>
      <c r="L68" s="18" t="s">
        <v>476</v>
      </c>
    </row>
    <row r="69" spans="1:12">
      <c r="A69" s="15" t="s">
        <v>482</v>
      </c>
      <c r="B69" s="12" t="b">
        <v>1</v>
      </c>
      <c r="C69" s="12" t="b">
        <v>1</v>
      </c>
      <c r="D69" s="12" t="b">
        <v>1</v>
      </c>
      <c r="E69" s="12" t="b">
        <v>0</v>
      </c>
      <c r="F69" s="12" t="b">
        <v>1</v>
      </c>
      <c r="G69" s="12" t="b">
        <v>0</v>
      </c>
      <c r="H69" s="12" t="b">
        <v>0</v>
      </c>
      <c r="I69" s="12" t="b">
        <v>0</v>
      </c>
      <c r="J69" s="12" t="b">
        <v>0</v>
      </c>
      <c r="K69" s="12" t="b">
        <v>0</v>
      </c>
      <c r="L69" s="18" t="s">
        <v>480</v>
      </c>
    </row>
    <row r="70" spans="1:12">
      <c r="A70" s="15" t="s">
        <v>663</v>
      </c>
      <c r="B70" s="12" t="b">
        <v>1</v>
      </c>
      <c r="C70" s="12" t="b">
        <v>1</v>
      </c>
      <c r="D70" s="12" t="b">
        <v>1</v>
      </c>
      <c r="E70" s="12" t="b">
        <v>0</v>
      </c>
      <c r="F70" s="12" t="b">
        <v>1</v>
      </c>
      <c r="G70" s="12" t="b">
        <v>0</v>
      </c>
      <c r="H70" s="12" t="b">
        <v>0</v>
      </c>
      <c r="I70" s="12" t="b">
        <v>0</v>
      </c>
      <c r="J70" s="12" t="b">
        <v>0</v>
      </c>
      <c r="K70" s="12" t="b">
        <v>0</v>
      </c>
      <c r="L70" s="18" t="s">
        <v>665</v>
      </c>
    </row>
    <row r="71" spans="1:12">
      <c r="A71" s="15" t="s">
        <v>61</v>
      </c>
      <c r="B71" s="12" t="b">
        <v>1</v>
      </c>
      <c r="C71" s="12" t="b">
        <v>1</v>
      </c>
      <c r="D71" s="12" t="b">
        <v>1</v>
      </c>
      <c r="E71" s="12" t="b">
        <v>0</v>
      </c>
      <c r="F71" s="12" t="b">
        <v>1</v>
      </c>
      <c r="G71" s="12" t="b">
        <v>0</v>
      </c>
      <c r="H71" s="12" t="b">
        <v>0</v>
      </c>
      <c r="I71" s="12" t="b">
        <v>0</v>
      </c>
      <c r="J71" s="12" t="b">
        <v>0</v>
      </c>
      <c r="K71" s="12" t="b">
        <v>0</v>
      </c>
      <c r="L71" s="18" t="s">
        <v>443</v>
      </c>
    </row>
    <row r="72" spans="1:12">
      <c r="A72" s="15" t="s">
        <v>59</v>
      </c>
      <c r="B72" s="12" t="b">
        <v>1</v>
      </c>
      <c r="C72" s="12" t="b">
        <v>1</v>
      </c>
      <c r="D72" s="12" t="b">
        <v>1</v>
      </c>
      <c r="E72" s="12" t="b">
        <v>0</v>
      </c>
      <c r="F72" s="12" t="b">
        <v>1</v>
      </c>
      <c r="G72" s="12" t="b">
        <v>0</v>
      </c>
      <c r="H72" s="12" t="b">
        <v>0</v>
      </c>
      <c r="I72" s="12" t="b">
        <v>1</v>
      </c>
      <c r="J72" s="12" t="b">
        <v>0</v>
      </c>
      <c r="K72" s="12" t="b">
        <v>0</v>
      </c>
      <c r="L72" s="18" t="s">
        <v>444</v>
      </c>
    </row>
    <row r="73" spans="1:12">
      <c r="A73" s="15" t="s">
        <v>62</v>
      </c>
      <c r="B73" s="12" t="b">
        <v>1</v>
      </c>
      <c r="C73" s="12" t="b">
        <v>1</v>
      </c>
      <c r="D73" s="12" t="b">
        <v>1</v>
      </c>
      <c r="E73" s="12" t="b">
        <v>0</v>
      </c>
      <c r="F73" s="12" t="b">
        <v>1</v>
      </c>
      <c r="G73" s="12" t="b">
        <v>0</v>
      </c>
      <c r="H73" s="12" t="b">
        <v>0</v>
      </c>
      <c r="I73" s="12" t="b">
        <v>0</v>
      </c>
      <c r="J73" s="12" t="b">
        <v>0</v>
      </c>
      <c r="K73" s="12" t="b">
        <v>0</v>
      </c>
      <c r="L73" s="18" t="s">
        <v>445</v>
      </c>
    </row>
    <row r="74" spans="1:12">
      <c r="A74" s="15" t="s">
        <v>63</v>
      </c>
      <c r="B74" s="12" t="b">
        <v>1</v>
      </c>
      <c r="C74" s="12" t="b">
        <v>1</v>
      </c>
      <c r="D74" s="12" t="b">
        <v>1</v>
      </c>
      <c r="E74" s="12" t="b">
        <v>0</v>
      </c>
      <c r="F74" s="12" t="b">
        <v>1</v>
      </c>
      <c r="G74" s="12" t="b">
        <v>0</v>
      </c>
      <c r="H74" s="12" t="b">
        <v>0</v>
      </c>
      <c r="I74" s="12" t="b">
        <v>0</v>
      </c>
      <c r="J74" s="12" t="b">
        <v>0</v>
      </c>
      <c r="K74" s="12" t="b">
        <v>0</v>
      </c>
      <c r="L74" s="18" t="s">
        <v>446</v>
      </c>
    </row>
    <row r="75" spans="1:12">
      <c r="A75" s="15" t="s">
        <v>64</v>
      </c>
      <c r="B75" s="12" t="b">
        <v>1</v>
      </c>
      <c r="C75" s="12" t="b">
        <v>1</v>
      </c>
      <c r="D75" s="12" t="b">
        <v>1</v>
      </c>
      <c r="E75" s="12" t="b">
        <v>1</v>
      </c>
      <c r="F75" s="12" t="b">
        <v>1</v>
      </c>
      <c r="G75" s="12" t="b">
        <v>0</v>
      </c>
      <c r="H75" s="12" t="b">
        <v>0</v>
      </c>
      <c r="I75" s="12" t="b">
        <v>0</v>
      </c>
      <c r="J75" s="12" t="b">
        <v>0</v>
      </c>
      <c r="K75" s="12" t="b">
        <v>0</v>
      </c>
      <c r="L75" s="18" t="s">
        <v>1581</v>
      </c>
    </row>
    <row r="76" spans="1:12">
      <c r="A76" s="15" t="s">
        <v>65</v>
      </c>
      <c r="B76" s="12" t="b">
        <v>1</v>
      </c>
      <c r="C76" s="12" t="b">
        <v>1</v>
      </c>
      <c r="D76" s="12" t="b">
        <v>1</v>
      </c>
      <c r="E76" s="12" t="b">
        <v>0</v>
      </c>
      <c r="F76" s="12" t="b">
        <v>1</v>
      </c>
      <c r="G76" s="12" t="b">
        <v>0</v>
      </c>
      <c r="H76" s="12" t="b">
        <v>0</v>
      </c>
      <c r="I76" s="12" t="b">
        <v>0</v>
      </c>
      <c r="J76" s="12" t="b">
        <v>0</v>
      </c>
      <c r="K76" s="12" t="b">
        <v>0</v>
      </c>
      <c r="L76" s="18" t="s">
        <v>447</v>
      </c>
    </row>
    <row r="77" spans="1:12">
      <c r="A77" s="15" t="s">
        <v>1582</v>
      </c>
      <c r="B77" s="12" t="b">
        <v>1</v>
      </c>
      <c r="C77" s="12" t="b">
        <v>1</v>
      </c>
      <c r="D77" s="12" t="b">
        <v>1</v>
      </c>
      <c r="E77" s="12" t="b">
        <v>0</v>
      </c>
      <c r="F77" s="12" t="b">
        <v>1</v>
      </c>
      <c r="G77" s="12" t="b">
        <v>0</v>
      </c>
      <c r="H77" s="12" t="b">
        <v>0</v>
      </c>
      <c r="I77" s="12" t="b">
        <v>0</v>
      </c>
      <c r="J77" s="12" t="b">
        <v>0</v>
      </c>
      <c r="K77" s="12" t="b">
        <v>0</v>
      </c>
      <c r="L77" s="18" t="s">
        <v>1583</v>
      </c>
    </row>
  </sheetData>
  <autoFilter ref="A2:I77" xr:uid="{7A02DDC9-E0E8-48BF-8BE6-D6DD57F6C67D}"/>
  <conditionalFormatting sqref="B3:K77">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73" activePane="bottomRight" state="frozen"/>
      <selection pane="topRight" activeCell="I1" sqref="I1"/>
      <selection pane="bottomLeft" activeCell="A5" sqref="A5"/>
      <selection pane="bottomRight" activeCell="I159" sqref="I159"/>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1185</v>
      </c>
      <c r="G2" s="29"/>
    </row>
    <row r="3" spans="1:130">
      <c r="B3" s="123" t="s">
        <v>1</v>
      </c>
      <c r="C3" s="124" t="s">
        <v>2</v>
      </c>
      <c r="D3" s="124"/>
      <c r="G3" s="503" t="s">
        <v>1614</v>
      </c>
      <c r="H3" s="222" t="s">
        <v>1</v>
      </c>
      <c r="I3" s="223" t="s">
        <v>2</v>
      </c>
      <c r="J3" s="223" t="s">
        <v>3</v>
      </c>
      <c r="K3" s="223" t="s">
        <v>4</v>
      </c>
    </row>
    <row r="4" spans="1:130">
      <c r="B4" s="125" t="s">
        <v>18</v>
      </c>
      <c r="C4" s="31"/>
      <c r="D4" s="126"/>
      <c r="G4" s="29"/>
      <c r="H4" s="125" t="s">
        <v>18</v>
      </c>
      <c r="I4" s="126"/>
      <c r="J4" s="126"/>
      <c r="K4" s="321" t="s">
        <v>1180</v>
      </c>
    </row>
    <row r="5" spans="1:130">
      <c r="B5" s="125" t="s">
        <v>18</v>
      </c>
      <c r="C5" s="127" t="s">
        <v>1196</v>
      </c>
      <c r="D5" s="127"/>
      <c r="E5" s="211"/>
      <c r="F5" s="211"/>
      <c r="G5" s="533"/>
      <c r="H5" s="125" t="s">
        <v>18</v>
      </c>
      <c r="I5" s="502" t="s">
        <v>1196</v>
      </c>
      <c r="J5" s="126"/>
      <c r="K5" s="32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664</v>
      </c>
      <c r="D6" s="127"/>
      <c r="E6" s="211"/>
      <c r="F6" s="211"/>
      <c r="G6" s="533"/>
      <c r="H6" s="21" t="s">
        <v>10</v>
      </c>
      <c r="I6" s="127" t="s">
        <v>664</v>
      </c>
      <c r="J6" s="126"/>
      <c r="K6" s="32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24</v>
      </c>
      <c r="D7" s="469"/>
      <c r="E7" s="211"/>
      <c r="F7" s="211"/>
      <c r="G7" s="533"/>
      <c r="H7" s="21" t="s">
        <v>10</v>
      </c>
      <c r="I7" s="127" t="s">
        <v>24</v>
      </c>
      <c r="J7" s="126"/>
      <c r="K7" s="32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25</v>
      </c>
      <c r="D8" s="469"/>
      <c r="E8" s="211"/>
      <c r="F8" s="211"/>
      <c r="G8" s="533"/>
      <c r="H8" s="21" t="s">
        <v>10</v>
      </c>
      <c r="I8" s="127" t="s">
        <v>25</v>
      </c>
      <c r="J8" s="126"/>
      <c r="K8" s="32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488</v>
      </c>
      <c r="D9" s="127"/>
      <c r="E9" s="211"/>
      <c r="F9" s="211"/>
      <c r="G9" s="533"/>
      <c r="H9" s="21" t="s">
        <v>10</v>
      </c>
      <c r="I9" s="127" t="s">
        <v>488</v>
      </c>
      <c r="J9" s="126"/>
      <c r="K9" s="32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194</v>
      </c>
      <c r="D10" s="127"/>
      <c r="E10" s="211"/>
      <c r="F10" s="211"/>
      <c r="G10" s="533"/>
      <c r="H10" s="21" t="s">
        <v>10</v>
      </c>
      <c r="I10" s="127" t="s">
        <v>194</v>
      </c>
      <c r="J10" s="126"/>
      <c r="K10" s="32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1184</v>
      </c>
      <c r="D11" s="127"/>
      <c r="E11" s="211"/>
      <c r="F11" s="211"/>
      <c r="G11" s="533"/>
      <c r="H11" s="21" t="s">
        <v>10</v>
      </c>
      <c r="I11" s="127" t="s">
        <v>1184</v>
      </c>
      <c r="J11" s="126"/>
      <c r="K11" s="32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18</v>
      </c>
      <c r="C12" s="127" t="s">
        <v>1197</v>
      </c>
      <c r="D12" s="127"/>
      <c r="E12" s="211"/>
      <c r="F12" s="211"/>
      <c r="G12" s="533"/>
      <c r="H12" s="125" t="s">
        <v>18</v>
      </c>
      <c r="I12" s="328" t="s">
        <v>1197</v>
      </c>
      <c r="J12" s="126"/>
      <c r="K12" s="32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23</v>
      </c>
      <c r="D13" s="127"/>
      <c r="E13" s="211"/>
      <c r="F13" s="211"/>
      <c r="G13" s="533" t="s">
        <v>1663</v>
      </c>
      <c r="H13" s="21" t="s">
        <v>10</v>
      </c>
      <c r="I13" s="127" t="s">
        <v>23</v>
      </c>
      <c r="J13" s="126"/>
      <c r="K13" s="32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701</v>
      </c>
      <c r="D14" s="127"/>
      <c r="E14" s="211"/>
      <c r="F14" s="211"/>
      <c r="G14" s="533" t="s">
        <v>1663</v>
      </c>
      <c r="H14" s="21" t="s">
        <v>10</v>
      </c>
      <c r="I14" s="127" t="s">
        <v>1194</v>
      </c>
      <c r="J14" s="126"/>
      <c r="K14" s="32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804</v>
      </c>
      <c r="D15" s="127"/>
      <c r="E15" s="211"/>
      <c r="F15" s="211"/>
      <c r="G15" s="533" t="s">
        <v>1663</v>
      </c>
      <c r="H15" s="21" t="s">
        <v>10</v>
      </c>
      <c r="I15" s="127" t="s">
        <v>1187</v>
      </c>
      <c r="J15" s="126"/>
      <c r="K15" s="322" t="s">
        <v>1188</v>
      </c>
      <c r="L15" s="322" t="s">
        <v>1189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1210</v>
      </c>
      <c r="D16" s="127"/>
      <c r="E16" s="211"/>
      <c r="F16" s="211"/>
      <c r="G16" s="533" t="s">
        <v>1663</v>
      </c>
      <c r="H16" s="21" t="s">
        <v>10</v>
      </c>
      <c r="I16" s="127" t="s">
        <v>701</v>
      </c>
      <c r="J16" s="126"/>
      <c r="K16" s="32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761</v>
      </c>
      <c r="D17" s="127"/>
      <c r="E17" s="211"/>
      <c r="F17" s="211"/>
      <c r="G17" s="533" t="s">
        <v>1636</v>
      </c>
      <c r="H17" s="21" t="s">
        <v>10</v>
      </c>
      <c r="I17" s="127" t="s">
        <v>804</v>
      </c>
      <c r="J17" s="126"/>
      <c r="K17" s="32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18</v>
      </c>
      <c r="C18" s="127" t="s">
        <v>1198</v>
      </c>
      <c r="D18" s="127"/>
      <c r="E18" s="211"/>
      <c r="F18" s="211"/>
      <c r="G18" s="533"/>
      <c r="H18" s="21" t="s">
        <v>10</v>
      </c>
      <c r="I18" s="127" t="s">
        <v>1210</v>
      </c>
      <c r="J18" s="126"/>
      <c r="K18" s="32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22</v>
      </c>
      <c r="D19" s="127"/>
      <c r="E19" s="211"/>
      <c r="F19" s="211"/>
      <c r="G19" s="533"/>
      <c r="H19" s="21" t="s">
        <v>10</v>
      </c>
      <c r="I19" s="127" t="s">
        <v>1211</v>
      </c>
      <c r="J19" s="126"/>
      <c r="K19" s="32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22</v>
      </c>
      <c r="D20" s="127"/>
      <c r="E20" s="211"/>
      <c r="F20" s="211"/>
      <c r="G20" s="533"/>
      <c r="H20" s="21" t="s">
        <v>10</v>
      </c>
      <c r="I20" s="127" t="s">
        <v>1212</v>
      </c>
      <c r="J20" s="126"/>
      <c r="K20" s="32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22</v>
      </c>
      <c r="D21" s="127"/>
      <c r="E21" s="211"/>
      <c r="F21" s="211"/>
      <c r="G21" s="533"/>
      <c r="H21" s="21" t="s">
        <v>10</v>
      </c>
      <c r="I21" s="127" t="s">
        <v>1460</v>
      </c>
      <c r="J21" s="126"/>
      <c r="K21" s="32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22</v>
      </c>
      <c r="D22" s="127"/>
      <c r="E22" s="211"/>
      <c r="F22" s="211"/>
      <c r="G22" s="533"/>
      <c r="H22" s="21" t="s">
        <v>10</v>
      </c>
      <c r="I22" s="127" t="s">
        <v>1461</v>
      </c>
      <c r="J22" s="126"/>
      <c r="K22" s="32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21</v>
      </c>
      <c r="D23" s="127"/>
      <c r="E23" s="211"/>
      <c r="F23" s="211"/>
      <c r="G23" s="533"/>
      <c r="H23" s="21" t="s">
        <v>10</v>
      </c>
      <c r="I23" s="127" t="s">
        <v>1462</v>
      </c>
      <c r="J23" s="126"/>
      <c r="K23" s="32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371</v>
      </c>
      <c r="D24" s="127"/>
      <c r="E24" s="211"/>
      <c r="F24" s="211"/>
      <c r="G24" s="533"/>
      <c r="H24" s="125" t="s">
        <v>18</v>
      </c>
      <c r="I24" s="328" t="s">
        <v>1638</v>
      </c>
      <c r="J24" s="126"/>
      <c r="K24" s="32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372</v>
      </c>
      <c r="D25" s="127"/>
      <c r="E25" s="211"/>
      <c r="F25" s="211"/>
      <c r="G25" s="533"/>
      <c r="H25" s="21" t="s">
        <v>10</v>
      </c>
      <c r="I25" s="127" t="s">
        <v>761</v>
      </c>
      <c r="J25" s="126"/>
      <c r="K25" s="322" t="s">
        <v>763</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18</v>
      </c>
      <c r="C26" s="127" t="s">
        <v>1199</v>
      </c>
      <c r="D26" s="127"/>
      <c r="E26" s="211"/>
      <c r="F26" s="211"/>
      <c r="G26" s="533"/>
      <c r="H26" s="21" t="s">
        <v>10</v>
      </c>
      <c r="I26" s="127" t="s">
        <v>22</v>
      </c>
      <c r="J26" s="126"/>
      <c r="K26" s="322" t="s">
        <v>385</v>
      </c>
      <c r="L26" s="322" t="s">
        <v>108</v>
      </c>
      <c r="M26" s="322" t="s">
        <v>763</v>
      </c>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1343</v>
      </c>
      <c r="D27" s="127"/>
      <c r="E27" s="211"/>
      <c r="F27" s="211"/>
      <c r="G27" s="533"/>
      <c r="H27" s="21" t="s">
        <v>10</v>
      </c>
      <c r="I27" s="127" t="s">
        <v>21</v>
      </c>
      <c r="J27" s="126"/>
      <c r="K27" s="322" t="s">
        <v>387</v>
      </c>
      <c r="L27" s="322" t="s">
        <v>763</v>
      </c>
      <c r="M27" s="322" t="s">
        <v>386</v>
      </c>
      <c r="N27" s="322" t="s">
        <v>360</v>
      </c>
      <c r="O27" s="322"/>
      <c r="P27" s="322"/>
      <c r="Q27" s="322"/>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1343</v>
      </c>
      <c r="D28" s="127"/>
      <c r="E28" s="211"/>
      <c r="F28" s="211"/>
      <c r="G28" s="533"/>
      <c r="H28" s="21" t="s">
        <v>10</v>
      </c>
      <c r="I28" s="127" t="s">
        <v>20</v>
      </c>
      <c r="J28" s="126"/>
      <c r="K28" s="322" t="s">
        <v>385</v>
      </c>
      <c r="L28" s="322" t="s">
        <v>763</v>
      </c>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1343</v>
      </c>
      <c r="D29" s="127"/>
      <c r="E29" s="211"/>
      <c r="F29" s="211"/>
      <c r="G29" s="533"/>
      <c r="H29" s="21" t="s">
        <v>10</v>
      </c>
      <c r="I29" s="127" t="s">
        <v>13</v>
      </c>
      <c r="J29" s="126"/>
      <c r="K29" s="32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371</v>
      </c>
      <c r="D30" s="127"/>
      <c r="E30" s="211"/>
      <c r="F30" s="211"/>
      <c r="G30" s="533"/>
      <c r="H30" s="125" t="s">
        <v>18</v>
      </c>
      <c r="I30" s="328" t="s">
        <v>1637</v>
      </c>
      <c r="J30" s="126"/>
      <c r="K30" s="32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1343</v>
      </c>
      <c r="D31" s="127"/>
      <c r="E31" s="211"/>
      <c r="F31" s="211"/>
      <c r="G31" s="533"/>
      <c r="H31" s="21" t="s">
        <v>10</v>
      </c>
      <c r="I31" s="127" t="s">
        <v>235</v>
      </c>
      <c r="J31" s="126"/>
      <c r="K31" s="32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1343</v>
      </c>
      <c r="D32" s="127"/>
      <c r="E32" s="211"/>
      <c r="F32" s="211"/>
      <c r="G32" s="533"/>
      <c r="H32" s="21" t="s">
        <v>10</v>
      </c>
      <c r="I32" s="127" t="s">
        <v>236</v>
      </c>
      <c r="J32" s="126"/>
      <c r="K32" s="32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1343</v>
      </c>
      <c r="D33" s="127"/>
      <c r="E33" s="211"/>
      <c r="F33" s="211"/>
      <c r="G33" s="533"/>
      <c r="H33" s="21" t="s">
        <v>10</v>
      </c>
      <c r="I33" s="127" t="s">
        <v>237</v>
      </c>
      <c r="J33" s="126"/>
      <c r="K33" s="322" t="s">
        <v>6</v>
      </c>
      <c r="L33" s="322" t="s">
        <v>7</v>
      </c>
      <c r="M33" s="322" t="s">
        <v>8</v>
      </c>
      <c r="N33" s="322" t="s">
        <v>168</v>
      </c>
      <c r="O33" s="322" t="s">
        <v>183</v>
      </c>
      <c r="P33" s="322" t="s">
        <v>246</v>
      </c>
      <c r="Q33" s="322" t="s">
        <v>248</v>
      </c>
      <c r="R33" s="322" t="s">
        <v>282</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21</v>
      </c>
      <c r="D34" s="127"/>
      <c r="E34" s="211"/>
      <c r="F34" s="211"/>
      <c r="G34" s="533"/>
      <c r="H34" s="125" t="s">
        <v>18</v>
      </c>
      <c r="I34" s="328" t="s">
        <v>1719</v>
      </c>
      <c r="J34" s="126"/>
      <c r="K34" s="32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21</v>
      </c>
      <c r="D35" s="127"/>
      <c r="E35" s="211"/>
      <c r="F35" s="211"/>
      <c r="G35" s="533"/>
      <c r="H35" s="21" t="s">
        <v>10</v>
      </c>
      <c r="I35" s="127" t="s">
        <v>821</v>
      </c>
      <c r="J35" s="126"/>
      <c r="K35" s="32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21</v>
      </c>
      <c r="D36" s="127"/>
      <c r="E36" s="211"/>
      <c r="F36" s="211"/>
      <c r="G36" s="533"/>
      <c r="H36" s="21" t="s">
        <v>10</v>
      </c>
      <c r="I36" s="127" t="s">
        <v>1463</v>
      </c>
      <c r="J36" s="126"/>
      <c r="K36" s="32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20</v>
      </c>
      <c r="D37" s="127"/>
      <c r="E37" s="211"/>
      <c r="F37" s="211"/>
      <c r="G37" s="533"/>
      <c r="H37" s="21" t="s">
        <v>10</v>
      </c>
      <c r="I37" s="127" t="s">
        <v>820</v>
      </c>
      <c r="J37" s="126"/>
      <c r="K37" s="32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20</v>
      </c>
      <c r="D38" s="127"/>
      <c r="E38" s="211"/>
      <c r="F38" s="211"/>
      <c r="G38" s="533"/>
      <c r="H38" s="21" t="s">
        <v>10</v>
      </c>
      <c r="I38" s="127" t="s">
        <v>1062</v>
      </c>
      <c r="J38" s="126"/>
      <c r="K38" s="32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18</v>
      </c>
      <c r="C39" s="127" t="s">
        <v>1204</v>
      </c>
      <c r="D39" s="127"/>
      <c r="E39" s="211"/>
      <c r="F39" s="211"/>
      <c r="G39" s="533"/>
      <c r="H39" s="21" t="s">
        <v>10</v>
      </c>
      <c r="I39" s="127" t="s">
        <v>1079</v>
      </c>
      <c r="J39" s="126"/>
      <c r="K39" s="32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821</v>
      </c>
      <c r="D40" s="127"/>
      <c r="E40" s="211"/>
      <c r="F40" s="211"/>
      <c r="G40" s="533" t="s">
        <v>1617</v>
      </c>
      <c r="H40" s="21" t="s">
        <v>10</v>
      </c>
      <c r="I40" s="127" t="s">
        <v>539</v>
      </c>
      <c r="J40" s="128"/>
      <c r="K40" s="322" t="s">
        <v>1080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3" t="s">
        <v>1126</v>
      </c>
      <c r="H41" s="21"/>
      <c r="I41" s="127"/>
      <c r="J41" s="128"/>
      <c r="K41" s="32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73" si="1">IF($C42="","blank",MATCH($C42,$I$5:$I$204,0))</f>
        <v>32</v>
      </c>
      <c r="B42" s="21" t="s">
        <v>10</v>
      </c>
      <c r="C42" s="127" t="s">
        <v>1463</v>
      </c>
      <c r="D42" s="127"/>
      <c r="E42" s="211"/>
      <c r="F42" s="211"/>
      <c r="G42" s="533"/>
      <c r="H42" s="21" t="s">
        <v>10</v>
      </c>
      <c r="I42" s="127" t="s">
        <v>1064</v>
      </c>
      <c r="J42" s="126"/>
      <c r="K42" s="32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820</v>
      </c>
      <c r="D43" s="127"/>
      <c r="E43" s="211"/>
      <c r="F43" s="211"/>
      <c r="G43" s="533"/>
      <c r="H43" s="21" t="s">
        <v>10</v>
      </c>
      <c r="I43" s="127" t="s">
        <v>1063</v>
      </c>
      <c r="J43" s="126"/>
      <c r="K43" s="32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238</v>
      </c>
      <c r="D44" s="211"/>
      <c r="E44" s="211"/>
      <c r="F44" s="211"/>
      <c r="G44" s="533"/>
      <c r="H44" s="21" t="s">
        <v>10</v>
      </c>
      <c r="I44" s="127" t="s">
        <v>1515</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238</v>
      </c>
      <c r="D45" s="211"/>
      <c r="E45" s="211"/>
      <c r="F45" s="211"/>
      <c r="G45" s="533" t="s">
        <v>1615</v>
      </c>
      <c r="H45" s="21" t="s">
        <v>10</v>
      </c>
      <c r="I45" s="127" t="s">
        <v>1343</v>
      </c>
      <c r="J45" s="126"/>
      <c r="K45" s="322" t="s">
        <v>1414</v>
      </c>
      <c r="L45" s="31" t="s">
        <v>1415</v>
      </c>
      <c r="M45" s="31" t="s">
        <v>1416</v>
      </c>
      <c r="N45" s="31" t="s">
        <v>1346</v>
      </c>
      <c r="O45" s="31" t="s">
        <v>1347</v>
      </c>
      <c r="P45" s="31" t="s">
        <v>1348</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3" t="s">
        <v>1616</v>
      </c>
      <c r="H46" s="21"/>
      <c r="I46" s="127"/>
      <c r="J46" s="126"/>
      <c r="K46" s="322"/>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238</v>
      </c>
      <c r="D47" s="211"/>
      <c r="E47" s="211"/>
      <c r="F47" s="211"/>
      <c r="G47" s="533"/>
      <c r="H47" s="21" t="s">
        <v>10</v>
      </c>
      <c r="I47" s="127" t="s">
        <v>1559</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238</v>
      </c>
      <c r="D48" s="211"/>
      <c r="E48" s="211"/>
      <c r="F48" s="211"/>
      <c r="G48" s="533"/>
      <c r="H48" s="21" t="s">
        <v>10</v>
      </c>
      <c r="I48" s="127" t="s">
        <v>1344</v>
      </c>
      <c r="J48" s="126"/>
      <c r="K48" s="322"/>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1291</v>
      </c>
      <c r="D49" s="211"/>
      <c r="E49" s="211"/>
      <c r="F49" s="211"/>
      <c r="G49" s="533"/>
      <c r="H49" s="21" t="s">
        <v>10</v>
      </c>
      <c r="I49" s="127" t="s">
        <v>238</v>
      </c>
      <c r="J49" s="126"/>
      <c r="K49" s="322" t="s">
        <v>6</v>
      </c>
      <c r="L49" s="322" t="s">
        <v>7</v>
      </c>
      <c r="M49" s="126" t="s">
        <v>8</v>
      </c>
      <c r="N49" s="126" t="s">
        <v>168</v>
      </c>
      <c r="O49" s="322" t="s">
        <v>183</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1291</v>
      </c>
      <c r="D50" s="211"/>
      <c r="E50" s="211"/>
      <c r="F50" s="211"/>
      <c r="G50" s="533"/>
      <c r="H50" s="21" t="s">
        <v>10</v>
      </c>
      <c r="I50" s="127" t="s">
        <v>239</v>
      </c>
      <c r="J50" s="126"/>
      <c r="K50" s="322"/>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1291</v>
      </c>
      <c r="D51" s="211"/>
      <c r="E51" s="211"/>
      <c r="F51" s="211"/>
      <c r="G51" s="533"/>
      <c r="H51" s="21" t="s">
        <v>10</v>
      </c>
      <c r="I51" s="127" t="s">
        <v>240</v>
      </c>
      <c r="J51" s="126"/>
      <c r="K51" s="322"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1292</v>
      </c>
      <c r="D52" s="211"/>
      <c r="E52" s="211"/>
      <c r="F52" s="211"/>
      <c r="G52" s="533"/>
      <c r="H52" s="21" t="s">
        <v>10</v>
      </c>
      <c r="I52" s="127" t="s">
        <v>241</v>
      </c>
      <c r="J52" s="126"/>
      <c r="K52" s="322"/>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1292</v>
      </c>
      <c r="D53" s="211"/>
      <c r="E53" s="211"/>
      <c r="F53" s="211"/>
      <c r="G53" s="533"/>
      <c r="H53" s="21" t="s">
        <v>10</v>
      </c>
      <c r="I53" s="127" t="s">
        <v>338</v>
      </c>
      <c r="J53" s="126"/>
      <c r="K53" s="322"/>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1292</v>
      </c>
      <c r="D54" s="211"/>
      <c r="E54" s="211"/>
      <c r="F54" s="211"/>
      <c r="G54" s="533"/>
      <c r="H54" s="21" t="s">
        <v>10</v>
      </c>
      <c r="I54" s="127" t="s">
        <v>339</v>
      </c>
      <c r="J54" s="126"/>
      <c r="K54" s="322"/>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233</v>
      </c>
      <c r="D55" s="211"/>
      <c r="E55" s="211"/>
      <c r="F55" s="211"/>
      <c r="G55" s="533"/>
      <c r="H55" s="21" t="s">
        <v>10</v>
      </c>
      <c r="I55" s="127" t="s">
        <v>233</v>
      </c>
      <c r="J55" s="126"/>
      <c r="K55" s="322"/>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234</v>
      </c>
      <c r="D56" s="211"/>
      <c r="E56" s="211"/>
      <c r="F56" s="211"/>
      <c r="G56" s="533"/>
      <c r="H56" s="21" t="s">
        <v>10</v>
      </c>
      <c r="I56" s="127" t="s">
        <v>234</v>
      </c>
      <c r="J56" s="126"/>
      <c r="K56" s="322"/>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33</v>
      </c>
      <c r="D57" s="127"/>
      <c r="E57" s="211"/>
      <c r="F57" s="211"/>
      <c r="G57" s="533"/>
      <c r="H57" s="21" t="s">
        <v>10</v>
      </c>
      <c r="I57" s="127" t="s">
        <v>33</v>
      </c>
      <c r="J57" s="126"/>
      <c r="K57" s="322" t="s">
        <v>6</v>
      </c>
      <c r="L57" s="322" t="s">
        <v>7</v>
      </c>
      <c r="M57" s="322" t="s">
        <v>8</v>
      </c>
      <c r="N57" s="322" t="s">
        <v>168</v>
      </c>
      <c r="O57" s="322" t="s">
        <v>183</v>
      </c>
      <c r="P57" s="322" t="s">
        <v>246</v>
      </c>
      <c r="Q57" s="322" t="s">
        <v>248</v>
      </c>
      <c r="R57" s="322" t="s">
        <v>282</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33</v>
      </c>
      <c r="D58" s="211"/>
      <c r="E58" s="211"/>
      <c r="F58" s="211"/>
      <c r="G58" s="533"/>
      <c r="H58" s="21" t="s">
        <v>10</v>
      </c>
      <c r="I58" s="127" t="s">
        <v>35</v>
      </c>
      <c r="J58" s="126"/>
      <c r="K58" s="322" t="s">
        <v>6</v>
      </c>
      <c r="L58" s="322" t="s">
        <v>7</v>
      </c>
      <c r="M58" s="322" t="s">
        <v>8</v>
      </c>
      <c r="N58" s="322" t="s">
        <v>168</v>
      </c>
      <c r="O58" s="322" t="s">
        <v>183</v>
      </c>
      <c r="P58" s="322" t="s">
        <v>246</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33</v>
      </c>
      <c r="D59" s="127"/>
      <c r="E59" s="211"/>
      <c r="F59" s="211"/>
      <c r="G59" s="533"/>
      <c r="H59" s="21" t="s">
        <v>10</v>
      </c>
      <c r="I59" s="127" t="s">
        <v>1557</v>
      </c>
      <c r="J59" s="126"/>
      <c r="K59" s="322" t="s">
        <v>6</v>
      </c>
      <c r="L59" s="322" t="s">
        <v>7</v>
      </c>
      <c r="M59" s="322" t="s">
        <v>8</v>
      </c>
      <c r="N59" s="322" t="s">
        <v>168</v>
      </c>
      <c r="O59" s="322" t="s">
        <v>183</v>
      </c>
      <c r="P59" s="322" t="s">
        <v>246</v>
      </c>
      <c r="Q59" s="322" t="s">
        <v>248</v>
      </c>
      <c r="R59" s="322" t="s">
        <v>282</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33</v>
      </c>
      <c r="D60" s="211"/>
      <c r="E60" s="211"/>
      <c r="F60" s="211"/>
      <c r="G60" s="533"/>
      <c r="H60" s="21" t="s">
        <v>10</v>
      </c>
      <c r="I60" s="127" t="s">
        <v>1558</v>
      </c>
      <c r="J60" s="126"/>
      <c r="K60" s="322" t="s">
        <v>6</v>
      </c>
      <c r="L60" s="322" t="s">
        <v>7</v>
      </c>
      <c r="M60" s="322" t="s">
        <v>8</v>
      </c>
      <c r="N60" s="322" t="s">
        <v>168</v>
      </c>
      <c r="O60" s="322" t="s">
        <v>183</v>
      </c>
      <c r="P60" s="322" t="s">
        <v>246</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1062</v>
      </c>
      <c r="D61" s="127"/>
      <c r="E61" s="211"/>
      <c r="F61" s="211"/>
      <c r="G61" s="533"/>
      <c r="H61" s="21" t="s">
        <v>10</v>
      </c>
      <c r="I61" s="127" t="s">
        <v>1191</v>
      </c>
      <c r="J61" s="126"/>
      <c r="K61" s="322"/>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1079</v>
      </c>
      <c r="D62" s="127"/>
      <c r="E62" s="211"/>
      <c r="F62" s="211"/>
      <c r="G62" s="533"/>
      <c r="H62" s="21" t="s">
        <v>0</v>
      </c>
      <c r="I62" s="127" t="s">
        <v>371</v>
      </c>
      <c r="J62" s="128"/>
      <c r="K62" s="322"/>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539</v>
      </c>
      <c r="D63" s="127"/>
      <c r="E63" s="211"/>
      <c r="F63" s="211"/>
      <c r="G63" s="533"/>
      <c r="H63" s="21" t="s">
        <v>0</v>
      </c>
      <c r="I63" s="127" t="s">
        <v>372</v>
      </c>
      <c r="J63" s="128"/>
      <c r="K63" s="322"/>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1344</v>
      </c>
      <c r="D64" s="211"/>
      <c r="E64" s="211"/>
      <c r="F64" s="211"/>
      <c r="G64" s="533"/>
      <c r="H64" s="125" t="s">
        <v>18</v>
      </c>
      <c r="I64" s="328" t="s">
        <v>1199</v>
      </c>
      <c r="J64" s="126"/>
      <c r="K64" s="32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1064</v>
      </c>
      <c r="D65" s="127"/>
      <c r="E65" s="211"/>
      <c r="F65" s="211"/>
      <c r="G65" s="533"/>
      <c r="H65" s="21" t="s">
        <v>10</v>
      </c>
      <c r="I65" s="127" t="s">
        <v>1607</v>
      </c>
      <c r="J65" s="128"/>
      <c r="K65" s="322"/>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1064</v>
      </c>
      <c r="D66" s="127"/>
      <c r="E66" s="211"/>
      <c r="F66" s="211"/>
      <c r="G66" s="533"/>
      <c r="H66" s="21" t="s">
        <v>10</v>
      </c>
      <c r="I66" s="127" t="s">
        <v>1359</v>
      </c>
      <c r="J66" s="128"/>
      <c r="K66" s="322"/>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1063</v>
      </c>
      <c r="D67" s="127"/>
      <c r="E67" s="211"/>
      <c r="F67" s="211"/>
      <c r="G67" s="533"/>
      <c r="H67" s="21" t="s">
        <v>10</v>
      </c>
      <c r="I67" s="127" t="s">
        <v>1360</v>
      </c>
      <c r="J67" s="128"/>
      <c r="K67" s="322" t="s">
        <v>1188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1293</v>
      </c>
      <c r="D68" s="211"/>
      <c r="E68" s="211"/>
      <c r="F68" s="211"/>
      <c r="G68" s="533"/>
      <c r="H68" s="21" t="s">
        <v>10</v>
      </c>
      <c r="I68" s="127" t="s">
        <v>1169</v>
      </c>
      <c r="J68" s="126"/>
      <c r="K68" s="322" t="s">
        <v>302</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1293</v>
      </c>
      <c r="D69" s="211"/>
      <c r="E69" s="211"/>
      <c r="F69" s="211"/>
      <c r="G69" s="533"/>
      <c r="H69" s="21" t="s">
        <v>10</v>
      </c>
      <c r="I69" s="127" t="s">
        <v>1208</v>
      </c>
      <c r="J69" s="126"/>
      <c r="K69" s="322" t="s">
        <v>302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1293</v>
      </c>
      <c r="D70" s="211"/>
      <c r="E70" s="211"/>
      <c r="F70" s="211"/>
      <c r="G70" s="533"/>
      <c r="H70" s="21" t="s">
        <v>10</v>
      </c>
      <c r="I70" s="127" t="s">
        <v>1291</v>
      </c>
      <c r="J70" s="126"/>
      <c r="K70" s="322" t="s">
        <v>6</v>
      </c>
      <c r="L70" s="322" t="s">
        <v>7</v>
      </c>
      <c r="M70" s="322"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1294</v>
      </c>
      <c r="D71" s="211"/>
      <c r="E71" s="211"/>
      <c r="F71" s="211"/>
      <c r="G71" s="533"/>
      <c r="H71" s="21" t="s">
        <v>10</v>
      </c>
      <c r="I71" s="127" t="s">
        <v>1292</v>
      </c>
      <c r="J71" s="126"/>
      <c r="K71" s="322" t="s">
        <v>6</v>
      </c>
      <c r="L71" s="322" t="s">
        <v>7</v>
      </c>
      <c r="M71" s="322"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1294</v>
      </c>
      <c r="D72" s="211"/>
      <c r="E72" s="211"/>
      <c r="F72" s="211"/>
      <c r="G72" s="533"/>
      <c r="H72" s="21" t="s">
        <v>10</v>
      </c>
      <c r="I72" s="127" t="s">
        <v>1293</v>
      </c>
      <c r="J72" s="126"/>
      <c r="K72" s="322" t="s">
        <v>6</v>
      </c>
      <c r="L72" s="322" t="s">
        <v>7</v>
      </c>
      <c r="M72" s="322"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1294</v>
      </c>
      <c r="D73" s="211"/>
      <c r="E73" s="211"/>
      <c r="F73" s="211"/>
      <c r="G73" s="533"/>
      <c r="H73" s="21" t="s">
        <v>10</v>
      </c>
      <c r="I73" s="127" t="s">
        <v>1294</v>
      </c>
      <c r="J73" s="126"/>
      <c r="K73" s="322" t="s">
        <v>6</v>
      </c>
      <c r="L73" s="322" t="s">
        <v>7</v>
      </c>
      <c r="M73" s="322"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ref="A74:A105" si="2">IF($C74="","blank",MATCH($C74,$I$5:$I$204,0))</f>
        <v>53</v>
      </c>
      <c r="B74" s="21" t="s">
        <v>10</v>
      </c>
      <c r="C74" s="127" t="s">
        <v>33</v>
      </c>
      <c r="D74" s="211"/>
      <c r="E74" s="211"/>
      <c r="F74" s="211"/>
      <c r="G74" s="533"/>
      <c r="H74" s="21" t="s">
        <v>9</v>
      </c>
      <c r="I74" s="127" t="s">
        <v>540</v>
      </c>
      <c r="J74" s="128"/>
      <c r="K74" s="323" t="s">
        <v>302</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2"/>
        <v>53</v>
      </c>
      <c r="B75" s="21" t="s">
        <v>10</v>
      </c>
      <c r="C75" s="127" t="s">
        <v>33</v>
      </c>
      <c r="D75" s="211"/>
      <c r="E75" s="211"/>
      <c r="F75" s="211"/>
      <c r="G75" s="533" t="s">
        <v>1617</v>
      </c>
      <c r="H75" s="21" t="s">
        <v>9</v>
      </c>
      <c r="I75" s="127" t="s">
        <v>539</v>
      </c>
      <c r="J75" s="128"/>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25"/>
      <c r="EB75" s="325"/>
      <c r="EC75" s="325"/>
      <c r="ED75" s="325"/>
      <c r="EE75" s="325"/>
      <c r="EF75" s="325"/>
      <c r="EG75" s="325"/>
      <c r="EH75" s="325"/>
      <c r="EI75" s="325"/>
      <c r="EJ75" s="325"/>
      <c r="EK75" s="325"/>
      <c r="EL75" s="325"/>
      <c r="EM75" s="325"/>
      <c r="EN75" s="325"/>
      <c r="EO75" s="325"/>
      <c r="EP75" s="325"/>
      <c r="EQ75" s="325"/>
      <c r="ER75" s="325"/>
      <c r="ES75" s="325"/>
      <c r="ET75" s="325"/>
      <c r="EU75" s="326"/>
      <c r="EV75" s="326"/>
      <c r="EW75" s="326"/>
      <c r="EX75" s="326"/>
      <c r="EY75" s="326"/>
      <c r="EZ75" s="326"/>
      <c r="FA75" s="326"/>
      <c r="FB75" s="326"/>
      <c r="FC75" s="326"/>
      <c r="FD75" s="326"/>
      <c r="FE75" s="326"/>
      <c r="FF75" s="326"/>
      <c r="FG75" s="326"/>
      <c r="FH75" s="326"/>
      <c r="FI75" s="326"/>
      <c r="FJ75" s="326"/>
      <c r="FK75" s="326"/>
      <c r="FL75" s="326"/>
      <c r="FM75" s="326"/>
      <c r="FN75" s="326"/>
      <c r="FO75" s="326"/>
      <c r="FP75" s="326"/>
      <c r="FQ75" s="326"/>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4"/>
      <c r="HN75" s="324"/>
      <c r="HO75" s="324"/>
      <c r="HP75" s="324"/>
      <c r="HQ75" s="324"/>
      <c r="HR75" s="324"/>
      <c r="HS75" s="324"/>
      <c r="HT75" s="324"/>
      <c r="HU75" s="324"/>
      <c r="HV75" s="324"/>
      <c r="HW75" s="324"/>
      <c r="HX75" s="324"/>
      <c r="HY75" s="324"/>
      <c r="HZ75" s="324"/>
      <c r="IA75" s="324"/>
      <c r="IB75" s="324"/>
      <c r="IC75" s="324"/>
      <c r="ID75" s="324"/>
      <c r="IE75" s="324"/>
      <c r="IF75" s="324"/>
      <c r="IG75" s="324"/>
      <c r="IH75" s="324"/>
      <c r="II75" s="324"/>
      <c r="IJ75" s="324"/>
      <c r="IK75" s="324"/>
      <c r="IL75" s="324"/>
      <c r="IM75" s="324"/>
      <c r="IN75" s="324"/>
      <c r="IO75" s="324"/>
      <c r="IP75" s="324"/>
      <c r="IQ75" s="324"/>
      <c r="IR75" s="324"/>
      <c r="IS75" s="324"/>
      <c r="IT75" s="324"/>
      <c r="IU75" s="324"/>
      <c r="IV75" s="324"/>
      <c r="IW75" s="324"/>
      <c r="IX75" s="324"/>
      <c r="IY75" s="324"/>
      <c r="IZ75" s="324"/>
      <c r="JA75" s="324"/>
      <c r="JB75" s="324"/>
      <c r="JC75" s="324"/>
      <c r="JD75" s="324"/>
      <c r="JE75" s="324"/>
      <c r="JF75" s="324"/>
      <c r="JG75" s="324"/>
      <c r="JH75" s="324"/>
      <c r="JI75" s="324"/>
      <c r="JJ75" s="324"/>
      <c r="JK75" s="324"/>
      <c r="JL75" s="324"/>
      <c r="JM75" s="324"/>
      <c r="JN75" s="324"/>
      <c r="JO75" s="324"/>
      <c r="JP75" s="324"/>
      <c r="JQ75" s="324"/>
      <c r="JR75" s="324"/>
      <c r="JS75" s="324"/>
      <c r="JT75" s="324"/>
      <c r="JU75" s="324"/>
      <c r="JV75" s="324"/>
      <c r="JW75" s="324"/>
      <c r="JX75" s="324"/>
      <c r="JY75" s="324"/>
      <c r="JZ75" s="324"/>
      <c r="KA75" s="324"/>
      <c r="KB75" s="324"/>
      <c r="KC75" s="324"/>
      <c r="KD75" s="324"/>
      <c r="KE75" s="325"/>
      <c r="KF75" s="325"/>
      <c r="KG75" s="325"/>
      <c r="KH75" s="325"/>
      <c r="KI75" s="325"/>
      <c r="KJ75" s="325"/>
      <c r="KK75" s="325"/>
      <c r="KL75" s="325"/>
      <c r="KM75" s="325"/>
      <c r="KN75" s="325"/>
      <c r="KO75" s="325"/>
      <c r="KP75" s="325"/>
      <c r="KQ75" s="325"/>
      <c r="KR75" s="325"/>
      <c r="KS75" s="325"/>
      <c r="KT75" s="325"/>
      <c r="KU75" s="325"/>
      <c r="KV75" s="325"/>
      <c r="KW75" s="325"/>
      <c r="KX75" s="325"/>
      <c r="KY75" s="325"/>
      <c r="KZ75" s="325"/>
      <c r="LA75" s="325"/>
      <c r="LB75" s="325"/>
      <c r="LC75" s="325"/>
      <c r="LD75" s="325"/>
      <c r="LE75" s="325"/>
      <c r="LF75" s="325"/>
      <c r="LG75" s="325"/>
      <c r="LH75" s="325"/>
      <c r="LI75" s="325"/>
      <c r="LJ75" s="325"/>
      <c r="LK75" s="325"/>
      <c r="LL75" s="325"/>
      <c r="LM75" s="325"/>
      <c r="LN75" s="325"/>
      <c r="LO75" s="325"/>
      <c r="LP75" s="325"/>
      <c r="LQ75" s="325"/>
      <c r="LR75" s="325"/>
      <c r="LS75" s="325"/>
      <c r="LT75" s="325"/>
      <c r="LU75" s="325"/>
      <c r="LV75" s="325"/>
      <c r="LW75" s="325"/>
      <c r="LX75" s="325"/>
      <c r="LY75" s="325"/>
      <c r="LZ75" s="325"/>
      <c r="MA75" s="325"/>
      <c r="MB75" s="325"/>
      <c r="MC75" s="325"/>
      <c r="MD75" s="325"/>
      <c r="ME75" s="325"/>
      <c r="MF75" s="325"/>
      <c r="MG75" s="325"/>
      <c r="MH75" s="325"/>
      <c r="MI75" s="325"/>
      <c r="MJ75" s="325"/>
      <c r="MK75" s="325"/>
      <c r="ML75" s="325"/>
      <c r="MM75" s="325"/>
      <c r="MN75" s="325"/>
      <c r="MO75" s="325"/>
      <c r="MP75" s="325"/>
      <c r="MQ75" s="325"/>
      <c r="MR75" s="325"/>
      <c r="MS75" s="325"/>
      <c r="MT75" s="325"/>
      <c r="MU75" s="325"/>
      <c r="MV75" s="325"/>
      <c r="MW75" s="326"/>
      <c r="MX75" s="326"/>
      <c r="MY75" s="326"/>
      <c r="MZ75" s="326"/>
      <c r="NA75" s="326"/>
      <c r="NB75" s="326"/>
      <c r="NC75" s="326"/>
      <c r="ND75" s="326"/>
      <c r="NE75" s="326"/>
      <c r="NF75" s="326"/>
      <c r="NG75" s="326"/>
      <c r="NH75" s="326"/>
      <c r="NI75" s="326"/>
      <c r="NJ75" s="326"/>
      <c r="NK75" s="326"/>
      <c r="NL75" s="326"/>
      <c r="NM75" s="326"/>
      <c r="NN75" s="326"/>
      <c r="NO75" s="326"/>
      <c r="NP75" s="326"/>
      <c r="NQ75" s="326"/>
      <c r="NR75" s="326"/>
      <c r="NS75" s="326"/>
      <c r="NT75" s="326"/>
      <c r="NU75" s="326"/>
      <c r="NV75" s="326"/>
      <c r="NW75" s="326"/>
      <c r="NX75" s="326"/>
      <c r="NY75" s="326"/>
      <c r="NZ75" s="326"/>
      <c r="OA75" s="326"/>
      <c r="OB75" s="326"/>
      <c r="OC75" s="326"/>
      <c r="OD75" s="326"/>
      <c r="OE75" s="326"/>
      <c r="OF75" s="326"/>
      <c r="OG75" s="326"/>
      <c r="OH75" s="326"/>
      <c r="OI75" s="326"/>
      <c r="OJ75" s="326"/>
      <c r="OK75" s="326"/>
      <c r="OL75" s="326"/>
      <c r="OM75" s="326"/>
      <c r="ON75" s="326"/>
      <c r="OO75" s="326"/>
      <c r="OP75" s="326"/>
      <c r="OQ75" s="326"/>
      <c r="OR75" s="326"/>
      <c r="OS75" s="326"/>
      <c r="OT75" s="326"/>
      <c r="OU75" s="326"/>
      <c r="OV75" s="326"/>
      <c r="OW75" s="326"/>
      <c r="OX75" s="326"/>
      <c r="OY75" s="326"/>
      <c r="OZ75" s="326"/>
      <c r="PA75" s="326"/>
      <c r="PB75" s="326"/>
      <c r="PC75" s="326"/>
      <c r="PD75" s="326"/>
      <c r="PE75" s="326"/>
      <c r="PF75" s="326"/>
      <c r="PG75" s="326"/>
      <c r="PH75" s="326"/>
      <c r="PI75" s="326"/>
      <c r="PJ75" s="326"/>
      <c r="PK75" s="326"/>
      <c r="PL75" s="326"/>
      <c r="PM75" s="326"/>
      <c r="PN75" s="326"/>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row>
    <row r="76" spans="1:490" outlineLevel="1">
      <c r="A76" s="21">
        <f t="shared" si="2"/>
        <v>54</v>
      </c>
      <c r="B76" s="21" t="s">
        <v>10</v>
      </c>
      <c r="C76" s="127" t="s">
        <v>35</v>
      </c>
      <c r="D76" s="211"/>
      <c r="E76" s="211"/>
      <c r="F76" s="211"/>
      <c r="G76" s="533"/>
      <c r="H76" s="21" t="s">
        <v>9</v>
      </c>
      <c r="I76" s="127" t="s">
        <v>244</v>
      </c>
      <c r="J76" s="128"/>
      <c r="K76" s="322" t="s">
        <v>302</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2"/>
        <v>54</v>
      </c>
      <c r="B77" s="21" t="s">
        <v>10</v>
      </c>
      <c r="C77" s="127" t="s">
        <v>35</v>
      </c>
      <c r="D77" s="211"/>
      <c r="E77" s="211"/>
      <c r="F77" s="211"/>
      <c r="G77" s="533"/>
      <c r="H77" s="21" t="s">
        <v>9</v>
      </c>
      <c r="I77" s="127" t="s">
        <v>307</v>
      </c>
      <c r="J77" s="128"/>
      <c r="K77" s="322" t="s">
        <v>302</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2"/>
        <v>54</v>
      </c>
      <c r="B78" s="21" t="s">
        <v>10</v>
      </c>
      <c r="C78" s="127" t="s">
        <v>35</v>
      </c>
      <c r="D78" s="211"/>
      <c r="E78" s="211"/>
      <c r="F78" s="211"/>
      <c r="G78" s="533"/>
      <c r="H78" s="21" t="s">
        <v>9</v>
      </c>
      <c r="I78" s="127" t="s">
        <v>511</v>
      </c>
      <c r="J78" s="128"/>
      <c r="K78" s="322" t="s">
        <v>710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2"/>
        <v>70</v>
      </c>
      <c r="B79" s="21" t="s">
        <v>9</v>
      </c>
      <c r="C79" s="127" t="s">
        <v>540</v>
      </c>
      <c r="D79" s="211"/>
      <c r="E79" s="211"/>
      <c r="F79" s="211"/>
      <c r="G79" s="533"/>
      <c r="H79" s="21" t="s">
        <v>9</v>
      </c>
      <c r="I79" s="127" t="s">
        <v>709</v>
      </c>
      <c r="J79" s="128"/>
      <c r="K79" s="322" t="s">
        <v>302</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2"/>
        <v>36</v>
      </c>
      <c r="B80" s="21" t="s">
        <v>9</v>
      </c>
      <c r="C80" s="127" t="s">
        <v>539</v>
      </c>
      <c r="D80" s="211"/>
      <c r="E80" s="211"/>
      <c r="F80" s="211"/>
      <c r="G80" s="533"/>
      <c r="H80" s="21" t="s">
        <v>10</v>
      </c>
      <c r="I80" s="127" t="s">
        <v>244</v>
      </c>
      <c r="J80" s="128"/>
      <c r="K80" s="322" t="s">
        <v>302</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2"/>
        <v>36</v>
      </c>
      <c r="B81" s="21" t="s">
        <v>9</v>
      </c>
      <c r="C81" s="127" t="s">
        <v>539</v>
      </c>
      <c r="D81" s="211"/>
      <c r="E81" s="211"/>
      <c r="F81" s="211"/>
      <c r="G81" s="533"/>
      <c r="H81" s="21" t="s">
        <v>10</v>
      </c>
      <c r="I81" s="127" t="s">
        <v>307</v>
      </c>
      <c r="J81" s="128"/>
      <c r="K81" s="322" t="s">
        <v>302</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2"/>
        <v>36</v>
      </c>
      <c r="B82" s="21" t="s">
        <v>9</v>
      </c>
      <c r="C82" s="127" t="s">
        <v>539</v>
      </c>
      <c r="D82" s="211"/>
      <c r="E82" s="211"/>
      <c r="F82" s="211"/>
      <c r="G82" s="533" t="s">
        <v>1618</v>
      </c>
      <c r="H82" s="21" t="s">
        <v>10</v>
      </c>
      <c r="I82" s="127" t="s">
        <v>868</v>
      </c>
      <c r="J82" s="128"/>
      <c r="K82" s="322" t="s">
        <v>869</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2"/>
        <v>36</v>
      </c>
      <c r="B83" s="21" t="s">
        <v>9</v>
      </c>
      <c r="C83" s="127" t="s">
        <v>539</v>
      </c>
      <c r="D83" s="211"/>
      <c r="E83" s="211"/>
      <c r="F83" s="211"/>
      <c r="G83" s="533"/>
      <c r="H83" s="21" t="s">
        <v>10</v>
      </c>
      <c r="I83" s="127" t="s">
        <v>870</v>
      </c>
      <c r="J83" s="128"/>
      <c r="K83" s="322" t="s">
        <v>869</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2"/>
        <v>36</v>
      </c>
      <c r="B84" s="21" t="s">
        <v>9</v>
      </c>
      <c r="C84" s="127" t="s">
        <v>539</v>
      </c>
      <c r="D84" s="211"/>
      <c r="E84" s="211"/>
      <c r="F84" s="211"/>
      <c r="G84" s="533"/>
      <c r="H84" s="21" t="s">
        <v>10</v>
      </c>
      <c r="I84" s="127" t="s">
        <v>511</v>
      </c>
      <c r="J84" s="128"/>
      <c r="K84" s="322" t="s">
        <v>621</v>
      </c>
      <c r="L84" s="322" t="s">
        <v>514</v>
      </c>
      <c r="M84" s="322" t="s">
        <v>515</v>
      </c>
      <c r="N84" s="322" t="s">
        <v>623</v>
      </c>
      <c r="O84" s="322" t="s">
        <v>624</v>
      </c>
      <c r="P84" s="322" t="s">
        <v>651</v>
      </c>
      <c r="Q84" s="322" t="s">
        <v>652</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2"/>
        <v>36</v>
      </c>
      <c r="B85" s="21" t="s">
        <v>9</v>
      </c>
      <c r="C85" s="127" t="s">
        <v>539</v>
      </c>
      <c r="D85" s="211"/>
      <c r="E85" s="211"/>
      <c r="F85" s="211"/>
      <c r="G85" s="533"/>
      <c r="H85" s="21" t="s">
        <v>10</v>
      </c>
      <c r="I85" s="127" t="s">
        <v>709</v>
      </c>
      <c r="J85" s="128"/>
      <c r="K85" s="322" t="s">
        <v>869</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2"/>
        <v>36</v>
      </c>
      <c r="B86" s="21" t="s">
        <v>9</v>
      </c>
      <c r="C86" s="127" t="s">
        <v>539</v>
      </c>
      <c r="D86" s="211"/>
      <c r="E86" s="211"/>
      <c r="F86" s="211"/>
      <c r="G86" s="533"/>
      <c r="H86" s="125" t="s">
        <v>18</v>
      </c>
      <c r="I86" s="328" t="s">
        <v>1200</v>
      </c>
      <c r="J86" s="126"/>
      <c r="K86" s="32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2"/>
        <v>36</v>
      </c>
      <c r="B87" s="21" t="s">
        <v>9</v>
      </c>
      <c r="C87" s="127" t="s">
        <v>539</v>
      </c>
      <c r="D87" s="211"/>
      <c r="E87" s="211"/>
      <c r="F87" s="211"/>
      <c r="G87" s="533" t="s">
        <v>1619</v>
      </c>
      <c r="H87" s="21" t="s">
        <v>10</v>
      </c>
      <c r="I87" s="127" t="s">
        <v>32</v>
      </c>
      <c r="J87" s="126"/>
      <c r="K87" s="322" t="s">
        <v>6</v>
      </c>
      <c r="L87" s="322" t="s">
        <v>7</v>
      </c>
      <c r="M87" s="322"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2"/>
        <v>36</v>
      </c>
      <c r="B88" s="21" t="s">
        <v>9</v>
      </c>
      <c r="C88" s="127" t="s">
        <v>539</v>
      </c>
      <c r="D88" s="211"/>
      <c r="E88" s="211"/>
      <c r="F88" s="211"/>
      <c r="G88" s="533" t="s">
        <v>1619</v>
      </c>
      <c r="H88" s="21" t="s">
        <v>10</v>
      </c>
      <c r="I88" s="127" t="s">
        <v>15</v>
      </c>
      <c r="J88" s="126"/>
      <c r="K88" s="322" t="s">
        <v>6</v>
      </c>
      <c r="L88" s="322" t="s">
        <v>7</v>
      </c>
      <c r="M88" s="322" t="s">
        <v>8</v>
      </c>
      <c r="N88" s="322" t="s">
        <v>168</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2"/>
        <v>36</v>
      </c>
      <c r="B89" s="21" t="s">
        <v>9</v>
      </c>
      <c r="C89" s="127" t="s">
        <v>539</v>
      </c>
      <c r="D89" s="211"/>
      <c r="E89" s="211"/>
      <c r="F89" s="211"/>
      <c r="G89" s="533"/>
      <c r="H89" s="21" t="s">
        <v>9</v>
      </c>
      <c r="I89" s="127" t="s">
        <v>209</v>
      </c>
      <c r="J89" s="126"/>
      <c r="K89" s="322" t="s">
        <v>1188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2"/>
        <v>36</v>
      </c>
      <c r="B90" s="21" t="s">
        <v>9</v>
      </c>
      <c r="C90" s="127" t="s">
        <v>539</v>
      </c>
      <c r="D90" s="211"/>
      <c r="E90" s="211"/>
      <c r="F90" s="211"/>
      <c r="G90" s="533"/>
      <c r="H90" s="21" t="s">
        <v>9</v>
      </c>
      <c r="I90" s="127" t="s">
        <v>1176</v>
      </c>
      <c r="J90" s="126"/>
      <c r="K90" s="322" t="s">
        <v>1188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2"/>
        <v>36</v>
      </c>
      <c r="B91" s="21" t="s">
        <v>9</v>
      </c>
      <c r="C91" s="127" t="s">
        <v>539</v>
      </c>
      <c r="D91" s="211"/>
      <c r="E91" s="211"/>
      <c r="F91" s="211"/>
      <c r="G91" s="533" t="s">
        <v>1619</v>
      </c>
      <c r="H91" s="21" t="s">
        <v>10</v>
      </c>
      <c r="I91" s="127" t="s">
        <v>27</v>
      </c>
      <c r="J91" s="126"/>
      <c r="K91" s="322" t="s">
        <v>1188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2"/>
        <v>36</v>
      </c>
      <c r="B92" s="21" t="s">
        <v>9</v>
      </c>
      <c r="C92" s="127" t="s">
        <v>539</v>
      </c>
      <c r="D92" s="211"/>
      <c r="E92" s="211"/>
      <c r="F92" s="211"/>
      <c r="G92" s="533" t="s">
        <v>1673</v>
      </c>
      <c r="H92" s="21" t="s">
        <v>0</v>
      </c>
      <c r="I92" s="127" t="s">
        <v>29</v>
      </c>
      <c r="J92" s="126"/>
      <c r="K92" s="322" t="s">
        <v>1188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2"/>
        <v>36</v>
      </c>
      <c r="B93" s="21" t="s">
        <v>9</v>
      </c>
      <c r="C93" s="127" t="s">
        <v>539</v>
      </c>
      <c r="D93" s="211"/>
      <c r="E93" s="211"/>
      <c r="F93" s="211"/>
      <c r="G93" s="533" t="s">
        <v>1673</v>
      </c>
      <c r="H93" s="21" t="s">
        <v>9</v>
      </c>
      <c r="I93" s="127" t="s">
        <v>30</v>
      </c>
      <c r="J93" s="126"/>
      <c r="K93" s="322" t="s">
        <v>1188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2"/>
        <v>36</v>
      </c>
      <c r="B94" s="21" t="s">
        <v>9</v>
      </c>
      <c r="C94" s="127" t="s">
        <v>539</v>
      </c>
      <c r="D94" s="211"/>
      <c r="E94" s="211"/>
      <c r="F94" s="211"/>
      <c r="G94" s="533"/>
      <c r="H94" s="21" t="s">
        <v>0</v>
      </c>
      <c r="I94" s="127" t="s">
        <v>1592</v>
      </c>
      <c r="J94" s="126"/>
      <c r="K94" s="322"/>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2"/>
        <v>36</v>
      </c>
      <c r="B95" s="21" t="s">
        <v>9</v>
      </c>
      <c r="C95" s="127" t="s">
        <v>539</v>
      </c>
      <c r="D95" s="211"/>
      <c r="E95" s="211"/>
      <c r="F95" s="211"/>
      <c r="G95" s="533" t="s">
        <v>1712</v>
      </c>
      <c r="H95" s="21" t="s">
        <v>0</v>
      </c>
      <c r="I95" s="127" t="s">
        <v>1593</v>
      </c>
      <c r="J95" s="126"/>
      <c r="K95" s="322"/>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2"/>
        <v>36</v>
      </c>
      <c r="B96" s="21" t="s">
        <v>9</v>
      </c>
      <c r="C96" s="127" t="s">
        <v>539</v>
      </c>
      <c r="D96" s="211"/>
      <c r="E96" s="211"/>
      <c r="F96" s="211"/>
      <c r="G96" s="533"/>
      <c r="H96" s="21" t="s">
        <v>11</v>
      </c>
      <c r="I96" s="127" t="s">
        <v>1596</v>
      </c>
      <c r="J96" s="126"/>
      <c r="K96" s="322"/>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2"/>
        <v>36</v>
      </c>
      <c r="B97" s="21" t="s">
        <v>9</v>
      </c>
      <c r="C97" s="127" t="s">
        <v>539</v>
      </c>
      <c r="D97" s="211"/>
      <c r="E97" s="211"/>
      <c r="F97" s="211"/>
      <c r="G97" s="533"/>
      <c r="H97" s="21" t="s">
        <v>0</v>
      </c>
      <c r="I97" s="127" t="s">
        <v>1594</v>
      </c>
      <c r="J97" s="126"/>
      <c r="K97" s="322"/>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2"/>
        <v>36</v>
      </c>
      <c r="B98" s="21" t="s">
        <v>9</v>
      </c>
      <c r="C98" s="127" t="s">
        <v>539</v>
      </c>
      <c r="D98" s="211"/>
      <c r="E98" s="211"/>
      <c r="F98" s="211"/>
      <c r="G98" s="533"/>
      <c r="H98" s="21" t="s">
        <v>0</v>
      </c>
      <c r="I98" s="127" t="s">
        <v>1600</v>
      </c>
      <c r="J98" s="126"/>
      <c r="K98" s="322"/>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2"/>
        <v>36</v>
      </c>
      <c r="B99" s="21" t="s">
        <v>9</v>
      </c>
      <c r="C99" s="127" t="s">
        <v>539</v>
      </c>
      <c r="D99" s="211"/>
      <c r="E99" s="211"/>
      <c r="F99" s="211"/>
      <c r="G99" s="533"/>
      <c r="H99" s="21" t="s">
        <v>0</v>
      </c>
      <c r="I99" s="127" t="s">
        <v>1595</v>
      </c>
      <c r="J99" s="126"/>
      <c r="K99" s="322"/>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2"/>
        <v>36</v>
      </c>
      <c r="B100" s="21" t="s">
        <v>9</v>
      </c>
      <c r="C100" s="127" t="s">
        <v>539</v>
      </c>
      <c r="D100" s="211"/>
      <c r="E100" s="211"/>
      <c r="F100" s="211"/>
      <c r="G100" s="533"/>
      <c r="H100" s="21" t="s">
        <v>0</v>
      </c>
      <c r="I100" s="127" t="s">
        <v>1601</v>
      </c>
      <c r="J100" s="126"/>
      <c r="K100" s="322"/>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2"/>
        <v>36</v>
      </c>
      <c r="B101" s="21" t="s">
        <v>9</v>
      </c>
      <c r="C101" s="127" t="s">
        <v>539</v>
      </c>
      <c r="D101" s="211"/>
      <c r="E101" s="211"/>
      <c r="F101" s="211"/>
      <c r="G101" s="533"/>
      <c r="H101" s="21" t="s">
        <v>0</v>
      </c>
      <c r="I101" s="127" t="s">
        <v>1597</v>
      </c>
      <c r="J101" s="126"/>
      <c r="K101" s="322"/>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2"/>
        <v>36</v>
      </c>
      <c r="B102" s="21" t="s">
        <v>9</v>
      </c>
      <c r="C102" s="127" t="s">
        <v>539</v>
      </c>
      <c r="D102" s="211"/>
      <c r="E102" s="211"/>
      <c r="F102" s="211"/>
      <c r="G102" s="533"/>
      <c r="H102" s="21" t="s">
        <v>0</v>
      </c>
      <c r="I102" s="127" t="s">
        <v>1602</v>
      </c>
      <c r="J102" s="126"/>
      <c r="K102" s="322"/>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2"/>
        <v>36</v>
      </c>
      <c r="B103" s="21" t="s">
        <v>9</v>
      </c>
      <c r="C103" s="127" t="s">
        <v>539</v>
      </c>
      <c r="D103" s="211"/>
      <c r="E103" s="211"/>
      <c r="F103" s="211"/>
      <c r="G103" s="533"/>
      <c r="H103" s="21" t="s">
        <v>11</v>
      </c>
      <c r="I103" s="127" t="s">
        <v>1598</v>
      </c>
      <c r="J103" s="126"/>
      <c r="K103" s="322"/>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2"/>
        <v>36</v>
      </c>
      <c r="B104" s="21" t="s">
        <v>9</v>
      </c>
      <c r="C104" s="127" t="s">
        <v>539</v>
      </c>
      <c r="D104" s="211"/>
      <c r="E104" s="211"/>
      <c r="F104" s="211"/>
      <c r="G104" s="533"/>
      <c r="H104" s="21" t="s">
        <v>11</v>
      </c>
      <c r="I104" s="127" t="s">
        <v>1603</v>
      </c>
      <c r="J104" s="126"/>
      <c r="K104" s="322"/>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2"/>
        <v>36</v>
      </c>
      <c r="B105" s="21" t="s">
        <v>9</v>
      </c>
      <c r="C105" s="127" t="s">
        <v>539</v>
      </c>
      <c r="D105" s="211"/>
      <c r="E105" s="211"/>
      <c r="F105" s="211"/>
      <c r="G105" s="533"/>
      <c r="H105" s="21" t="s">
        <v>11</v>
      </c>
      <c r="I105" s="127" t="s">
        <v>1599</v>
      </c>
      <c r="J105" s="126"/>
      <c r="K105" s="322"/>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37" si="3">IF($C106="","blank",MATCH($C106,$I$5:$I$204,0))</f>
        <v>36</v>
      </c>
      <c r="B106" s="21" t="s">
        <v>9</v>
      </c>
      <c r="C106" s="127" t="s">
        <v>539</v>
      </c>
      <c r="D106" s="211"/>
      <c r="E106" s="211"/>
      <c r="F106" s="211"/>
      <c r="G106" s="533"/>
      <c r="H106" s="21" t="s">
        <v>11</v>
      </c>
      <c r="I106" s="127" t="s">
        <v>1604</v>
      </c>
      <c r="J106" s="126"/>
      <c r="K106" s="322"/>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3"/>
        <v>36</v>
      </c>
      <c r="B107" s="21" t="s">
        <v>9</v>
      </c>
      <c r="C107" s="127" t="s">
        <v>539</v>
      </c>
      <c r="D107" s="211"/>
      <c r="E107" s="211"/>
      <c r="F107" s="211"/>
      <c r="G107" s="533" t="s">
        <v>1673</v>
      </c>
      <c r="H107" s="21" t="s">
        <v>9</v>
      </c>
      <c r="I107" s="127" t="s">
        <v>28</v>
      </c>
      <c r="J107" s="126"/>
      <c r="K107" s="322" t="s">
        <v>1487</v>
      </c>
      <c r="L107" s="322" t="s">
        <v>1488</v>
      </c>
      <c r="M107" s="322" t="s">
        <v>31</v>
      </c>
      <c r="N107" s="322" t="s">
        <v>93</v>
      </c>
      <c r="O107" s="322" t="s">
        <v>671</v>
      </c>
      <c r="P107" s="322" t="s">
        <v>670</v>
      </c>
      <c r="Q107" s="322" t="s">
        <v>1716</v>
      </c>
      <c r="R107" s="322" t="s">
        <v>1606</v>
      </c>
      <c r="S107" s="322" t="s">
        <v>672</v>
      </c>
      <c r="T107" s="322" t="s">
        <v>1605</v>
      </c>
      <c r="U107" s="31" t="s">
        <v>1814</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3"/>
        <v>36</v>
      </c>
      <c r="B108" s="21" t="s">
        <v>9</v>
      </c>
      <c r="C108" s="127" t="s">
        <v>539</v>
      </c>
      <c r="D108" s="211"/>
      <c r="E108" s="211"/>
      <c r="F108" s="211"/>
      <c r="G108" s="533"/>
      <c r="H108" s="21" t="s">
        <v>1585</v>
      </c>
      <c r="I108" s="127" t="s">
        <v>1586</v>
      </c>
      <c r="J108" s="126"/>
      <c r="K108" s="322" t="s">
        <v>1587</v>
      </c>
      <c r="L108" s="322"/>
      <c r="M108" s="322"/>
      <c r="N108" s="322"/>
      <c r="O108" s="322"/>
      <c r="P108" s="322"/>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3"/>
        <v>36</v>
      </c>
      <c r="B109" s="21" t="s">
        <v>9</v>
      </c>
      <c r="C109" s="127" t="s">
        <v>539</v>
      </c>
      <c r="D109" s="211"/>
      <c r="E109" s="211"/>
      <c r="F109" s="211"/>
      <c r="G109" s="533"/>
      <c r="H109" s="21" t="s">
        <v>9</v>
      </c>
      <c r="I109" s="127" t="s">
        <v>1489</v>
      </c>
      <c r="J109" s="128"/>
      <c r="K109" s="322" t="s">
        <v>1490</v>
      </c>
      <c r="L109" s="322" t="s">
        <v>1491</v>
      </c>
      <c r="M109" s="470" t="s">
        <v>1222</v>
      </c>
      <c r="N109" s="322" t="s">
        <v>1487</v>
      </c>
      <c r="O109" s="322" t="s">
        <v>1223</v>
      </c>
      <c r="P109" s="470" t="s">
        <v>1492</v>
      </c>
      <c r="Q109" s="322" t="s">
        <v>1493</v>
      </c>
      <c r="R109" s="322" t="s">
        <v>1494</v>
      </c>
      <c r="S109" s="470" t="s">
        <v>1495</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3"/>
        <v>36</v>
      </c>
      <c r="B110" s="21" t="s">
        <v>9</v>
      </c>
      <c r="C110" s="127" t="s">
        <v>539</v>
      </c>
      <c r="D110" s="211"/>
      <c r="E110" s="211"/>
      <c r="F110" s="211"/>
      <c r="G110" s="533" t="s">
        <v>1673</v>
      </c>
      <c r="H110" s="21" t="s">
        <v>11</v>
      </c>
      <c r="I110" s="127" t="s">
        <v>1708</v>
      </c>
      <c r="J110" s="126"/>
      <c r="K110" s="322" t="s">
        <v>1658</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3"/>
        <v>36</v>
      </c>
      <c r="B111" s="21" t="s">
        <v>9</v>
      </c>
      <c r="C111" s="127" t="s">
        <v>539</v>
      </c>
      <c r="D111" s="211"/>
      <c r="E111" s="211"/>
      <c r="F111" s="211"/>
      <c r="G111" s="533"/>
      <c r="H111" s="21" t="s">
        <v>11</v>
      </c>
      <c r="I111" s="127" t="s">
        <v>201</v>
      </c>
      <c r="J111" s="126"/>
      <c r="K111" s="322"/>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3"/>
        <v>36</v>
      </c>
      <c r="B112" s="21" t="s">
        <v>9</v>
      </c>
      <c r="C112" s="127" t="s">
        <v>539</v>
      </c>
      <c r="D112" s="211"/>
      <c r="E112" s="211"/>
      <c r="F112" s="211"/>
      <c r="G112" s="533"/>
      <c r="H112" s="21" t="s">
        <v>9</v>
      </c>
      <c r="I112" s="127" t="s">
        <v>1608</v>
      </c>
      <c r="J112" s="126"/>
      <c r="K112" s="322"/>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3"/>
        <v>36</v>
      </c>
      <c r="B113" s="21" t="s">
        <v>9</v>
      </c>
      <c r="C113" s="127" t="s">
        <v>539</v>
      </c>
      <c r="D113" s="211"/>
      <c r="E113" s="211"/>
      <c r="F113" s="211"/>
      <c r="G113" s="533"/>
      <c r="H113" s="21" t="s">
        <v>0</v>
      </c>
      <c r="I113" s="127" t="s">
        <v>379</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3"/>
        <v>36</v>
      </c>
      <c r="B114" s="21" t="s">
        <v>9</v>
      </c>
      <c r="C114" s="127" t="s">
        <v>539</v>
      </c>
      <c r="D114" s="211"/>
      <c r="E114" s="211"/>
      <c r="F114" s="211"/>
      <c r="G114" s="533"/>
      <c r="H114" s="21" t="s">
        <v>0</v>
      </c>
      <c r="I114" s="127" t="s">
        <v>1534</v>
      </c>
      <c r="J114" s="128"/>
      <c r="K114" s="322" t="s">
        <v>837</v>
      </c>
      <c r="L114" s="322" t="s">
        <v>387</v>
      </c>
      <c r="M114" s="322" t="s">
        <v>1017</v>
      </c>
      <c r="N114" s="322" t="s">
        <v>385</v>
      </c>
      <c r="O114" s="322" t="s">
        <v>614</v>
      </c>
      <c r="P114" s="322" t="s">
        <v>409</v>
      </c>
      <c r="Q114" s="211" t="s">
        <v>1080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3"/>
        <v>36</v>
      </c>
      <c r="B115" s="21" t="s">
        <v>9</v>
      </c>
      <c r="C115" s="127" t="s">
        <v>539</v>
      </c>
      <c r="D115" s="211"/>
      <c r="E115" s="211"/>
      <c r="F115" s="211"/>
      <c r="G115" s="533"/>
      <c r="H115" s="21" t="s">
        <v>9</v>
      </c>
      <c r="I115" s="127" t="s">
        <v>379</v>
      </c>
      <c r="J115" s="128"/>
      <c r="K115" s="322"/>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3"/>
        <v>36</v>
      </c>
      <c r="B116" s="21" t="s">
        <v>9</v>
      </c>
      <c r="C116" s="127" t="s">
        <v>539</v>
      </c>
      <c r="D116" s="211"/>
      <c r="E116" s="211"/>
      <c r="F116" s="211"/>
      <c r="G116" s="533" t="s">
        <v>1620</v>
      </c>
      <c r="H116" s="21" t="s">
        <v>9</v>
      </c>
      <c r="I116" s="127" t="s">
        <v>408</v>
      </c>
      <c r="J116" s="128"/>
      <c r="K116" s="322" t="s">
        <v>837</v>
      </c>
      <c r="L116" s="322" t="s">
        <v>387</v>
      </c>
      <c r="M116" s="322" t="s">
        <v>1017</v>
      </c>
      <c r="N116" s="322" t="s">
        <v>385</v>
      </c>
      <c r="O116" s="322" t="s">
        <v>614</v>
      </c>
      <c r="P116" s="322" t="s">
        <v>409</v>
      </c>
      <c r="Q116" s="211" t="s">
        <v>1080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3"/>
        <v>blank</v>
      </c>
      <c r="B117" s="21"/>
      <c r="C117" s="127"/>
      <c r="D117" s="211"/>
      <c r="E117" s="211"/>
      <c r="F117" s="211"/>
      <c r="G117" s="533" t="s">
        <v>1621</v>
      </c>
      <c r="H117" s="21"/>
      <c r="I117" s="127"/>
      <c r="J117" s="128"/>
      <c r="K117" s="322"/>
      <c r="L117" s="322"/>
      <c r="M117" s="322"/>
      <c r="N117" s="322"/>
      <c r="O117" s="322"/>
      <c r="P117" s="322"/>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3"/>
        <v>blank</v>
      </c>
      <c r="B118" s="21"/>
      <c r="C118" s="127"/>
      <c r="D118" s="211"/>
      <c r="E118" s="211"/>
      <c r="F118" s="211"/>
      <c r="G118" s="533" t="s">
        <v>1622</v>
      </c>
      <c r="H118" s="21"/>
      <c r="I118" s="127"/>
      <c r="J118" s="128"/>
      <c r="K118" s="322"/>
      <c r="L118" s="322"/>
      <c r="M118" s="322"/>
      <c r="N118" s="322"/>
      <c r="O118" s="322"/>
      <c r="P118" s="322"/>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3"/>
        <v>36</v>
      </c>
      <c r="B119" s="21" t="s">
        <v>9</v>
      </c>
      <c r="C119" s="127" t="s">
        <v>539</v>
      </c>
      <c r="D119" s="211"/>
      <c r="E119" s="211"/>
      <c r="F119" s="211"/>
      <c r="G119" s="533"/>
      <c r="H119" s="21" t="s">
        <v>9</v>
      </c>
      <c r="I119" s="127" t="s">
        <v>1589</v>
      </c>
      <c r="J119" s="128"/>
      <c r="K119" s="322" t="s">
        <v>1080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3"/>
        <v>36</v>
      </c>
      <c r="B120" s="21" t="s">
        <v>9</v>
      </c>
      <c r="C120" s="127" t="s">
        <v>539</v>
      </c>
      <c r="D120" s="211"/>
      <c r="E120" s="211"/>
      <c r="F120" s="211"/>
      <c r="G120" s="533"/>
      <c r="H120" s="21" t="s">
        <v>9</v>
      </c>
      <c r="I120" s="127" t="s">
        <v>1590</v>
      </c>
      <c r="J120" s="128"/>
      <c r="K120" s="322" t="s">
        <v>1080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3"/>
        <v>36</v>
      </c>
      <c r="B121" s="21" t="s">
        <v>9</v>
      </c>
      <c r="C121" s="127" t="s">
        <v>539</v>
      </c>
      <c r="D121" s="211"/>
      <c r="E121" s="211"/>
      <c r="F121" s="211"/>
      <c r="G121" s="533"/>
      <c r="H121" s="21" t="s">
        <v>9</v>
      </c>
      <c r="I121" s="127" t="s">
        <v>1659</v>
      </c>
      <c r="J121" s="128"/>
      <c r="K121" s="322" t="s">
        <v>1658</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3"/>
        <v>36</v>
      </c>
      <c r="B122" s="21" t="s">
        <v>9</v>
      </c>
      <c r="C122" s="127" t="s">
        <v>539</v>
      </c>
      <c r="D122" s="211"/>
      <c r="E122" s="211"/>
      <c r="F122" s="211"/>
      <c r="G122" s="533"/>
      <c r="H122" s="21" t="s">
        <v>9</v>
      </c>
      <c r="I122" s="127" t="s">
        <v>1709</v>
      </c>
      <c r="J122" s="128"/>
      <c r="K122" s="322" t="s">
        <v>1658</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3"/>
        <v>36</v>
      </c>
      <c r="B123" s="21" t="s">
        <v>9</v>
      </c>
      <c r="C123" s="127" t="s">
        <v>539</v>
      </c>
      <c r="D123" s="211"/>
      <c r="E123" s="211"/>
      <c r="F123" s="211"/>
      <c r="G123" s="533"/>
      <c r="H123" s="21" t="s">
        <v>9</v>
      </c>
      <c r="I123" s="127" t="s">
        <v>1238</v>
      </c>
      <c r="J123" s="128"/>
      <c r="K123" s="322"/>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3"/>
        <v>36</v>
      </c>
      <c r="B124" s="21" t="s">
        <v>9</v>
      </c>
      <c r="C124" s="127" t="s">
        <v>539</v>
      </c>
      <c r="D124" s="211"/>
      <c r="E124" s="211"/>
      <c r="F124" s="211"/>
      <c r="G124" s="533"/>
      <c r="H124" s="125" t="s">
        <v>18</v>
      </c>
      <c r="I124" s="328" t="s">
        <v>1201</v>
      </c>
      <c r="J124" s="126"/>
      <c r="K124" s="32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3"/>
        <v>36</v>
      </c>
      <c r="B125" s="21" t="s">
        <v>9</v>
      </c>
      <c r="C125" s="127" t="s">
        <v>539</v>
      </c>
      <c r="D125" s="211"/>
      <c r="E125" s="211"/>
      <c r="F125" s="211"/>
      <c r="G125" s="533"/>
      <c r="H125" s="21" t="s">
        <v>10</v>
      </c>
      <c r="I125" s="127" t="s">
        <v>1610</v>
      </c>
      <c r="J125" s="126"/>
      <c r="K125" s="322"/>
      <c r="L125" s="322"/>
      <c r="M125" s="322"/>
      <c r="N125" s="322"/>
      <c r="O125" s="322"/>
      <c r="P125" s="322"/>
      <c r="Q125" s="322"/>
      <c r="R125" s="322"/>
      <c r="S125" s="322"/>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3"/>
        <v>36</v>
      </c>
      <c r="B126" s="21" t="s">
        <v>9</v>
      </c>
      <c r="C126" s="127" t="s">
        <v>539</v>
      </c>
      <c r="D126" s="211"/>
      <c r="E126" s="211"/>
      <c r="F126" s="211"/>
      <c r="G126" s="533"/>
      <c r="H126" s="21" t="s">
        <v>10</v>
      </c>
      <c r="I126" s="127" t="s">
        <v>1611</v>
      </c>
      <c r="J126" s="126"/>
      <c r="K126" s="322"/>
      <c r="L126" s="322"/>
      <c r="M126" s="322"/>
      <c r="N126" s="322"/>
      <c r="O126" s="322"/>
      <c r="P126" s="322"/>
      <c r="Q126" s="322"/>
      <c r="R126" s="322"/>
      <c r="S126" s="322"/>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3"/>
        <v>36</v>
      </c>
      <c r="B127" s="21" t="s">
        <v>9</v>
      </c>
      <c r="C127" s="127" t="s">
        <v>539</v>
      </c>
      <c r="D127" s="211"/>
      <c r="E127" s="211"/>
      <c r="F127" s="211"/>
      <c r="G127" s="533"/>
      <c r="H127" s="21" t="s">
        <v>10</v>
      </c>
      <c r="I127" s="127" t="s">
        <v>17</v>
      </c>
      <c r="J127" s="126"/>
      <c r="K127" s="322"/>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3"/>
        <v>36</v>
      </c>
      <c r="B128" s="21" t="s">
        <v>9</v>
      </c>
      <c r="C128" s="127" t="s">
        <v>539</v>
      </c>
      <c r="D128" s="211"/>
      <c r="E128" s="211"/>
      <c r="F128" s="211"/>
      <c r="G128" s="533"/>
      <c r="H128" s="21" t="s">
        <v>10</v>
      </c>
      <c r="I128" s="127" t="s">
        <v>16</v>
      </c>
      <c r="J128" s="126"/>
      <c r="K128" s="322"/>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3"/>
        <v>36</v>
      </c>
      <c r="B129" s="21" t="s">
        <v>9</v>
      </c>
      <c r="C129" s="127" t="s">
        <v>539</v>
      </c>
      <c r="D129" s="211"/>
      <c r="E129" s="211"/>
      <c r="F129" s="211"/>
      <c r="G129" s="533"/>
      <c r="H129" s="21" t="s">
        <v>10</v>
      </c>
      <c r="I129" s="127" t="s">
        <v>1290</v>
      </c>
      <c r="J129" s="126"/>
      <c r="K129" s="322" t="s">
        <v>1188</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3"/>
        <v>36</v>
      </c>
      <c r="B130" s="21" t="s">
        <v>9</v>
      </c>
      <c r="C130" s="127" t="s">
        <v>539</v>
      </c>
      <c r="D130" s="211"/>
      <c r="E130" s="211"/>
      <c r="F130" s="211"/>
      <c r="G130" s="533"/>
      <c r="H130" s="21" t="s">
        <v>10</v>
      </c>
      <c r="I130" s="127" t="s">
        <v>1305</v>
      </c>
      <c r="J130" s="126"/>
      <c r="K130" s="322" t="s">
        <v>1188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3"/>
        <v>36</v>
      </c>
      <c r="B131" s="21" t="s">
        <v>9</v>
      </c>
      <c r="C131" s="127" t="s">
        <v>539</v>
      </c>
      <c r="D131" s="211"/>
      <c r="E131" s="211"/>
      <c r="F131" s="211"/>
      <c r="G131" s="533"/>
      <c r="H131" s="21" t="s">
        <v>10</v>
      </c>
      <c r="I131" s="127" t="s">
        <v>285</v>
      </c>
      <c r="J131" s="128"/>
      <c r="K131" s="322"/>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3"/>
        <v>36</v>
      </c>
      <c r="B132" s="21" t="s">
        <v>9</v>
      </c>
      <c r="C132" s="127" t="s">
        <v>539</v>
      </c>
      <c r="D132" s="211"/>
      <c r="E132" s="211"/>
      <c r="F132" s="211"/>
      <c r="G132" s="533"/>
      <c r="H132" s="21" t="s">
        <v>10</v>
      </c>
      <c r="I132" s="127" t="s">
        <v>286</v>
      </c>
      <c r="J132" s="128"/>
      <c r="K132" s="322"/>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3"/>
        <v>36</v>
      </c>
      <c r="B133" s="21" t="s">
        <v>9</v>
      </c>
      <c r="C133" s="127" t="s">
        <v>539</v>
      </c>
      <c r="D133" s="211"/>
      <c r="E133" s="211"/>
      <c r="F133" s="211"/>
      <c r="G133" s="533"/>
      <c r="H133" s="21" t="s">
        <v>10</v>
      </c>
      <c r="I133" s="127" t="s">
        <v>1464</v>
      </c>
      <c r="J133" s="128"/>
      <c r="K133" s="322"/>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3"/>
        <v>36</v>
      </c>
      <c r="B134" s="21" t="s">
        <v>9</v>
      </c>
      <c r="C134" s="127" t="s">
        <v>539</v>
      </c>
      <c r="D134" s="211"/>
      <c r="E134" s="211"/>
      <c r="F134" s="211"/>
      <c r="G134" s="533" t="s">
        <v>1618</v>
      </c>
      <c r="H134" s="21" t="s">
        <v>10</v>
      </c>
      <c r="I134" s="127" t="s">
        <v>14</v>
      </c>
      <c r="J134" s="126"/>
      <c r="K134" s="322" t="s">
        <v>6</v>
      </c>
      <c r="L134" s="322" t="s">
        <v>7</v>
      </c>
      <c r="M134" s="322"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3"/>
        <v>36</v>
      </c>
      <c r="B135" s="21" t="s">
        <v>9</v>
      </c>
      <c r="C135" s="127" t="s">
        <v>539</v>
      </c>
      <c r="D135" s="211"/>
      <c r="E135" s="211"/>
      <c r="F135" s="211"/>
      <c r="G135" s="533"/>
      <c r="H135" s="21" t="s">
        <v>9</v>
      </c>
      <c r="I135" s="127" t="s">
        <v>930</v>
      </c>
      <c r="J135" s="128"/>
      <c r="K135" s="322" t="s">
        <v>929</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3"/>
        <v>36</v>
      </c>
      <c r="B136" s="21" t="s">
        <v>9</v>
      </c>
      <c r="C136" s="127" t="s">
        <v>539</v>
      </c>
      <c r="D136" s="211"/>
      <c r="E136" s="211"/>
      <c r="F136" s="211"/>
      <c r="G136" s="533"/>
      <c r="H136" s="21" t="s">
        <v>10</v>
      </c>
      <c r="I136" s="127" t="s">
        <v>19</v>
      </c>
      <c r="J136" s="126"/>
      <c r="K136" s="322" t="s">
        <v>837</v>
      </c>
      <c r="L136" s="322" t="s">
        <v>589</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3"/>
        <v>36</v>
      </c>
      <c r="B137" s="21" t="s">
        <v>9</v>
      </c>
      <c r="C137" s="127" t="s">
        <v>539</v>
      </c>
      <c r="D137" s="211"/>
      <c r="E137" s="211"/>
      <c r="F137" s="211"/>
      <c r="G137" s="533" t="s">
        <v>1621</v>
      </c>
      <c r="H137" s="21" t="s">
        <v>10</v>
      </c>
      <c r="I137" s="127" t="s">
        <v>719</v>
      </c>
      <c r="J137" s="126"/>
      <c r="K137" s="322" t="s">
        <v>6</v>
      </c>
      <c r="L137" s="322" t="s">
        <v>720</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ref="A138:A159" si="4">IF($C138="","blank",MATCH($C138,$I$5:$I$204,0))</f>
        <v>36</v>
      </c>
      <c r="B138" s="21" t="s">
        <v>9</v>
      </c>
      <c r="C138" s="127" t="s">
        <v>539</v>
      </c>
      <c r="D138" s="211"/>
      <c r="E138" s="211"/>
      <c r="F138" s="211"/>
      <c r="G138" s="533" t="s">
        <v>1621</v>
      </c>
      <c r="H138" s="21" t="s">
        <v>10</v>
      </c>
      <c r="I138" s="127" t="s">
        <v>824</v>
      </c>
      <c r="J138" s="126"/>
      <c r="K138" s="322" t="s">
        <v>6</v>
      </c>
      <c r="L138" s="322" t="s">
        <v>720</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4"/>
        <v>36</v>
      </c>
      <c r="B139" s="21" t="s">
        <v>9</v>
      </c>
      <c r="C139" s="127" t="s">
        <v>539</v>
      </c>
      <c r="D139" s="211"/>
      <c r="E139" s="211"/>
      <c r="F139" s="211"/>
      <c r="G139" s="533" t="s">
        <v>1621</v>
      </c>
      <c r="H139" s="21" t="s">
        <v>10</v>
      </c>
      <c r="I139" s="127" t="s">
        <v>940</v>
      </c>
      <c r="J139" s="126"/>
      <c r="K139" s="322" t="s">
        <v>6</v>
      </c>
      <c r="L139" s="322" t="s">
        <v>720</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4"/>
        <v>36</v>
      </c>
      <c r="B140" s="21" t="s">
        <v>9</v>
      </c>
      <c r="C140" s="127" t="s">
        <v>539</v>
      </c>
      <c r="D140" s="211"/>
      <c r="E140" s="211"/>
      <c r="F140" s="211"/>
      <c r="G140" s="533"/>
      <c r="H140" s="21" t="s">
        <v>10</v>
      </c>
      <c r="I140" s="127" t="s">
        <v>1555</v>
      </c>
      <c r="J140" s="126"/>
      <c r="K140" s="322" t="s">
        <v>6</v>
      </c>
      <c r="L140" s="322" t="s">
        <v>720</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4"/>
        <v>36</v>
      </c>
      <c r="B141" s="21" t="s">
        <v>9</v>
      </c>
      <c r="C141" s="127" t="s">
        <v>539</v>
      </c>
      <c r="D141" s="211"/>
      <c r="E141" s="211"/>
      <c r="F141" s="211"/>
      <c r="G141" s="533" t="s">
        <v>1621</v>
      </c>
      <c r="H141" s="21" t="s">
        <v>10</v>
      </c>
      <c r="I141" s="127" t="s">
        <v>363</v>
      </c>
      <c r="J141" s="126"/>
      <c r="K141" s="322"/>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4"/>
        <v>36</v>
      </c>
      <c r="B142" s="21" t="s">
        <v>9</v>
      </c>
      <c r="C142" s="127" t="s">
        <v>539</v>
      </c>
      <c r="D142" s="211"/>
      <c r="E142" s="211"/>
      <c r="F142" s="211"/>
      <c r="G142" s="533" t="s">
        <v>1621</v>
      </c>
      <c r="H142" s="21" t="s">
        <v>10</v>
      </c>
      <c r="I142" s="127" t="s">
        <v>364</v>
      </c>
      <c r="J142" s="126"/>
      <c r="K142" s="322"/>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4"/>
        <v>36</v>
      </c>
      <c r="B143" s="21" t="s">
        <v>9</v>
      </c>
      <c r="C143" s="127" t="s">
        <v>539</v>
      </c>
      <c r="D143" s="211"/>
      <c r="E143" s="211"/>
      <c r="F143" s="211"/>
      <c r="G143" s="533"/>
      <c r="H143" s="21" t="s">
        <v>10</v>
      </c>
      <c r="I143" s="127" t="s">
        <v>822</v>
      </c>
      <c r="J143" s="126"/>
      <c r="K143" s="322"/>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4"/>
        <v>36</v>
      </c>
      <c r="B144" s="21" t="s">
        <v>9</v>
      </c>
      <c r="C144" s="127" t="s">
        <v>539</v>
      </c>
      <c r="D144" s="211"/>
      <c r="E144" s="211"/>
      <c r="F144" s="211"/>
      <c r="G144" s="533"/>
      <c r="H144" s="21" t="s">
        <v>10</v>
      </c>
      <c r="I144" s="127" t="s">
        <v>1556</v>
      </c>
      <c r="J144" s="126"/>
      <c r="K144" s="322"/>
      <c r="L144" s="322"/>
      <c r="M144" s="322"/>
      <c r="N144" s="322"/>
      <c r="O144" s="322"/>
      <c r="P144" s="322"/>
      <c r="Q144" s="322"/>
      <c r="R144" s="322"/>
      <c r="S144" s="322"/>
      <c r="T144" s="322"/>
      <c r="U144" s="322"/>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row>
    <row r="145" spans="1:130" outlineLevel="1">
      <c r="A145" s="21">
        <f t="shared" si="4"/>
        <v>36</v>
      </c>
      <c r="B145" s="21" t="s">
        <v>9</v>
      </c>
      <c r="C145" s="127" t="s">
        <v>539</v>
      </c>
      <c r="D145" s="211"/>
      <c r="E145" s="211"/>
      <c r="F145" s="211"/>
      <c r="G145" s="533"/>
      <c r="H145" s="21" t="s">
        <v>10</v>
      </c>
      <c r="I145" s="127" t="s">
        <v>879</v>
      </c>
      <c r="J145" s="126"/>
      <c r="K145" s="43" t="s">
        <v>1218</v>
      </c>
      <c r="L145" s="31" t="s">
        <v>1221</v>
      </c>
      <c r="M145" s="31" t="s">
        <v>1223</v>
      </c>
      <c r="N145" s="31" t="s">
        <v>1181</v>
      </c>
      <c r="O145" s="31" t="s">
        <v>1182</v>
      </c>
      <c r="P145" s="322"/>
      <c r="Q145" s="322"/>
      <c r="R145" s="322"/>
      <c r="S145" s="322"/>
      <c r="T145" s="322"/>
      <c r="U145" s="322"/>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4"/>
        <v>36</v>
      </c>
      <c r="B146" s="21" t="s">
        <v>9</v>
      </c>
      <c r="C146" s="127" t="s">
        <v>539</v>
      </c>
      <c r="D146" s="211"/>
      <c r="E146" s="211"/>
      <c r="F146" s="211"/>
      <c r="G146" s="533"/>
      <c r="H146" s="21" t="s">
        <v>10</v>
      </c>
      <c r="I146" s="127" t="s">
        <v>823</v>
      </c>
      <c r="J146" s="126"/>
      <c r="K146" s="322"/>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4"/>
        <v>36</v>
      </c>
      <c r="B147" s="21" t="s">
        <v>9</v>
      </c>
      <c r="C147" s="127" t="s">
        <v>539</v>
      </c>
      <c r="D147" s="211"/>
      <c r="E147" s="211"/>
      <c r="F147" s="211"/>
      <c r="G147" s="533"/>
      <c r="H147" s="21" t="s">
        <v>10</v>
      </c>
      <c r="I147" s="127" t="s">
        <v>1667</v>
      </c>
      <c r="J147" s="126"/>
      <c r="K147" s="43"/>
      <c r="L147" s="43"/>
      <c r="M147" s="43"/>
      <c r="N147" s="43"/>
      <c r="O147" s="43"/>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4"/>
        <v>36</v>
      </c>
      <c r="B148" s="21" t="s">
        <v>9</v>
      </c>
      <c r="C148" s="127" t="s">
        <v>539</v>
      </c>
      <c r="D148" s="211"/>
      <c r="E148" s="211"/>
      <c r="F148" s="211"/>
      <c r="G148" s="533"/>
      <c r="H148" s="21" t="s">
        <v>10</v>
      </c>
      <c r="I148" s="127" t="s">
        <v>880</v>
      </c>
      <c r="J148" s="126"/>
      <c r="K148" s="43" t="s">
        <v>1306</v>
      </c>
      <c r="L148" s="31" t="s">
        <v>1308</v>
      </c>
      <c r="M148" s="31" t="s">
        <v>1224</v>
      </c>
      <c r="N148" s="31" t="s">
        <v>1668</v>
      </c>
      <c r="O148" s="31" t="s">
        <v>1669</v>
      </c>
      <c r="P148" s="31" t="s">
        <v>1670</v>
      </c>
      <c r="Q148" s="31" t="s">
        <v>1307</v>
      </c>
      <c r="R148" s="43"/>
      <c r="S148" s="43"/>
      <c r="T148" s="43"/>
      <c r="U148" s="43"/>
      <c r="V148" s="43"/>
      <c r="W148" s="43"/>
      <c r="X148" s="43"/>
      <c r="Y148" s="43"/>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4"/>
        <v>36</v>
      </c>
      <c r="B149" s="21" t="s">
        <v>9</v>
      </c>
      <c r="C149" s="127" t="s">
        <v>539</v>
      </c>
      <c r="D149" s="211"/>
      <c r="E149" s="211"/>
      <c r="F149" s="211"/>
      <c r="G149" s="533"/>
      <c r="H149" s="21" t="s">
        <v>10</v>
      </c>
      <c r="I149" s="127" t="s">
        <v>825</v>
      </c>
      <c r="J149" s="126"/>
      <c r="K149" s="322"/>
      <c r="L149" s="322"/>
      <c r="M149" s="322"/>
      <c r="N149" s="322"/>
      <c r="O149" s="322"/>
      <c r="P149" s="322"/>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4"/>
        <v>36</v>
      </c>
      <c r="B150" s="21" t="s">
        <v>9</v>
      </c>
      <c r="C150" s="127" t="s">
        <v>539</v>
      </c>
      <c r="D150" s="211"/>
      <c r="E150" s="211"/>
      <c r="F150" s="211"/>
      <c r="G150" s="533" t="s">
        <v>1619</v>
      </c>
      <c r="H150" s="21" t="s">
        <v>10</v>
      </c>
      <c r="I150" s="127" t="s">
        <v>829</v>
      </c>
      <c r="J150" s="126"/>
      <c r="K150" s="322" t="s">
        <v>830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4"/>
        <v>36</v>
      </c>
      <c r="B151" s="21" t="s">
        <v>9</v>
      </c>
      <c r="C151" s="127" t="s">
        <v>539</v>
      </c>
      <c r="D151" s="211"/>
      <c r="E151" s="211"/>
      <c r="F151" s="211"/>
      <c r="G151" s="533"/>
      <c r="H151" s="21" t="s">
        <v>10</v>
      </c>
      <c r="I151" s="127" t="s">
        <v>826</v>
      </c>
      <c r="J151" s="126"/>
      <c r="K151" s="322"/>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4"/>
        <v>36</v>
      </c>
      <c r="B152" s="21" t="s">
        <v>9</v>
      </c>
      <c r="C152" s="127" t="s">
        <v>539</v>
      </c>
      <c r="D152" s="211"/>
      <c r="E152" s="211"/>
      <c r="F152" s="211"/>
      <c r="G152" s="533" t="s">
        <v>1619</v>
      </c>
      <c r="H152" s="21" t="s">
        <v>10</v>
      </c>
      <c r="I152" s="127" t="s">
        <v>828</v>
      </c>
      <c r="J152" s="126"/>
      <c r="K152" s="322" t="s">
        <v>898</v>
      </c>
      <c r="L152" s="322" t="s">
        <v>992</v>
      </c>
      <c r="M152" s="322" t="s">
        <v>993</v>
      </c>
      <c r="N152" s="322" t="s">
        <v>994</v>
      </c>
      <c r="O152" s="322" t="s">
        <v>991</v>
      </c>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4"/>
        <v>36</v>
      </c>
      <c r="B153" s="21" t="s">
        <v>9</v>
      </c>
      <c r="C153" s="127" t="s">
        <v>539</v>
      </c>
      <c r="D153" s="211"/>
      <c r="E153" s="211"/>
      <c r="F153" s="211"/>
      <c r="G153" s="533"/>
      <c r="H153" s="21" t="s">
        <v>10</v>
      </c>
      <c r="I153" s="127" t="s">
        <v>396</v>
      </c>
      <c r="J153" s="126"/>
      <c r="K153" s="322"/>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4"/>
        <v>36</v>
      </c>
      <c r="B154" s="21" t="s">
        <v>9</v>
      </c>
      <c r="C154" s="127" t="s">
        <v>539</v>
      </c>
      <c r="D154" s="211"/>
      <c r="E154" s="211"/>
      <c r="F154" s="211"/>
      <c r="G154" s="533"/>
      <c r="H154" s="21" t="s">
        <v>10</v>
      </c>
      <c r="I154" s="127" t="s">
        <v>1337</v>
      </c>
      <c r="J154" s="126"/>
      <c r="K154" s="322"/>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4"/>
        <v>36</v>
      </c>
      <c r="B155" s="21" t="s">
        <v>9</v>
      </c>
      <c r="C155" s="127" t="s">
        <v>539</v>
      </c>
      <c r="D155" s="211"/>
      <c r="E155" s="211"/>
      <c r="F155" s="211"/>
      <c r="G155" s="533"/>
      <c r="H155" s="21" t="s">
        <v>10</v>
      </c>
      <c r="I155" s="127" t="s">
        <v>1297</v>
      </c>
      <c r="J155" s="126"/>
      <c r="K155" s="470" t="s">
        <v>898</v>
      </c>
      <c r="L155" s="322" t="s">
        <v>1299</v>
      </c>
      <c r="M155" s="322" t="s">
        <v>1300</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4"/>
        <v>36</v>
      </c>
      <c r="B156" s="21" t="s">
        <v>9</v>
      </c>
      <c r="C156" s="127" t="s">
        <v>539</v>
      </c>
      <c r="D156" s="211"/>
      <c r="E156" s="211"/>
      <c r="F156" s="211"/>
      <c r="G156" s="533"/>
      <c r="H156" s="21" t="s">
        <v>10</v>
      </c>
      <c r="I156" s="127" t="s">
        <v>1498</v>
      </c>
      <c r="J156" s="128"/>
      <c r="K156" s="322"/>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4"/>
        <v>36</v>
      </c>
      <c r="B157" s="21" t="s">
        <v>9</v>
      </c>
      <c r="C157" s="127" t="s">
        <v>539</v>
      </c>
      <c r="D157" s="211"/>
      <c r="E157" s="211"/>
      <c r="F157" s="211"/>
      <c r="G157" s="533"/>
      <c r="H157" s="21" t="s">
        <v>10</v>
      </c>
      <c r="I157" s="127" t="s">
        <v>312</v>
      </c>
      <c r="J157" s="126"/>
      <c r="K157" s="322" t="s">
        <v>353</v>
      </c>
      <c r="L157" s="322" t="s">
        <v>387</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4"/>
        <v>36</v>
      </c>
      <c r="B158" s="21" t="s">
        <v>9</v>
      </c>
      <c r="C158" s="127" t="s">
        <v>539</v>
      </c>
      <c r="D158" s="211"/>
      <c r="E158" s="211"/>
      <c r="F158" s="211"/>
      <c r="G158" s="533"/>
      <c r="H158" s="21" t="s">
        <v>10</v>
      </c>
      <c r="I158" s="127" t="s">
        <v>939</v>
      </c>
      <c r="J158" s="126"/>
      <c r="K158" s="322" t="s">
        <v>353</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4"/>
        <v>36</v>
      </c>
      <c r="B159" s="21" t="s">
        <v>9</v>
      </c>
      <c r="C159" s="127" t="s">
        <v>539</v>
      </c>
      <c r="D159" s="211"/>
      <c r="E159" s="211"/>
      <c r="F159" s="211"/>
      <c r="G159" s="533" t="s">
        <v>1619</v>
      </c>
      <c r="H159" s="21" t="s">
        <v>10</v>
      </c>
      <c r="I159" s="127" t="s">
        <v>397</v>
      </c>
      <c r="J159" s="128"/>
      <c r="K159" s="32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c r="B160" s="21"/>
      <c r="C160" s="127"/>
      <c r="D160" s="211"/>
      <c r="E160" s="211"/>
      <c r="F160" s="211"/>
      <c r="G160" s="533" t="s">
        <v>1621</v>
      </c>
      <c r="H160" s="21"/>
      <c r="I160" s="127"/>
      <c r="J160" s="128"/>
      <c r="K160" s="32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ref="A161:A224" si="5">IF($C161="","blank",MATCH($C161,$I$5:$I$204,0))</f>
        <v>36</v>
      </c>
      <c r="B161" s="21" t="s">
        <v>9</v>
      </c>
      <c r="C161" s="127" t="s">
        <v>539</v>
      </c>
      <c r="D161" s="211"/>
      <c r="E161" s="211"/>
      <c r="F161" s="211"/>
      <c r="G161" s="533" t="s">
        <v>1619</v>
      </c>
      <c r="H161" s="21" t="s">
        <v>10</v>
      </c>
      <c r="I161" s="127" t="s">
        <v>354</v>
      </c>
      <c r="J161" s="128"/>
      <c r="K161" s="322" t="s">
        <v>355</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5"/>
        <v>36</v>
      </c>
      <c r="B162" s="21" t="s">
        <v>9</v>
      </c>
      <c r="C162" s="127" t="s">
        <v>539</v>
      </c>
      <c r="D162" s="211"/>
      <c r="E162" s="211"/>
      <c r="F162" s="211"/>
      <c r="G162" s="533" t="s">
        <v>1619</v>
      </c>
      <c r="H162" s="21" t="s">
        <v>10</v>
      </c>
      <c r="I162" s="127" t="s">
        <v>831</v>
      </c>
      <c r="J162" s="128"/>
      <c r="K162" s="322" t="s">
        <v>832</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5"/>
        <v>36</v>
      </c>
      <c r="B163" s="21" t="s">
        <v>9</v>
      </c>
      <c r="C163" s="127" t="s">
        <v>539</v>
      </c>
      <c r="D163" s="211"/>
      <c r="E163" s="211"/>
      <c r="F163" s="211"/>
      <c r="G163" s="533" t="s">
        <v>1619</v>
      </c>
      <c r="H163" s="21" t="s">
        <v>10</v>
      </c>
      <c r="I163" s="127" t="s">
        <v>1056</v>
      </c>
      <c r="J163" s="128"/>
      <c r="K163" s="322"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5"/>
        <v>36</v>
      </c>
      <c r="B164" s="21" t="s">
        <v>9</v>
      </c>
      <c r="C164" s="127" t="s">
        <v>539</v>
      </c>
      <c r="D164" s="211"/>
      <c r="E164" s="211"/>
      <c r="F164" s="211"/>
      <c r="G164" s="533" t="s">
        <v>1619</v>
      </c>
      <c r="H164" s="21" t="s">
        <v>10</v>
      </c>
      <c r="I164" s="127" t="s">
        <v>289</v>
      </c>
      <c r="J164" s="128"/>
      <c r="K164" s="322"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5"/>
        <v>36</v>
      </c>
      <c r="B165" s="21" t="s">
        <v>9</v>
      </c>
      <c r="C165" s="127" t="s">
        <v>539</v>
      </c>
      <c r="D165" s="211"/>
      <c r="E165" s="211"/>
      <c r="F165" s="211"/>
      <c r="G165" s="533" t="s">
        <v>1619</v>
      </c>
      <c r="H165" s="21" t="s">
        <v>10</v>
      </c>
      <c r="I165" s="127" t="s">
        <v>290</v>
      </c>
      <c r="J165" s="128"/>
      <c r="K165" s="322"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5"/>
        <v>36</v>
      </c>
      <c r="B166" s="21" t="s">
        <v>9</v>
      </c>
      <c r="C166" s="127" t="s">
        <v>539</v>
      </c>
      <c r="D166" s="211"/>
      <c r="E166" s="211"/>
      <c r="F166" s="211"/>
      <c r="G166" s="533"/>
      <c r="H166" s="21" t="s">
        <v>10</v>
      </c>
      <c r="I166" s="127" t="s">
        <v>903</v>
      </c>
      <c r="J166" s="128"/>
      <c r="K166" s="322"/>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5"/>
        <v>36</v>
      </c>
      <c r="B167" s="21" t="s">
        <v>9</v>
      </c>
      <c r="C167" s="127" t="s">
        <v>539</v>
      </c>
      <c r="D167" s="211"/>
      <c r="E167" s="211"/>
      <c r="F167" s="211"/>
      <c r="G167" s="533"/>
      <c r="H167" s="21" t="s">
        <v>10</v>
      </c>
      <c r="I167" s="127" t="s">
        <v>900</v>
      </c>
      <c r="J167" s="128"/>
      <c r="K167" s="43" t="s">
        <v>1183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5"/>
        <v>36</v>
      </c>
      <c r="B168" s="21" t="s">
        <v>9</v>
      </c>
      <c r="C168" s="127" t="s">
        <v>539</v>
      </c>
      <c r="D168" s="211"/>
      <c r="E168" s="211"/>
      <c r="F168" s="211"/>
      <c r="G168" s="533" t="s">
        <v>1623</v>
      </c>
      <c r="H168" s="21" t="s">
        <v>0</v>
      </c>
      <c r="I168" s="127" t="s">
        <v>1239</v>
      </c>
      <c r="J168" s="128" t="s">
        <v>267</v>
      </c>
      <c r="K168" s="322"/>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5"/>
        <v>36</v>
      </c>
      <c r="B169" s="21" t="s">
        <v>9</v>
      </c>
      <c r="C169" s="127" t="s">
        <v>539</v>
      </c>
      <c r="D169" s="211"/>
      <c r="E169" s="211"/>
      <c r="F169" s="211"/>
      <c r="G169" s="533"/>
      <c r="H169" s="125" t="s">
        <v>18</v>
      </c>
      <c r="I169" s="328" t="s">
        <v>1202</v>
      </c>
      <c r="J169" s="126"/>
      <c r="K169" s="32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5"/>
        <v>36</v>
      </c>
      <c r="B170" s="21" t="s">
        <v>9</v>
      </c>
      <c r="C170" s="127" t="s">
        <v>539</v>
      </c>
      <c r="D170" s="211"/>
      <c r="E170" s="211"/>
      <c r="F170" s="211"/>
      <c r="G170" s="533" t="s">
        <v>1624</v>
      </c>
      <c r="H170" s="21" t="s">
        <v>10</v>
      </c>
      <c r="I170" s="127" t="s">
        <v>1440</v>
      </c>
      <c r="J170" s="126"/>
      <c r="K170" s="32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5"/>
        <v>36</v>
      </c>
      <c r="B171" s="21" t="s">
        <v>9</v>
      </c>
      <c r="C171" s="127" t="s">
        <v>539</v>
      </c>
      <c r="D171" s="211"/>
      <c r="E171" s="211"/>
      <c r="F171" s="211"/>
      <c r="G171" s="533" t="s">
        <v>1625</v>
      </c>
      <c r="H171" s="21" t="s">
        <v>10</v>
      </c>
      <c r="I171" s="127" t="s">
        <v>1441</v>
      </c>
      <c r="J171" s="126"/>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5"/>
        <v>36</v>
      </c>
      <c r="B172" s="21" t="s">
        <v>9</v>
      </c>
      <c r="C172" s="127" t="s">
        <v>539</v>
      </c>
      <c r="D172" s="211"/>
      <c r="E172" s="211"/>
      <c r="F172" s="211"/>
      <c r="G172" s="533"/>
      <c r="H172" s="21" t="s">
        <v>0</v>
      </c>
      <c r="I172" s="127" t="s">
        <v>211</v>
      </c>
      <c r="J172" s="126"/>
      <c r="K172" s="322" t="s">
        <v>406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5"/>
        <v>36</v>
      </c>
      <c r="B173" s="21" t="s">
        <v>9</v>
      </c>
      <c r="C173" s="127" t="s">
        <v>539</v>
      </c>
      <c r="D173" s="211"/>
      <c r="E173" s="211"/>
      <c r="F173" s="211"/>
      <c r="G173" s="533"/>
      <c r="H173" s="21" t="s">
        <v>9</v>
      </c>
      <c r="I173" s="127" t="s">
        <v>211</v>
      </c>
      <c r="J173" s="126"/>
      <c r="K173" s="322" t="s">
        <v>411</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5"/>
        <v>36</v>
      </c>
      <c r="B174" s="21" t="s">
        <v>9</v>
      </c>
      <c r="C174" s="127" t="s">
        <v>539</v>
      </c>
      <c r="D174" s="211"/>
      <c r="E174" s="211"/>
      <c r="F174" s="211"/>
      <c r="G174" s="533"/>
      <c r="H174" s="21" t="s">
        <v>0</v>
      </c>
      <c r="I174" s="127" t="s">
        <v>592</v>
      </c>
      <c r="J174" s="126"/>
      <c r="K174" s="322" t="s">
        <v>406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5"/>
        <v>36</v>
      </c>
      <c r="B175" s="21" t="s">
        <v>9</v>
      </c>
      <c r="C175" s="127" t="s">
        <v>539</v>
      </c>
      <c r="D175" s="211"/>
      <c r="E175" s="211"/>
      <c r="F175" s="211"/>
      <c r="G175" s="533"/>
      <c r="H175" s="21" t="s">
        <v>0</v>
      </c>
      <c r="I175" s="127" t="s">
        <v>210</v>
      </c>
      <c r="J175" s="126"/>
      <c r="K175" s="322" t="s">
        <v>418</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5"/>
        <v>36</v>
      </c>
      <c r="B176" s="21" t="s">
        <v>9</v>
      </c>
      <c r="C176" s="127" t="s">
        <v>539</v>
      </c>
      <c r="D176" s="211"/>
      <c r="E176" s="211"/>
      <c r="F176" s="211"/>
      <c r="G176" s="533"/>
      <c r="H176" s="21" t="s">
        <v>9</v>
      </c>
      <c r="I176" s="127" t="s">
        <v>210</v>
      </c>
      <c r="J176" s="126"/>
      <c r="K176" s="322" t="s">
        <v>412</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5"/>
        <v>36</v>
      </c>
      <c r="B177" s="21" t="s">
        <v>9</v>
      </c>
      <c r="C177" s="127" t="s">
        <v>539</v>
      </c>
      <c r="D177" s="211"/>
      <c r="E177" s="211"/>
      <c r="F177" s="211"/>
      <c r="G177" s="533"/>
      <c r="H177" s="21" t="s">
        <v>10</v>
      </c>
      <c r="I177" s="127" t="s">
        <v>76</v>
      </c>
      <c r="J177" s="126"/>
      <c r="K177" s="32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5"/>
        <v>36</v>
      </c>
      <c r="B178" s="21" t="s">
        <v>9</v>
      </c>
      <c r="C178" s="127" t="s">
        <v>539</v>
      </c>
      <c r="D178" s="211"/>
      <c r="E178" s="211"/>
      <c r="F178" s="211"/>
      <c r="G178" s="533"/>
      <c r="H178" s="21" t="s">
        <v>10</v>
      </c>
      <c r="I178" s="127" t="s">
        <v>115</v>
      </c>
      <c r="J178" s="126"/>
      <c r="K178" s="32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5"/>
        <v>36</v>
      </c>
      <c r="B179" s="21" t="s">
        <v>9</v>
      </c>
      <c r="C179" s="127" t="s">
        <v>539</v>
      </c>
      <c r="D179" s="211"/>
      <c r="E179" s="211"/>
      <c r="F179" s="211"/>
      <c r="G179" s="533"/>
      <c r="H179" s="21" t="s">
        <v>10</v>
      </c>
      <c r="I179" s="127" t="s">
        <v>77</v>
      </c>
      <c r="J179" s="126"/>
      <c r="K179" s="32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5"/>
        <v>36</v>
      </c>
      <c r="B180" s="21" t="s">
        <v>9</v>
      </c>
      <c r="C180" s="127" t="s">
        <v>539</v>
      </c>
      <c r="D180" s="211"/>
      <c r="E180" s="211"/>
      <c r="F180" s="211"/>
      <c r="G180" s="533"/>
      <c r="H180" s="21" t="s">
        <v>10</v>
      </c>
      <c r="I180" s="127" t="s">
        <v>368</v>
      </c>
      <c r="J180" s="126"/>
      <c r="K180" s="32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5"/>
        <v>36</v>
      </c>
      <c r="B181" s="21" t="s">
        <v>9</v>
      </c>
      <c r="C181" s="127" t="s">
        <v>539</v>
      </c>
      <c r="D181" s="211"/>
      <c r="E181" s="211"/>
      <c r="F181" s="211"/>
      <c r="G181" s="533" t="s">
        <v>1626</v>
      </c>
      <c r="H181" s="21" t="s">
        <v>0</v>
      </c>
      <c r="I181" s="127" t="s">
        <v>838</v>
      </c>
      <c r="J181" s="128"/>
      <c r="K181" s="32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5"/>
        <v>36</v>
      </c>
      <c r="B182" s="21" t="s">
        <v>9</v>
      </c>
      <c r="C182" s="127" t="s">
        <v>539</v>
      </c>
      <c r="D182" s="211"/>
      <c r="E182" s="211"/>
      <c r="F182" s="211"/>
      <c r="G182" s="533" t="s">
        <v>1627</v>
      </c>
      <c r="H182" s="21" t="s">
        <v>0</v>
      </c>
      <c r="I182" s="127" t="s">
        <v>1705</v>
      </c>
      <c r="J182" s="128"/>
      <c r="K182" s="322" t="s">
        <v>1188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5"/>
        <v>36</v>
      </c>
      <c r="B183" s="21" t="s">
        <v>9</v>
      </c>
      <c r="C183" s="127" t="s">
        <v>539</v>
      </c>
      <c r="D183" s="211"/>
      <c r="E183" s="211"/>
      <c r="F183" s="211"/>
      <c r="G183" s="533" t="s">
        <v>1628</v>
      </c>
      <c r="H183" s="21" t="s">
        <v>0</v>
      </c>
      <c r="I183" s="127" t="s">
        <v>1465</v>
      </c>
      <c r="J183" s="128"/>
      <c r="K183" s="322" t="s">
        <v>1188</v>
      </c>
      <c r="L183" s="322" t="s">
        <v>1466</v>
      </c>
      <c r="M183" s="211" t="s">
        <v>1467</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5"/>
        <v>36</v>
      </c>
      <c r="B184" s="21" t="s">
        <v>9</v>
      </c>
      <c r="C184" s="127" t="s">
        <v>539</v>
      </c>
      <c r="D184" s="211"/>
      <c r="E184" s="211"/>
      <c r="F184" s="211"/>
      <c r="G184" s="533"/>
      <c r="H184" s="21" t="s">
        <v>0</v>
      </c>
      <c r="I184" s="127" t="s">
        <v>657</v>
      </c>
      <c r="J184" s="126"/>
      <c r="K184" s="322" t="s">
        <v>543</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5"/>
        <v>36</v>
      </c>
      <c r="B185" s="21" t="s">
        <v>9</v>
      </c>
      <c r="C185" s="127" t="s">
        <v>539</v>
      </c>
      <c r="D185" s="211"/>
      <c r="E185" s="211"/>
      <c r="F185" s="211"/>
      <c r="G185" s="533"/>
      <c r="H185" s="125" t="s">
        <v>18</v>
      </c>
      <c r="I185" s="328" t="s">
        <v>1203</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5"/>
        <v>36</v>
      </c>
      <c r="B186" s="21" t="s">
        <v>9</v>
      </c>
      <c r="C186" s="127" t="s">
        <v>539</v>
      </c>
      <c r="D186" s="211"/>
      <c r="E186" s="211"/>
      <c r="F186" s="211"/>
      <c r="G186" s="533"/>
      <c r="H186" s="21" t="s">
        <v>10</v>
      </c>
      <c r="I186" s="127" t="s">
        <v>1326</v>
      </c>
      <c r="J186" s="126"/>
      <c r="K186" s="322"/>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5"/>
        <v>36</v>
      </c>
      <c r="B187" s="21" t="s">
        <v>9</v>
      </c>
      <c r="C187" s="127" t="s">
        <v>539</v>
      </c>
      <c r="D187" s="211"/>
      <c r="E187" s="211"/>
      <c r="F187" s="211"/>
      <c r="G187" s="533"/>
      <c r="H187" s="21" t="s">
        <v>10</v>
      </c>
      <c r="I187" s="127" t="s">
        <v>1296</v>
      </c>
      <c r="J187" s="126"/>
      <c r="K187" s="322" t="s">
        <v>168</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5"/>
        <v>36</v>
      </c>
      <c r="B188" s="21" t="s">
        <v>9</v>
      </c>
      <c r="C188" s="127" t="s">
        <v>539</v>
      </c>
      <c r="D188" s="211"/>
      <c r="E188" s="211"/>
      <c r="F188" s="211"/>
      <c r="G188" s="533"/>
      <c r="H188" s="21" t="s">
        <v>10</v>
      </c>
      <c r="I188" s="127" t="s">
        <v>1287</v>
      </c>
      <c r="J188" s="126"/>
      <c r="K188" s="322"/>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5"/>
        <v>36</v>
      </c>
      <c r="B189" s="21" t="s">
        <v>9</v>
      </c>
      <c r="C189" s="127" t="s">
        <v>539</v>
      </c>
      <c r="D189" s="211"/>
      <c r="E189" s="211"/>
      <c r="F189" s="211"/>
      <c r="G189" s="533"/>
      <c r="H189" s="21" t="s">
        <v>0</v>
      </c>
      <c r="I189" s="127" t="s">
        <v>365</v>
      </c>
      <c r="J189" s="126"/>
      <c r="K189" s="322"/>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5"/>
        <v>36</v>
      </c>
      <c r="B190" s="21" t="s">
        <v>9</v>
      </c>
      <c r="C190" s="127" t="s">
        <v>539</v>
      </c>
      <c r="D190" s="211"/>
      <c r="E190" s="211"/>
      <c r="F190" s="211"/>
      <c r="G190" s="533" t="s">
        <v>1634</v>
      </c>
      <c r="H190" s="21" t="s">
        <v>0</v>
      </c>
      <c r="I190" s="127" t="s">
        <v>1468</v>
      </c>
      <c r="J190" s="128" t="s">
        <v>267</v>
      </c>
      <c r="K190" s="322"/>
      <c r="L190" s="322"/>
      <c r="M190" s="322"/>
      <c r="N190" s="322"/>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5"/>
        <v>36</v>
      </c>
      <c r="B191" s="21" t="s">
        <v>9</v>
      </c>
      <c r="C191" s="127" t="s">
        <v>539</v>
      </c>
      <c r="D191" s="211"/>
      <c r="E191" s="211"/>
      <c r="F191" s="211"/>
      <c r="G191" s="533"/>
      <c r="H191" s="21" t="s">
        <v>0</v>
      </c>
      <c r="I191" s="127" t="s">
        <v>1571</v>
      </c>
      <c r="J191" s="128" t="s">
        <v>267</v>
      </c>
      <c r="K191" s="322" t="s">
        <v>1484</v>
      </c>
      <c r="L191" s="322" t="s">
        <v>1572</v>
      </c>
      <c r="M191" s="322" t="s">
        <v>1573</v>
      </c>
      <c r="N191" s="322" t="s">
        <v>1574</v>
      </c>
      <c r="O191" s="31" t="s">
        <v>1575</v>
      </c>
      <c r="P191" s="31" t="s">
        <v>1576</v>
      </c>
      <c r="Q191" s="31" t="s">
        <v>1577</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5"/>
        <v>36</v>
      </c>
      <c r="B192" s="21" t="s">
        <v>9</v>
      </c>
      <c r="C192" s="127" t="s">
        <v>539</v>
      </c>
      <c r="D192" s="211"/>
      <c r="E192" s="211"/>
      <c r="F192" s="211"/>
      <c r="G192" s="533"/>
      <c r="H192" s="21" t="s">
        <v>0</v>
      </c>
      <c r="I192" s="127" t="s">
        <v>1671</v>
      </c>
      <c r="J192" s="128" t="s">
        <v>267</v>
      </c>
      <c r="K192" s="322" t="s">
        <v>6</v>
      </c>
      <c r="L192" s="322" t="s">
        <v>7</v>
      </c>
      <c r="M192" s="322" t="s">
        <v>8</v>
      </c>
      <c r="N192" s="322" t="s">
        <v>168</v>
      </c>
      <c r="O192" s="31" t="s">
        <v>183</v>
      </c>
      <c r="P192" s="31" t="s">
        <v>246</v>
      </c>
      <c r="Q192" s="31" t="s">
        <v>248</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5"/>
        <v>36</v>
      </c>
      <c r="B193" s="21" t="s">
        <v>9</v>
      </c>
      <c r="C193" s="127" t="s">
        <v>539</v>
      </c>
      <c r="D193" s="211"/>
      <c r="E193" s="211"/>
      <c r="F193" s="211"/>
      <c r="G193" s="533"/>
      <c r="H193" s="21" t="s">
        <v>0</v>
      </c>
      <c r="I193" s="127" t="s">
        <v>790</v>
      </c>
      <c r="J193" s="128" t="s">
        <v>267</v>
      </c>
      <c r="K193" s="322"/>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5"/>
        <v>36</v>
      </c>
      <c r="B194" s="21" t="s">
        <v>9</v>
      </c>
      <c r="C194" s="127" t="s">
        <v>539</v>
      </c>
      <c r="D194" s="211"/>
      <c r="E194" s="211"/>
      <c r="F194" s="211"/>
      <c r="G194" s="533"/>
      <c r="H194" s="21" t="s">
        <v>0</v>
      </c>
      <c r="I194" s="127" t="s">
        <v>1304</v>
      </c>
      <c r="J194" s="128"/>
      <c r="K194" s="322"/>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5"/>
        <v>36</v>
      </c>
      <c r="B195" s="21" t="s">
        <v>9</v>
      </c>
      <c r="C195" s="127" t="s">
        <v>539</v>
      </c>
      <c r="D195" s="211"/>
      <c r="E195" s="211"/>
      <c r="F195" s="211"/>
      <c r="G195" s="533" t="s">
        <v>1632</v>
      </c>
      <c r="H195" s="21" t="s">
        <v>0</v>
      </c>
      <c r="I195" s="127" t="s">
        <v>1444</v>
      </c>
      <c r="J195" s="128"/>
      <c r="K195" s="322"/>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5"/>
        <v>36</v>
      </c>
      <c r="B196" s="21" t="s">
        <v>9</v>
      </c>
      <c r="C196" s="127" t="s">
        <v>539</v>
      </c>
      <c r="D196" s="211"/>
      <c r="E196" s="211"/>
      <c r="F196" s="211"/>
      <c r="G196" s="533" t="s">
        <v>1629</v>
      </c>
      <c r="H196" s="21" t="s">
        <v>10</v>
      </c>
      <c r="I196" s="127" t="s">
        <v>1439</v>
      </c>
      <c r="J196" s="128"/>
      <c r="K196" s="322"/>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5"/>
        <v>36</v>
      </c>
      <c r="B197" s="21" t="s">
        <v>9</v>
      </c>
      <c r="C197" s="127" t="s">
        <v>539</v>
      </c>
      <c r="D197" s="211"/>
      <c r="E197" s="211"/>
      <c r="F197" s="211"/>
      <c r="G197" s="533" t="s">
        <v>1633</v>
      </c>
      <c r="H197" s="21" t="s">
        <v>10</v>
      </c>
      <c r="I197" s="127" t="s">
        <v>1609</v>
      </c>
      <c r="J197" s="126"/>
      <c r="K197" s="32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5"/>
        <v>36</v>
      </c>
      <c r="B198" s="21" t="s">
        <v>9</v>
      </c>
      <c r="C198" s="127" t="s">
        <v>539</v>
      </c>
      <c r="D198" s="211"/>
      <c r="E198" s="211"/>
      <c r="F198" s="211"/>
      <c r="G198" s="533"/>
      <c r="H198" s="21" t="s">
        <v>10</v>
      </c>
      <c r="I198" s="127" t="s">
        <v>1522</v>
      </c>
      <c r="J198" s="126"/>
      <c r="K198" s="32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5"/>
        <v>36</v>
      </c>
      <c r="B199" s="21" t="s">
        <v>9</v>
      </c>
      <c r="C199" s="127" t="s">
        <v>539</v>
      </c>
      <c r="D199" s="211"/>
      <c r="E199" s="211"/>
      <c r="F199" s="211"/>
      <c r="G199" s="533" t="s">
        <v>1630</v>
      </c>
      <c r="H199" s="21" t="s">
        <v>10</v>
      </c>
      <c r="I199" s="127" t="s">
        <v>1442</v>
      </c>
      <c r="J199" s="126"/>
      <c r="K199" s="32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5"/>
        <v>36</v>
      </c>
      <c r="B200" s="21" t="s">
        <v>9</v>
      </c>
      <c r="C200" s="127" t="s">
        <v>539</v>
      </c>
      <c r="D200" s="211"/>
      <c r="E200" s="211"/>
      <c r="F200" s="211"/>
      <c r="G200" s="533" t="s">
        <v>1631</v>
      </c>
      <c r="H200" s="21" t="s">
        <v>10</v>
      </c>
      <c r="I200" s="127" t="s">
        <v>1443</v>
      </c>
      <c r="J200" s="126"/>
      <c r="K200" s="32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5"/>
        <v>36</v>
      </c>
      <c r="B201" s="21" t="s">
        <v>9</v>
      </c>
      <c r="C201" s="127" t="s">
        <v>539</v>
      </c>
      <c r="D201" s="211"/>
      <c r="E201" s="211"/>
      <c r="F201" s="211"/>
      <c r="G201" s="533"/>
      <c r="H201" s="125" t="s">
        <v>18</v>
      </c>
      <c r="I201" s="328" t="s">
        <v>1207</v>
      </c>
      <c r="J201" s="126"/>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5"/>
        <v>36</v>
      </c>
      <c r="B202" s="21" t="s">
        <v>9</v>
      </c>
      <c r="C202" s="127" t="s">
        <v>539</v>
      </c>
      <c r="D202" s="211"/>
      <c r="E202" s="211"/>
      <c r="F202" s="211"/>
      <c r="G202" s="533"/>
      <c r="H202" s="21" t="s">
        <v>10</v>
      </c>
      <c r="I202" s="127" t="s">
        <v>1033</v>
      </c>
      <c r="J202" s="126"/>
      <c r="K202" s="32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5"/>
        <v>36</v>
      </c>
      <c r="B203" s="21" t="s">
        <v>9</v>
      </c>
      <c r="C203" s="127" t="s">
        <v>539</v>
      </c>
      <c r="D203" s="211"/>
      <c r="E203" s="211"/>
      <c r="F203" s="211"/>
      <c r="G203" s="533"/>
      <c r="H203" s="21" t="s">
        <v>0</v>
      </c>
      <c r="I203" s="127" t="s">
        <v>497</v>
      </c>
      <c r="J203" s="128"/>
      <c r="K203" s="32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5"/>
        <v>36</v>
      </c>
      <c r="B204" s="21" t="s">
        <v>9</v>
      </c>
      <c r="C204" s="127" t="s">
        <v>539</v>
      </c>
      <c r="D204" s="127"/>
      <c r="E204" s="211"/>
      <c r="F204" s="211"/>
      <c r="G204" s="533"/>
      <c r="H204" s="125" t="s">
        <v>18</v>
      </c>
      <c r="I204" s="120" t="s">
        <v>190</v>
      </c>
      <c r="J204" s="93" t="s">
        <v>190</v>
      </c>
    </row>
    <row r="205" spans="1:130">
      <c r="A205" s="21">
        <f t="shared" si="5"/>
        <v>36</v>
      </c>
      <c r="B205" s="21" t="s">
        <v>9</v>
      </c>
      <c r="C205" s="127" t="s">
        <v>539</v>
      </c>
      <c r="D205" s="127"/>
      <c r="E205" s="211"/>
      <c r="F205" s="211"/>
      <c r="G205" s="211"/>
    </row>
    <row r="206" spans="1:130">
      <c r="A206" s="21">
        <f t="shared" si="5"/>
        <v>36</v>
      </c>
      <c r="B206" s="21" t="s">
        <v>9</v>
      </c>
      <c r="C206" s="127" t="s">
        <v>539</v>
      </c>
      <c r="D206" s="127"/>
      <c r="E206" s="211"/>
      <c r="F206" s="211"/>
      <c r="G206" s="211"/>
    </row>
    <row r="207" spans="1:130">
      <c r="A207" s="21">
        <f t="shared" si="5"/>
        <v>36</v>
      </c>
      <c r="B207" s="21" t="s">
        <v>9</v>
      </c>
      <c r="C207" s="127" t="s">
        <v>539</v>
      </c>
      <c r="D207" s="127"/>
      <c r="E207" s="211"/>
      <c r="F207" s="211"/>
      <c r="G207" s="211"/>
    </row>
    <row r="208" spans="1:130">
      <c r="A208" s="21">
        <f t="shared" si="5"/>
        <v>36</v>
      </c>
      <c r="B208" s="21" t="s">
        <v>9</v>
      </c>
      <c r="C208" s="127" t="s">
        <v>539</v>
      </c>
      <c r="D208" s="127"/>
      <c r="E208" s="211"/>
      <c r="F208" s="211"/>
      <c r="G208" s="211"/>
    </row>
    <row r="209" spans="1:7">
      <c r="A209" s="21">
        <f t="shared" si="5"/>
        <v>36</v>
      </c>
      <c r="B209" s="21" t="s">
        <v>9</v>
      </c>
      <c r="C209" s="127" t="s">
        <v>539</v>
      </c>
      <c r="D209" s="127"/>
      <c r="E209" s="211"/>
      <c r="F209" s="211"/>
      <c r="G209" s="211"/>
    </row>
    <row r="210" spans="1:7">
      <c r="A210" s="21">
        <f t="shared" si="5"/>
        <v>36</v>
      </c>
      <c r="B210" s="21" t="s">
        <v>9</v>
      </c>
      <c r="C210" s="127" t="s">
        <v>539</v>
      </c>
      <c r="D210" s="127"/>
      <c r="E210" s="211"/>
      <c r="F210" s="211"/>
      <c r="G210" s="211"/>
    </row>
    <row r="211" spans="1:7">
      <c r="A211" s="21">
        <f t="shared" si="5"/>
        <v>36</v>
      </c>
      <c r="B211" s="21" t="s">
        <v>9</v>
      </c>
      <c r="C211" s="127" t="s">
        <v>539</v>
      </c>
      <c r="D211" s="127"/>
      <c r="E211" s="211"/>
      <c r="F211" s="211"/>
      <c r="G211" s="211"/>
    </row>
    <row r="212" spans="1:7">
      <c r="A212" s="21">
        <f t="shared" si="5"/>
        <v>36</v>
      </c>
      <c r="B212" s="21" t="s">
        <v>9</v>
      </c>
      <c r="C212" s="127" t="s">
        <v>539</v>
      </c>
      <c r="D212" s="127"/>
      <c r="E212" s="211"/>
      <c r="F212" s="211"/>
      <c r="G212" s="211"/>
    </row>
    <row r="213" spans="1:7">
      <c r="A213" s="21">
        <f t="shared" si="5"/>
        <v>36</v>
      </c>
      <c r="B213" s="21" t="s">
        <v>9</v>
      </c>
      <c r="C213" s="127" t="s">
        <v>539</v>
      </c>
      <c r="D213" s="127"/>
      <c r="E213" s="211"/>
      <c r="F213" s="211"/>
      <c r="G213" s="211"/>
    </row>
    <row r="214" spans="1:7">
      <c r="A214" s="21">
        <f t="shared" si="5"/>
        <v>36</v>
      </c>
      <c r="B214" s="21" t="s">
        <v>9</v>
      </c>
      <c r="C214" s="127" t="s">
        <v>539</v>
      </c>
      <c r="D214" s="127"/>
      <c r="E214" s="211"/>
      <c r="F214" s="211"/>
      <c r="G214" s="211"/>
    </row>
    <row r="215" spans="1:7">
      <c r="A215" s="21">
        <f t="shared" si="5"/>
        <v>36</v>
      </c>
      <c r="B215" s="21" t="s">
        <v>9</v>
      </c>
      <c r="C215" s="127" t="s">
        <v>539</v>
      </c>
      <c r="D215" s="127"/>
      <c r="E215" s="211"/>
      <c r="F215" s="211"/>
      <c r="G215" s="211"/>
    </row>
    <row r="216" spans="1:7">
      <c r="A216" s="21">
        <f t="shared" si="5"/>
        <v>36</v>
      </c>
      <c r="B216" s="21" t="s">
        <v>9</v>
      </c>
      <c r="C216" s="127" t="s">
        <v>539</v>
      </c>
      <c r="D216" s="127"/>
      <c r="E216" s="211"/>
      <c r="F216" s="211"/>
      <c r="G216" s="211"/>
    </row>
    <row r="217" spans="1:7">
      <c r="A217" s="21">
        <f t="shared" si="5"/>
        <v>36</v>
      </c>
      <c r="B217" s="21" t="s">
        <v>9</v>
      </c>
      <c r="C217" s="127" t="s">
        <v>539</v>
      </c>
      <c r="D217" s="127"/>
      <c r="E217" s="211"/>
      <c r="F217" s="211"/>
      <c r="G217" s="211"/>
    </row>
    <row r="218" spans="1:7">
      <c r="A218" s="21">
        <f t="shared" si="5"/>
        <v>36</v>
      </c>
      <c r="B218" s="21" t="s">
        <v>9</v>
      </c>
      <c r="C218" s="127" t="s">
        <v>539</v>
      </c>
      <c r="D218" s="127"/>
      <c r="E218" s="211"/>
      <c r="F218" s="211"/>
      <c r="G218" s="211"/>
    </row>
    <row r="219" spans="1:7">
      <c r="A219" s="21">
        <f t="shared" si="5"/>
        <v>36</v>
      </c>
      <c r="B219" s="21" t="s">
        <v>9</v>
      </c>
      <c r="C219" s="127" t="s">
        <v>539</v>
      </c>
      <c r="D219" s="127"/>
      <c r="E219" s="211"/>
      <c r="F219" s="211"/>
      <c r="G219" s="211"/>
    </row>
    <row r="220" spans="1:7">
      <c r="A220" s="21">
        <f t="shared" si="5"/>
        <v>36</v>
      </c>
      <c r="B220" s="21" t="s">
        <v>9</v>
      </c>
      <c r="C220" s="127" t="s">
        <v>539</v>
      </c>
      <c r="D220" s="127"/>
      <c r="E220" s="211"/>
      <c r="F220" s="211"/>
      <c r="G220" s="211"/>
    </row>
    <row r="221" spans="1:7">
      <c r="A221" s="21">
        <f t="shared" si="5"/>
        <v>36</v>
      </c>
      <c r="B221" s="21" t="s">
        <v>9</v>
      </c>
      <c r="C221" s="127" t="s">
        <v>539</v>
      </c>
      <c r="D221" s="127"/>
      <c r="E221" s="211"/>
      <c r="F221" s="211"/>
      <c r="G221" s="211"/>
    </row>
    <row r="222" spans="1:7">
      <c r="A222" s="21">
        <f t="shared" si="5"/>
        <v>36</v>
      </c>
      <c r="B222" s="21" t="s">
        <v>9</v>
      </c>
      <c r="C222" s="127" t="s">
        <v>539</v>
      </c>
      <c r="D222" s="127"/>
      <c r="E222" s="211"/>
      <c r="F222" s="211"/>
      <c r="G222" s="211"/>
    </row>
    <row r="223" spans="1:7">
      <c r="A223" s="21">
        <f t="shared" si="5"/>
        <v>36</v>
      </c>
      <c r="B223" s="21" t="s">
        <v>9</v>
      </c>
      <c r="C223" s="127" t="s">
        <v>539</v>
      </c>
      <c r="D223" s="127"/>
      <c r="E223" s="211"/>
      <c r="F223" s="211"/>
      <c r="G223" s="211"/>
    </row>
    <row r="224" spans="1:7">
      <c r="A224" s="21">
        <f t="shared" si="5"/>
        <v>36</v>
      </c>
      <c r="B224" s="21" t="s">
        <v>9</v>
      </c>
      <c r="C224" s="127" t="s">
        <v>539</v>
      </c>
      <c r="D224" s="127"/>
      <c r="E224" s="211"/>
      <c r="F224" s="211"/>
      <c r="G224" s="211"/>
    </row>
    <row r="225" spans="1:7">
      <c r="A225" s="21">
        <f t="shared" ref="A225:A288" si="6">IF($C225="","blank",MATCH($C225,$I$5:$I$204,0))</f>
        <v>36</v>
      </c>
      <c r="B225" s="21" t="s">
        <v>9</v>
      </c>
      <c r="C225" s="127" t="s">
        <v>539</v>
      </c>
      <c r="D225" s="127"/>
      <c r="E225" s="211"/>
      <c r="F225" s="211"/>
      <c r="G225" s="211"/>
    </row>
    <row r="226" spans="1:7">
      <c r="A226" s="21">
        <f t="shared" si="6"/>
        <v>36</v>
      </c>
      <c r="B226" s="21" t="s">
        <v>9</v>
      </c>
      <c r="C226" s="127" t="s">
        <v>539</v>
      </c>
      <c r="D226" s="127"/>
      <c r="E226" s="211"/>
      <c r="F226" s="211"/>
      <c r="G226" s="211"/>
    </row>
    <row r="227" spans="1:7">
      <c r="A227" s="21">
        <f t="shared" si="6"/>
        <v>36</v>
      </c>
      <c r="B227" s="21" t="s">
        <v>9</v>
      </c>
      <c r="C227" s="127" t="s">
        <v>539</v>
      </c>
      <c r="D227" s="127"/>
      <c r="E227" s="211"/>
      <c r="F227" s="211"/>
      <c r="G227" s="211"/>
    </row>
    <row r="228" spans="1:7">
      <c r="A228" s="21">
        <f t="shared" si="6"/>
        <v>36</v>
      </c>
      <c r="B228" s="21" t="s">
        <v>9</v>
      </c>
      <c r="C228" s="127" t="s">
        <v>539</v>
      </c>
      <c r="D228" s="127"/>
      <c r="E228" s="211"/>
      <c r="F228" s="211"/>
      <c r="G228" s="211"/>
    </row>
    <row r="229" spans="1:7">
      <c r="A229" s="21">
        <f t="shared" si="6"/>
        <v>36</v>
      </c>
      <c r="B229" s="21" t="s">
        <v>9</v>
      </c>
      <c r="C229" s="127" t="s">
        <v>539</v>
      </c>
      <c r="D229" s="127"/>
      <c r="E229" s="211"/>
      <c r="F229" s="211"/>
      <c r="G229" s="211"/>
    </row>
    <row r="230" spans="1:7">
      <c r="A230" s="21">
        <f t="shared" si="6"/>
        <v>36</v>
      </c>
      <c r="B230" s="21" t="s">
        <v>9</v>
      </c>
      <c r="C230" s="127" t="s">
        <v>539</v>
      </c>
      <c r="D230" s="127"/>
      <c r="E230" s="211"/>
      <c r="F230" s="211"/>
      <c r="G230" s="211"/>
    </row>
    <row r="231" spans="1:7">
      <c r="A231" s="21">
        <f t="shared" si="6"/>
        <v>36</v>
      </c>
      <c r="B231" s="21" t="s">
        <v>9</v>
      </c>
      <c r="C231" s="127" t="s">
        <v>539</v>
      </c>
      <c r="D231" s="127"/>
      <c r="E231" s="211"/>
      <c r="F231" s="211"/>
      <c r="G231" s="211"/>
    </row>
    <row r="232" spans="1:7">
      <c r="A232" s="21">
        <f t="shared" si="6"/>
        <v>36</v>
      </c>
      <c r="B232" s="21" t="s">
        <v>9</v>
      </c>
      <c r="C232" s="127" t="s">
        <v>539</v>
      </c>
      <c r="D232" s="127"/>
      <c r="E232" s="211"/>
      <c r="F232" s="211"/>
      <c r="G232" s="211"/>
    </row>
    <row r="233" spans="1:7">
      <c r="A233" s="21">
        <f t="shared" si="6"/>
        <v>36</v>
      </c>
      <c r="B233" s="21" t="s">
        <v>9</v>
      </c>
      <c r="C233" s="127" t="s">
        <v>539</v>
      </c>
      <c r="D233" s="127"/>
      <c r="E233" s="211"/>
      <c r="F233" s="211"/>
      <c r="G233" s="211"/>
    </row>
    <row r="234" spans="1:7">
      <c r="A234" s="21">
        <f t="shared" si="6"/>
        <v>36</v>
      </c>
      <c r="B234" s="21" t="s">
        <v>9</v>
      </c>
      <c r="C234" s="127" t="s">
        <v>539</v>
      </c>
      <c r="D234" s="127"/>
      <c r="E234" s="211"/>
      <c r="F234" s="211"/>
      <c r="G234" s="211"/>
    </row>
    <row r="235" spans="1:7">
      <c r="A235" s="21">
        <f t="shared" si="6"/>
        <v>36</v>
      </c>
      <c r="B235" s="21" t="s">
        <v>9</v>
      </c>
      <c r="C235" s="127" t="s">
        <v>539</v>
      </c>
      <c r="D235" s="127"/>
      <c r="E235" s="211"/>
      <c r="F235" s="211"/>
      <c r="G235" s="211"/>
    </row>
    <row r="236" spans="1:7">
      <c r="A236" s="21">
        <f t="shared" si="6"/>
        <v>36</v>
      </c>
      <c r="B236" s="21" t="s">
        <v>9</v>
      </c>
      <c r="C236" s="127" t="s">
        <v>539</v>
      </c>
      <c r="D236" s="127"/>
      <c r="E236" s="211"/>
      <c r="F236" s="211"/>
      <c r="G236" s="211"/>
    </row>
    <row r="237" spans="1:7">
      <c r="A237" s="21">
        <f t="shared" si="6"/>
        <v>36</v>
      </c>
      <c r="B237" s="21" t="s">
        <v>9</v>
      </c>
      <c r="C237" s="127" t="s">
        <v>539</v>
      </c>
      <c r="D237" s="127"/>
      <c r="E237" s="211"/>
      <c r="F237" s="211"/>
      <c r="G237" s="211"/>
    </row>
    <row r="238" spans="1:7">
      <c r="A238" s="21">
        <f t="shared" si="6"/>
        <v>36</v>
      </c>
      <c r="B238" s="21" t="s">
        <v>9</v>
      </c>
      <c r="C238" s="127" t="s">
        <v>539</v>
      </c>
      <c r="D238" s="127"/>
      <c r="E238" s="211"/>
      <c r="F238" s="211"/>
      <c r="G238" s="211"/>
    </row>
    <row r="239" spans="1:7">
      <c r="A239" s="21">
        <f t="shared" si="6"/>
        <v>36</v>
      </c>
      <c r="B239" s="21" t="s">
        <v>9</v>
      </c>
      <c r="C239" s="127" t="s">
        <v>539</v>
      </c>
      <c r="D239" s="127"/>
      <c r="E239" s="211"/>
      <c r="F239" s="211"/>
      <c r="G239" s="211"/>
    </row>
    <row r="240" spans="1:7">
      <c r="A240" s="21">
        <f t="shared" si="6"/>
        <v>36</v>
      </c>
      <c r="B240" s="21" t="s">
        <v>9</v>
      </c>
      <c r="C240" s="127" t="s">
        <v>539</v>
      </c>
      <c r="D240" s="127"/>
      <c r="E240" s="211"/>
      <c r="F240" s="211"/>
      <c r="G240" s="211"/>
    </row>
    <row r="241" spans="1:7">
      <c r="A241" s="21">
        <f t="shared" si="6"/>
        <v>36</v>
      </c>
      <c r="B241" s="21" t="s">
        <v>9</v>
      </c>
      <c r="C241" s="127" t="s">
        <v>539</v>
      </c>
      <c r="D241" s="127"/>
      <c r="E241" s="211"/>
      <c r="F241" s="211"/>
      <c r="G241" s="211"/>
    </row>
    <row r="242" spans="1:7">
      <c r="A242" s="21">
        <f t="shared" si="6"/>
        <v>36</v>
      </c>
      <c r="B242" s="21" t="s">
        <v>9</v>
      </c>
      <c r="C242" s="127" t="s">
        <v>539</v>
      </c>
      <c r="D242" s="127"/>
      <c r="E242" s="211"/>
      <c r="F242" s="211"/>
      <c r="G242" s="211"/>
    </row>
    <row r="243" spans="1:7">
      <c r="A243" s="21">
        <f t="shared" si="6"/>
        <v>36</v>
      </c>
      <c r="B243" s="21" t="s">
        <v>9</v>
      </c>
      <c r="C243" s="127" t="s">
        <v>539</v>
      </c>
      <c r="D243" s="127"/>
      <c r="E243" s="211"/>
      <c r="F243" s="211"/>
      <c r="G243" s="211"/>
    </row>
    <row r="244" spans="1:7">
      <c r="A244" s="21">
        <f t="shared" si="6"/>
        <v>36</v>
      </c>
      <c r="B244" s="21" t="s">
        <v>9</v>
      </c>
      <c r="C244" s="127" t="s">
        <v>539</v>
      </c>
      <c r="D244" s="127"/>
      <c r="E244" s="211"/>
      <c r="F244" s="211"/>
      <c r="G244" s="211"/>
    </row>
    <row r="245" spans="1:7">
      <c r="A245" s="21">
        <f t="shared" si="6"/>
        <v>36</v>
      </c>
      <c r="B245" s="21" t="s">
        <v>9</v>
      </c>
      <c r="C245" s="127" t="s">
        <v>539</v>
      </c>
      <c r="D245" s="127"/>
      <c r="E245" s="211"/>
      <c r="F245" s="211"/>
      <c r="G245" s="211"/>
    </row>
    <row r="246" spans="1:7">
      <c r="A246" s="21">
        <f t="shared" si="6"/>
        <v>36</v>
      </c>
      <c r="B246" s="21" t="s">
        <v>9</v>
      </c>
      <c r="C246" s="127" t="s">
        <v>539</v>
      </c>
      <c r="D246" s="127"/>
      <c r="E246" s="211"/>
      <c r="F246" s="211"/>
      <c r="G246" s="211"/>
    </row>
    <row r="247" spans="1:7">
      <c r="A247" s="21">
        <f t="shared" si="6"/>
        <v>36</v>
      </c>
      <c r="B247" s="21" t="s">
        <v>9</v>
      </c>
      <c r="C247" s="127" t="s">
        <v>539</v>
      </c>
      <c r="D247" s="127"/>
      <c r="E247" s="211"/>
      <c r="F247" s="211"/>
      <c r="G247" s="211"/>
    </row>
    <row r="248" spans="1:7">
      <c r="A248" s="21">
        <f t="shared" si="6"/>
        <v>36</v>
      </c>
      <c r="B248" s="21" t="s">
        <v>9</v>
      </c>
      <c r="C248" s="127" t="s">
        <v>539</v>
      </c>
      <c r="D248" s="127"/>
      <c r="E248" s="211"/>
      <c r="F248" s="211"/>
      <c r="G248" s="211"/>
    </row>
    <row r="249" spans="1:7">
      <c r="A249" s="21">
        <f t="shared" si="6"/>
        <v>36</v>
      </c>
      <c r="B249" s="21" t="s">
        <v>9</v>
      </c>
      <c r="C249" s="127" t="s">
        <v>539</v>
      </c>
      <c r="D249" s="127"/>
      <c r="E249" s="211"/>
      <c r="F249" s="211"/>
      <c r="G249" s="211"/>
    </row>
    <row r="250" spans="1:7">
      <c r="A250" s="21">
        <f t="shared" si="6"/>
        <v>36</v>
      </c>
      <c r="B250" s="21" t="s">
        <v>9</v>
      </c>
      <c r="C250" s="127" t="s">
        <v>539</v>
      </c>
      <c r="D250" s="127"/>
      <c r="E250" s="211"/>
      <c r="F250" s="211"/>
      <c r="G250" s="211"/>
    </row>
    <row r="251" spans="1:7">
      <c r="A251" s="21">
        <f t="shared" si="6"/>
        <v>36</v>
      </c>
      <c r="B251" s="21" t="s">
        <v>9</v>
      </c>
      <c r="C251" s="127" t="s">
        <v>539</v>
      </c>
      <c r="D251" s="127"/>
      <c r="E251" s="211"/>
      <c r="F251" s="211"/>
      <c r="G251" s="211"/>
    </row>
    <row r="252" spans="1:7">
      <c r="A252" s="21">
        <f t="shared" si="6"/>
        <v>36</v>
      </c>
      <c r="B252" s="21" t="s">
        <v>9</v>
      </c>
      <c r="C252" s="127" t="s">
        <v>539</v>
      </c>
      <c r="D252" s="127"/>
      <c r="E252" s="211"/>
      <c r="F252" s="211"/>
      <c r="G252" s="211"/>
    </row>
    <row r="253" spans="1:7">
      <c r="A253" s="21">
        <f t="shared" si="6"/>
        <v>36</v>
      </c>
      <c r="B253" s="21" t="s">
        <v>9</v>
      </c>
      <c r="C253" s="127" t="s">
        <v>539</v>
      </c>
      <c r="D253" s="127"/>
      <c r="E253" s="211"/>
      <c r="F253" s="211"/>
      <c r="G253" s="211"/>
    </row>
    <row r="254" spans="1:7">
      <c r="A254" s="21">
        <f t="shared" si="6"/>
        <v>36</v>
      </c>
      <c r="B254" s="21" t="s">
        <v>9</v>
      </c>
      <c r="C254" s="127" t="s">
        <v>539</v>
      </c>
      <c r="D254" s="127"/>
      <c r="E254" s="211"/>
      <c r="F254" s="211"/>
      <c r="G254" s="211"/>
    </row>
    <row r="255" spans="1:7">
      <c r="A255" s="21">
        <f t="shared" si="6"/>
        <v>36</v>
      </c>
      <c r="B255" s="21" t="s">
        <v>9</v>
      </c>
      <c r="C255" s="127" t="s">
        <v>539</v>
      </c>
      <c r="D255" s="127"/>
      <c r="E255" s="211"/>
      <c r="F255" s="211"/>
      <c r="G255" s="211"/>
    </row>
    <row r="256" spans="1:7">
      <c r="A256" s="21">
        <f t="shared" si="6"/>
        <v>36</v>
      </c>
      <c r="B256" s="21" t="s">
        <v>9</v>
      </c>
      <c r="C256" s="127" t="s">
        <v>539</v>
      </c>
      <c r="D256" s="127"/>
      <c r="E256" s="211"/>
      <c r="F256" s="211"/>
      <c r="G256" s="211"/>
    </row>
    <row r="257" spans="1:7">
      <c r="A257" s="21">
        <f t="shared" si="6"/>
        <v>36</v>
      </c>
      <c r="B257" s="21" t="s">
        <v>9</v>
      </c>
      <c r="C257" s="127" t="s">
        <v>539</v>
      </c>
      <c r="D257" s="127"/>
      <c r="E257" s="211"/>
      <c r="F257" s="211"/>
      <c r="G257" s="211"/>
    </row>
    <row r="258" spans="1:7">
      <c r="A258" s="21">
        <f t="shared" si="6"/>
        <v>36</v>
      </c>
      <c r="B258" s="21" t="s">
        <v>9</v>
      </c>
      <c r="C258" s="127" t="s">
        <v>539</v>
      </c>
      <c r="D258" s="127"/>
      <c r="E258" s="211"/>
      <c r="F258" s="211"/>
      <c r="G258" s="211"/>
    </row>
    <row r="259" spans="1:7">
      <c r="A259" s="21">
        <f t="shared" si="6"/>
        <v>36</v>
      </c>
      <c r="B259" s="21" t="s">
        <v>9</v>
      </c>
      <c r="C259" s="127" t="s">
        <v>539</v>
      </c>
      <c r="D259" s="127"/>
      <c r="E259" s="211"/>
      <c r="F259" s="211"/>
      <c r="G259" s="211"/>
    </row>
    <row r="260" spans="1:7">
      <c r="A260" s="21">
        <f t="shared" si="6"/>
        <v>36</v>
      </c>
      <c r="B260" s="21" t="s">
        <v>9</v>
      </c>
      <c r="C260" s="127" t="s">
        <v>539</v>
      </c>
      <c r="D260" s="127"/>
      <c r="E260" s="211"/>
      <c r="F260" s="211"/>
      <c r="G260" s="211"/>
    </row>
    <row r="261" spans="1:7">
      <c r="A261" s="21">
        <f t="shared" si="6"/>
        <v>36</v>
      </c>
      <c r="B261" s="21" t="s">
        <v>9</v>
      </c>
      <c r="C261" s="127" t="s">
        <v>539</v>
      </c>
      <c r="D261" s="127"/>
      <c r="E261" s="211"/>
      <c r="F261" s="211"/>
      <c r="G261" s="211"/>
    </row>
    <row r="262" spans="1:7">
      <c r="A262" s="21">
        <f t="shared" si="6"/>
        <v>36</v>
      </c>
      <c r="B262" s="21" t="s">
        <v>9</v>
      </c>
      <c r="C262" s="127" t="s">
        <v>539</v>
      </c>
      <c r="D262" s="127"/>
      <c r="E262" s="211"/>
      <c r="F262" s="211"/>
      <c r="G262" s="211"/>
    </row>
    <row r="263" spans="1:7">
      <c r="A263" s="21">
        <f t="shared" si="6"/>
        <v>36</v>
      </c>
      <c r="B263" s="21" t="s">
        <v>9</v>
      </c>
      <c r="C263" s="127" t="s">
        <v>539</v>
      </c>
      <c r="D263" s="127"/>
      <c r="E263" s="211"/>
      <c r="F263" s="211"/>
      <c r="G263" s="211"/>
    </row>
    <row r="264" spans="1:7">
      <c r="A264" s="21">
        <f t="shared" si="6"/>
        <v>36</v>
      </c>
      <c r="B264" s="21" t="s">
        <v>9</v>
      </c>
      <c r="C264" s="127" t="s">
        <v>539</v>
      </c>
      <c r="D264" s="127"/>
      <c r="E264" s="211"/>
      <c r="F264" s="211"/>
      <c r="G264" s="211"/>
    </row>
    <row r="265" spans="1:7">
      <c r="A265" s="21">
        <f t="shared" si="6"/>
        <v>36</v>
      </c>
      <c r="B265" s="21" t="s">
        <v>9</v>
      </c>
      <c r="C265" s="127" t="s">
        <v>539</v>
      </c>
      <c r="D265" s="127"/>
      <c r="E265" s="211"/>
      <c r="F265" s="211"/>
      <c r="G265" s="211"/>
    </row>
    <row r="266" spans="1:7">
      <c r="A266" s="21">
        <f t="shared" si="6"/>
        <v>36</v>
      </c>
      <c r="B266" s="21" t="s">
        <v>9</v>
      </c>
      <c r="C266" s="127" t="s">
        <v>539</v>
      </c>
      <c r="D266" s="127"/>
      <c r="E266" s="211"/>
      <c r="F266" s="211"/>
      <c r="G266" s="211"/>
    </row>
    <row r="267" spans="1:7">
      <c r="A267" s="21">
        <f t="shared" si="6"/>
        <v>36</v>
      </c>
      <c r="B267" s="21" t="s">
        <v>9</v>
      </c>
      <c r="C267" s="127" t="s">
        <v>539</v>
      </c>
      <c r="D267" s="127"/>
      <c r="E267" s="211"/>
      <c r="F267" s="211"/>
      <c r="G267" s="211"/>
    </row>
    <row r="268" spans="1:7">
      <c r="A268" s="21">
        <f t="shared" si="6"/>
        <v>36</v>
      </c>
      <c r="B268" s="21" t="s">
        <v>9</v>
      </c>
      <c r="C268" s="127" t="s">
        <v>539</v>
      </c>
      <c r="D268" s="127"/>
      <c r="E268" s="211"/>
      <c r="F268" s="211"/>
      <c r="G268" s="211"/>
    </row>
    <row r="269" spans="1:7">
      <c r="A269" s="21">
        <f t="shared" si="6"/>
        <v>36</v>
      </c>
      <c r="B269" s="21" t="s">
        <v>9</v>
      </c>
      <c r="C269" s="127" t="s">
        <v>539</v>
      </c>
      <c r="D269" s="127"/>
      <c r="E269" s="211"/>
      <c r="F269" s="211"/>
      <c r="G269" s="211"/>
    </row>
    <row r="270" spans="1:7">
      <c r="A270" s="21">
        <f t="shared" si="6"/>
        <v>36</v>
      </c>
      <c r="B270" s="21" t="s">
        <v>9</v>
      </c>
      <c r="C270" s="127" t="s">
        <v>539</v>
      </c>
      <c r="D270" s="127"/>
      <c r="E270" s="211"/>
      <c r="F270" s="211"/>
      <c r="G270" s="211"/>
    </row>
    <row r="271" spans="1:7">
      <c r="A271" s="21">
        <f t="shared" si="6"/>
        <v>36</v>
      </c>
      <c r="B271" s="21" t="s">
        <v>9</v>
      </c>
      <c r="C271" s="127" t="s">
        <v>539</v>
      </c>
      <c r="D271" s="127"/>
      <c r="E271" s="211"/>
      <c r="F271" s="211"/>
      <c r="G271" s="211"/>
    </row>
    <row r="272" spans="1:7">
      <c r="A272" s="21">
        <f t="shared" si="6"/>
        <v>36</v>
      </c>
      <c r="B272" s="21" t="s">
        <v>9</v>
      </c>
      <c r="C272" s="127" t="s">
        <v>539</v>
      </c>
      <c r="D272" s="127"/>
      <c r="E272" s="211"/>
      <c r="F272" s="211"/>
      <c r="G272" s="211"/>
    </row>
    <row r="273" spans="1:7">
      <c r="A273" s="21">
        <f t="shared" si="6"/>
        <v>36</v>
      </c>
      <c r="B273" s="21" t="s">
        <v>9</v>
      </c>
      <c r="C273" s="127" t="s">
        <v>539</v>
      </c>
      <c r="D273" s="127"/>
      <c r="E273" s="211"/>
      <c r="F273" s="211"/>
      <c r="G273" s="211"/>
    </row>
    <row r="274" spans="1:7">
      <c r="A274" s="21">
        <f t="shared" si="6"/>
        <v>36</v>
      </c>
      <c r="B274" s="21" t="s">
        <v>9</v>
      </c>
      <c r="C274" s="127" t="s">
        <v>539</v>
      </c>
      <c r="D274" s="127"/>
      <c r="E274" s="211"/>
      <c r="F274" s="211"/>
      <c r="G274" s="211"/>
    </row>
    <row r="275" spans="1:7">
      <c r="A275" s="21">
        <f t="shared" si="6"/>
        <v>36</v>
      </c>
      <c r="B275" s="21" t="s">
        <v>9</v>
      </c>
      <c r="C275" s="127" t="s">
        <v>539</v>
      </c>
      <c r="D275" s="127"/>
      <c r="E275" s="211"/>
      <c r="F275" s="211"/>
      <c r="G275" s="211"/>
    </row>
    <row r="276" spans="1:7">
      <c r="A276" s="21">
        <f t="shared" si="6"/>
        <v>36</v>
      </c>
      <c r="B276" s="21" t="s">
        <v>9</v>
      </c>
      <c r="C276" s="127" t="s">
        <v>539</v>
      </c>
      <c r="D276" s="127"/>
      <c r="E276" s="211"/>
      <c r="F276" s="211"/>
      <c r="G276" s="211"/>
    </row>
    <row r="277" spans="1:7">
      <c r="A277" s="21">
        <f t="shared" si="6"/>
        <v>36</v>
      </c>
      <c r="B277" s="21" t="s">
        <v>9</v>
      </c>
      <c r="C277" s="127" t="s">
        <v>539</v>
      </c>
      <c r="D277" s="127"/>
      <c r="E277" s="211"/>
      <c r="F277" s="211"/>
      <c r="G277" s="211"/>
    </row>
    <row r="278" spans="1:7">
      <c r="A278" s="21">
        <f t="shared" si="6"/>
        <v>36</v>
      </c>
      <c r="B278" s="21" t="s">
        <v>9</v>
      </c>
      <c r="C278" s="127" t="s">
        <v>539</v>
      </c>
      <c r="D278" s="127"/>
      <c r="E278" s="211"/>
      <c r="F278" s="211"/>
      <c r="G278" s="211"/>
    </row>
    <row r="279" spans="1:7">
      <c r="A279" s="21">
        <f t="shared" si="6"/>
        <v>36</v>
      </c>
      <c r="B279" s="21" t="s">
        <v>9</v>
      </c>
      <c r="C279" s="127" t="s">
        <v>539</v>
      </c>
      <c r="D279" s="127"/>
      <c r="E279" s="211"/>
      <c r="F279" s="211"/>
      <c r="G279" s="211"/>
    </row>
    <row r="280" spans="1:7">
      <c r="A280" s="21">
        <f t="shared" si="6"/>
        <v>36</v>
      </c>
      <c r="B280" s="21" t="s">
        <v>9</v>
      </c>
      <c r="C280" s="127" t="s">
        <v>539</v>
      </c>
      <c r="D280" s="127"/>
      <c r="E280" s="211"/>
      <c r="F280" s="211"/>
      <c r="G280" s="211"/>
    </row>
    <row r="281" spans="1:7">
      <c r="A281" s="21">
        <f t="shared" si="6"/>
        <v>36</v>
      </c>
      <c r="B281" s="21" t="s">
        <v>9</v>
      </c>
      <c r="C281" s="127" t="s">
        <v>539</v>
      </c>
      <c r="D281" s="127"/>
      <c r="E281" s="211"/>
      <c r="F281" s="211"/>
      <c r="G281" s="211"/>
    </row>
    <row r="282" spans="1:7">
      <c r="A282" s="21">
        <f t="shared" si="6"/>
        <v>36</v>
      </c>
      <c r="B282" s="21" t="s">
        <v>9</v>
      </c>
      <c r="C282" s="127" t="s">
        <v>539</v>
      </c>
      <c r="D282" s="127"/>
      <c r="E282" s="211"/>
      <c r="F282" s="211"/>
      <c r="G282" s="211"/>
    </row>
    <row r="283" spans="1:7">
      <c r="A283" s="21">
        <f t="shared" si="6"/>
        <v>36</v>
      </c>
      <c r="B283" s="21" t="s">
        <v>9</v>
      </c>
      <c r="C283" s="127" t="s">
        <v>539</v>
      </c>
      <c r="D283" s="127"/>
      <c r="E283" s="211"/>
      <c r="F283" s="211"/>
      <c r="G283" s="211"/>
    </row>
    <row r="284" spans="1:7">
      <c r="A284" s="21">
        <f t="shared" si="6"/>
        <v>36</v>
      </c>
      <c r="B284" s="21" t="s">
        <v>9</v>
      </c>
      <c r="C284" s="127" t="s">
        <v>539</v>
      </c>
      <c r="D284" s="127"/>
      <c r="E284" s="211"/>
      <c r="F284" s="211"/>
      <c r="G284" s="211"/>
    </row>
    <row r="285" spans="1:7">
      <c r="A285" s="21">
        <f t="shared" si="6"/>
        <v>36</v>
      </c>
      <c r="B285" s="21" t="s">
        <v>9</v>
      </c>
      <c r="C285" s="127" t="s">
        <v>539</v>
      </c>
      <c r="D285" s="127"/>
      <c r="E285" s="211"/>
      <c r="F285" s="211"/>
      <c r="G285" s="211"/>
    </row>
    <row r="286" spans="1:7">
      <c r="A286" s="21">
        <f t="shared" si="6"/>
        <v>36</v>
      </c>
      <c r="B286" s="21" t="s">
        <v>9</v>
      </c>
      <c r="C286" s="127" t="s">
        <v>539</v>
      </c>
      <c r="D286" s="127"/>
      <c r="E286" s="211"/>
      <c r="F286" s="211"/>
      <c r="G286" s="211"/>
    </row>
    <row r="287" spans="1:7">
      <c r="A287" s="21">
        <f t="shared" si="6"/>
        <v>36</v>
      </c>
      <c r="B287" s="21" t="s">
        <v>9</v>
      </c>
      <c r="C287" s="127" t="s">
        <v>539</v>
      </c>
      <c r="D287" s="127"/>
      <c r="E287" s="211"/>
      <c r="F287" s="211"/>
      <c r="G287" s="211"/>
    </row>
    <row r="288" spans="1:7">
      <c r="A288" s="21">
        <f t="shared" si="6"/>
        <v>36</v>
      </c>
      <c r="B288" s="21" t="s">
        <v>9</v>
      </c>
      <c r="C288" s="127" t="s">
        <v>539</v>
      </c>
      <c r="D288" s="127"/>
      <c r="E288" s="211"/>
      <c r="F288" s="211"/>
      <c r="G288" s="211"/>
    </row>
    <row r="289" spans="1:7">
      <c r="A289" s="21">
        <f t="shared" ref="A289:A352" si="7">IF($C289="","blank",MATCH($C289,$I$5:$I$204,0))</f>
        <v>36</v>
      </c>
      <c r="B289" s="21" t="s">
        <v>9</v>
      </c>
      <c r="C289" s="127" t="s">
        <v>539</v>
      </c>
      <c r="D289" s="127"/>
      <c r="E289" s="211"/>
      <c r="F289" s="211"/>
      <c r="G289" s="211"/>
    </row>
    <row r="290" spans="1:7">
      <c r="A290" s="21">
        <f t="shared" si="7"/>
        <v>36</v>
      </c>
      <c r="B290" s="21" t="s">
        <v>9</v>
      </c>
      <c r="C290" s="127" t="s">
        <v>539</v>
      </c>
      <c r="D290" s="127"/>
      <c r="E290" s="211"/>
      <c r="F290" s="211"/>
      <c r="G290" s="211"/>
    </row>
    <row r="291" spans="1:7">
      <c r="A291" s="21">
        <f t="shared" si="7"/>
        <v>36</v>
      </c>
      <c r="B291" s="21" t="s">
        <v>9</v>
      </c>
      <c r="C291" s="127" t="s">
        <v>539</v>
      </c>
      <c r="D291" s="127"/>
      <c r="E291" s="211"/>
      <c r="F291" s="211"/>
      <c r="G291" s="211"/>
    </row>
    <row r="292" spans="1:7">
      <c r="A292" s="21">
        <f t="shared" si="7"/>
        <v>36</v>
      </c>
      <c r="B292" s="21" t="s">
        <v>9</v>
      </c>
      <c r="C292" s="127" t="s">
        <v>539</v>
      </c>
      <c r="D292" s="127"/>
      <c r="E292" s="211"/>
      <c r="F292" s="211"/>
      <c r="G292" s="211"/>
    </row>
    <row r="293" spans="1:7">
      <c r="A293" s="21">
        <f t="shared" si="7"/>
        <v>36</v>
      </c>
      <c r="B293" s="21" t="s">
        <v>9</v>
      </c>
      <c r="C293" s="127" t="s">
        <v>539</v>
      </c>
      <c r="D293" s="127"/>
      <c r="E293" s="211"/>
      <c r="F293" s="211"/>
      <c r="G293" s="211"/>
    </row>
    <row r="294" spans="1:7">
      <c r="A294" s="21">
        <f t="shared" si="7"/>
        <v>36</v>
      </c>
      <c r="B294" s="21" t="s">
        <v>9</v>
      </c>
      <c r="C294" s="127" t="s">
        <v>539</v>
      </c>
      <c r="D294" s="127"/>
      <c r="E294" s="211"/>
      <c r="F294" s="211"/>
      <c r="G294" s="211"/>
    </row>
    <row r="295" spans="1:7">
      <c r="A295" s="21">
        <f t="shared" si="7"/>
        <v>36</v>
      </c>
      <c r="B295" s="21" t="s">
        <v>9</v>
      </c>
      <c r="C295" s="127" t="s">
        <v>539</v>
      </c>
      <c r="D295" s="127"/>
      <c r="E295" s="211"/>
      <c r="F295" s="211"/>
      <c r="G295" s="211"/>
    </row>
    <row r="296" spans="1:7">
      <c r="A296" s="21">
        <f t="shared" si="7"/>
        <v>36</v>
      </c>
      <c r="B296" s="21" t="s">
        <v>9</v>
      </c>
      <c r="C296" s="127" t="s">
        <v>539</v>
      </c>
      <c r="D296" s="127"/>
      <c r="E296" s="211"/>
      <c r="F296" s="211"/>
      <c r="G296" s="211"/>
    </row>
    <row r="297" spans="1:7">
      <c r="A297" s="21">
        <f t="shared" si="7"/>
        <v>36</v>
      </c>
      <c r="B297" s="21" t="s">
        <v>9</v>
      </c>
      <c r="C297" s="127" t="s">
        <v>539</v>
      </c>
      <c r="D297" s="127"/>
      <c r="E297" s="211"/>
      <c r="F297" s="211"/>
      <c r="G297" s="211"/>
    </row>
    <row r="298" spans="1:7">
      <c r="A298" s="21">
        <f t="shared" si="7"/>
        <v>36</v>
      </c>
      <c r="B298" s="21" t="s">
        <v>9</v>
      </c>
      <c r="C298" s="127" t="s">
        <v>539</v>
      </c>
      <c r="D298" s="127"/>
      <c r="E298" s="211"/>
      <c r="F298" s="211"/>
      <c r="G298" s="211"/>
    </row>
    <row r="299" spans="1:7">
      <c r="A299" s="21">
        <f t="shared" si="7"/>
        <v>36</v>
      </c>
      <c r="B299" s="21" t="s">
        <v>9</v>
      </c>
      <c r="C299" s="127" t="s">
        <v>539</v>
      </c>
      <c r="D299" s="127"/>
      <c r="E299" s="211"/>
      <c r="F299" s="211"/>
      <c r="G299" s="211"/>
    </row>
    <row r="300" spans="1:7">
      <c r="A300" s="21">
        <f t="shared" si="7"/>
        <v>36</v>
      </c>
      <c r="B300" s="21" t="s">
        <v>9</v>
      </c>
      <c r="C300" s="127" t="s">
        <v>539</v>
      </c>
      <c r="D300" s="127"/>
      <c r="E300" s="211"/>
      <c r="F300" s="211"/>
      <c r="G300" s="211"/>
    </row>
    <row r="301" spans="1:7">
      <c r="A301" s="21">
        <f t="shared" si="7"/>
        <v>36</v>
      </c>
      <c r="B301" s="21" t="s">
        <v>9</v>
      </c>
      <c r="C301" s="127" t="s">
        <v>539</v>
      </c>
      <c r="D301" s="127"/>
      <c r="E301" s="211"/>
      <c r="F301" s="211"/>
      <c r="G301" s="211"/>
    </row>
    <row r="302" spans="1:7">
      <c r="A302" s="21">
        <f t="shared" si="7"/>
        <v>36</v>
      </c>
      <c r="B302" s="21" t="s">
        <v>9</v>
      </c>
      <c r="C302" s="127" t="s">
        <v>539</v>
      </c>
      <c r="D302" s="127"/>
      <c r="E302" s="211"/>
      <c r="F302" s="211"/>
      <c r="G302" s="211"/>
    </row>
    <row r="303" spans="1:7">
      <c r="A303" s="21">
        <f t="shared" si="7"/>
        <v>36</v>
      </c>
      <c r="B303" s="21" t="s">
        <v>9</v>
      </c>
      <c r="C303" s="127" t="s">
        <v>539</v>
      </c>
      <c r="D303" s="127"/>
      <c r="E303" s="211"/>
      <c r="F303" s="211"/>
      <c r="G303" s="211"/>
    </row>
    <row r="304" spans="1:7">
      <c r="A304" s="21">
        <f t="shared" si="7"/>
        <v>36</v>
      </c>
      <c r="B304" s="21" t="s">
        <v>9</v>
      </c>
      <c r="C304" s="127" t="s">
        <v>539</v>
      </c>
      <c r="D304" s="127"/>
      <c r="E304" s="211"/>
      <c r="F304" s="211"/>
      <c r="G304" s="211"/>
    </row>
    <row r="305" spans="1:7">
      <c r="A305" s="21">
        <f t="shared" si="7"/>
        <v>36</v>
      </c>
      <c r="B305" s="21" t="s">
        <v>9</v>
      </c>
      <c r="C305" s="127" t="s">
        <v>539</v>
      </c>
      <c r="D305" s="127"/>
      <c r="E305" s="211"/>
      <c r="F305" s="211"/>
      <c r="G305" s="211"/>
    </row>
    <row r="306" spans="1:7">
      <c r="A306" s="21">
        <f t="shared" si="7"/>
        <v>36</v>
      </c>
      <c r="B306" s="21" t="s">
        <v>9</v>
      </c>
      <c r="C306" s="127" t="s">
        <v>539</v>
      </c>
      <c r="D306" s="127"/>
      <c r="E306" s="211"/>
      <c r="F306" s="211"/>
      <c r="G306" s="211"/>
    </row>
    <row r="307" spans="1:7">
      <c r="A307" s="21">
        <f t="shared" si="7"/>
        <v>36</v>
      </c>
      <c r="B307" s="21" t="s">
        <v>9</v>
      </c>
      <c r="C307" s="127" t="s">
        <v>539</v>
      </c>
      <c r="D307" s="127"/>
      <c r="E307" s="211"/>
      <c r="F307" s="211"/>
      <c r="G307" s="211"/>
    </row>
    <row r="308" spans="1:7">
      <c r="A308" s="21">
        <f t="shared" si="7"/>
        <v>36</v>
      </c>
      <c r="B308" s="21" t="s">
        <v>9</v>
      </c>
      <c r="C308" s="127" t="s">
        <v>539</v>
      </c>
      <c r="D308" s="127"/>
      <c r="E308" s="211"/>
      <c r="F308" s="211"/>
      <c r="G308" s="211"/>
    </row>
    <row r="309" spans="1:7">
      <c r="A309" s="21">
        <f t="shared" si="7"/>
        <v>36</v>
      </c>
      <c r="B309" s="21" t="s">
        <v>9</v>
      </c>
      <c r="C309" s="127" t="s">
        <v>539</v>
      </c>
      <c r="D309" s="127"/>
      <c r="E309" s="211"/>
      <c r="F309" s="211"/>
      <c r="G309" s="211"/>
    </row>
    <row r="310" spans="1:7">
      <c r="A310" s="21">
        <f t="shared" si="7"/>
        <v>36</v>
      </c>
      <c r="B310" s="21" t="s">
        <v>9</v>
      </c>
      <c r="C310" s="127" t="s">
        <v>539</v>
      </c>
      <c r="D310" s="127"/>
      <c r="E310" s="211"/>
      <c r="F310" s="211"/>
      <c r="G310" s="211"/>
    </row>
    <row r="311" spans="1:7">
      <c r="A311" s="21">
        <f t="shared" si="7"/>
        <v>36</v>
      </c>
      <c r="B311" s="21" t="s">
        <v>9</v>
      </c>
      <c r="C311" s="127" t="s">
        <v>539</v>
      </c>
      <c r="D311" s="127"/>
      <c r="E311" s="211"/>
      <c r="F311" s="211"/>
      <c r="G311" s="211"/>
    </row>
    <row r="312" spans="1:7">
      <c r="A312" s="21">
        <f t="shared" si="7"/>
        <v>36</v>
      </c>
      <c r="B312" s="21" t="s">
        <v>9</v>
      </c>
      <c r="C312" s="127" t="s">
        <v>539</v>
      </c>
      <c r="D312" s="127"/>
      <c r="E312" s="211"/>
      <c r="F312" s="211"/>
      <c r="G312" s="211"/>
    </row>
    <row r="313" spans="1:7">
      <c r="A313" s="21">
        <f t="shared" si="7"/>
        <v>36</v>
      </c>
      <c r="B313" s="21" t="s">
        <v>9</v>
      </c>
      <c r="C313" s="127" t="s">
        <v>539</v>
      </c>
      <c r="D313" s="127"/>
      <c r="E313" s="211"/>
      <c r="F313" s="211"/>
      <c r="G313" s="211"/>
    </row>
    <row r="314" spans="1:7">
      <c r="A314" s="21">
        <f t="shared" si="7"/>
        <v>36</v>
      </c>
      <c r="B314" s="21" t="s">
        <v>9</v>
      </c>
      <c r="C314" s="127" t="s">
        <v>539</v>
      </c>
      <c r="D314" s="127"/>
      <c r="E314" s="211"/>
      <c r="F314" s="211"/>
      <c r="G314" s="211"/>
    </row>
    <row r="315" spans="1:7">
      <c r="A315" s="21">
        <f t="shared" si="7"/>
        <v>36</v>
      </c>
      <c r="B315" s="21" t="s">
        <v>9</v>
      </c>
      <c r="C315" s="127" t="s">
        <v>539</v>
      </c>
      <c r="D315" s="127"/>
      <c r="E315" s="211"/>
      <c r="F315" s="211"/>
      <c r="G315" s="211"/>
    </row>
    <row r="316" spans="1:7">
      <c r="A316" s="21">
        <f t="shared" si="7"/>
        <v>36</v>
      </c>
      <c r="B316" s="21" t="s">
        <v>9</v>
      </c>
      <c r="C316" s="127" t="s">
        <v>539</v>
      </c>
      <c r="D316" s="127"/>
      <c r="E316" s="211"/>
      <c r="F316" s="211"/>
      <c r="G316" s="211"/>
    </row>
    <row r="317" spans="1:7">
      <c r="A317" s="21">
        <f t="shared" si="7"/>
        <v>36</v>
      </c>
      <c r="B317" s="21" t="s">
        <v>9</v>
      </c>
      <c r="C317" s="127" t="s">
        <v>539</v>
      </c>
      <c r="D317" s="127"/>
      <c r="E317" s="211"/>
      <c r="F317" s="211"/>
      <c r="G317" s="211"/>
    </row>
    <row r="318" spans="1:7">
      <c r="A318" s="21">
        <f t="shared" si="7"/>
        <v>36</v>
      </c>
      <c r="B318" s="21" t="s">
        <v>9</v>
      </c>
      <c r="C318" s="127" t="s">
        <v>539</v>
      </c>
      <c r="D318" s="127"/>
      <c r="E318" s="211"/>
      <c r="F318" s="211"/>
      <c r="G318" s="211"/>
    </row>
    <row r="319" spans="1:7">
      <c r="A319" s="21">
        <f t="shared" si="7"/>
        <v>36</v>
      </c>
      <c r="B319" s="21" t="s">
        <v>9</v>
      </c>
      <c r="C319" s="127" t="s">
        <v>539</v>
      </c>
      <c r="D319" s="127"/>
      <c r="E319" s="211"/>
      <c r="F319" s="211"/>
      <c r="G319" s="211"/>
    </row>
    <row r="320" spans="1:7">
      <c r="A320" s="21">
        <f t="shared" si="7"/>
        <v>36</v>
      </c>
      <c r="B320" s="21" t="s">
        <v>9</v>
      </c>
      <c r="C320" s="127" t="s">
        <v>539</v>
      </c>
      <c r="D320" s="127"/>
      <c r="E320" s="211"/>
      <c r="F320" s="211"/>
      <c r="G320" s="211"/>
    </row>
    <row r="321" spans="1:7">
      <c r="A321" s="21">
        <f t="shared" si="7"/>
        <v>36</v>
      </c>
      <c r="B321" s="21" t="s">
        <v>9</v>
      </c>
      <c r="C321" s="127" t="s">
        <v>539</v>
      </c>
      <c r="D321" s="127"/>
      <c r="E321" s="211"/>
      <c r="F321" s="211"/>
      <c r="G321" s="211"/>
    </row>
    <row r="322" spans="1:7">
      <c r="A322" s="21">
        <f t="shared" si="7"/>
        <v>36</v>
      </c>
      <c r="B322" s="21" t="s">
        <v>9</v>
      </c>
      <c r="C322" s="127" t="s">
        <v>539</v>
      </c>
      <c r="D322" s="127"/>
      <c r="E322" s="211"/>
      <c r="F322" s="211"/>
      <c r="G322" s="211"/>
    </row>
    <row r="323" spans="1:7">
      <c r="A323" s="21">
        <f t="shared" si="7"/>
        <v>36</v>
      </c>
      <c r="B323" s="21" t="s">
        <v>9</v>
      </c>
      <c r="C323" s="127" t="s">
        <v>539</v>
      </c>
      <c r="D323" s="127"/>
      <c r="E323" s="211"/>
      <c r="F323" s="211"/>
      <c r="G323" s="211"/>
    </row>
    <row r="324" spans="1:7">
      <c r="A324" s="21">
        <f t="shared" si="7"/>
        <v>36</v>
      </c>
      <c r="B324" s="21" t="s">
        <v>9</v>
      </c>
      <c r="C324" s="127" t="s">
        <v>539</v>
      </c>
      <c r="D324" s="127"/>
      <c r="E324" s="211"/>
      <c r="F324" s="211"/>
      <c r="G324" s="211"/>
    </row>
    <row r="325" spans="1:7">
      <c r="A325" s="21">
        <f t="shared" si="7"/>
        <v>36</v>
      </c>
      <c r="B325" s="21" t="s">
        <v>9</v>
      </c>
      <c r="C325" s="127" t="s">
        <v>539</v>
      </c>
      <c r="D325" s="127"/>
      <c r="E325" s="211"/>
      <c r="F325" s="211"/>
      <c r="G325" s="211"/>
    </row>
    <row r="326" spans="1:7">
      <c r="A326" s="21">
        <f t="shared" si="7"/>
        <v>36</v>
      </c>
      <c r="B326" s="21" t="s">
        <v>9</v>
      </c>
      <c r="C326" s="127" t="s">
        <v>539</v>
      </c>
      <c r="D326" s="127"/>
      <c r="E326" s="211"/>
      <c r="F326" s="211"/>
      <c r="G326" s="211"/>
    </row>
    <row r="327" spans="1:7">
      <c r="A327" s="21">
        <f t="shared" si="7"/>
        <v>36</v>
      </c>
      <c r="B327" s="21" t="s">
        <v>9</v>
      </c>
      <c r="C327" s="127" t="s">
        <v>539</v>
      </c>
      <c r="D327" s="127"/>
      <c r="E327" s="211"/>
      <c r="F327" s="211"/>
      <c r="G327" s="211"/>
    </row>
    <row r="328" spans="1:7">
      <c r="A328" s="21">
        <f t="shared" si="7"/>
        <v>36</v>
      </c>
      <c r="B328" s="21" t="s">
        <v>9</v>
      </c>
      <c r="C328" s="127" t="s">
        <v>539</v>
      </c>
      <c r="D328" s="127"/>
      <c r="E328" s="211"/>
      <c r="F328" s="211"/>
      <c r="G328" s="211"/>
    </row>
    <row r="329" spans="1:7">
      <c r="A329" s="21">
        <f t="shared" si="7"/>
        <v>36</v>
      </c>
      <c r="B329" s="21" t="s">
        <v>9</v>
      </c>
      <c r="C329" s="127" t="s">
        <v>539</v>
      </c>
      <c r="D329" s="127"/>
      <c r="E329" s="211"/>
      <c r="F329" s="211"/>
      <c r="G329" s="211"/>
    </row>
    <row r="330" spans="1:7">
      <c r="A330" s="21">
        <f t="shared" si="7"/>
        <v>36</v>
      </c>
      <c r="B330" s="21" t="s">
        <v>9</v>
      </c>
      <c r="C330" s="127" t="s">
        <v>539</v>
      </c>
      <c r="D330" s="127"/>
      <c r="E330" s="211"/>
      <c r="F330" s="211"/>
      <c r="G330" s="211"/>
    </row>
    <row r="331" spans="1:7">
      <c r="A331" s="21">
        <f t="shared" si="7"/>
        <v>36</v>
      </c>
      <c r="B331" s="21" t="s">
        <v>9</v>
      </c>
      <c r="C331" s="127" t="s">
        <v>539</v>
      </c>
      <c r="D331" s="127"/>
      <c r="E331" s="211"/>
      <c r="F331" s="211"/>
      <c r="G331" s="211"/>
    </row>
    <row r="332" spans="1:7">
      <c r="A332" s="21">
        <f t="shared" si="7"/>
        <v>36</v>
      </c>
      <c r="B332" s="21" t="s">
        <v>9</v>
      </c>
      <c r="C332" s="127" t="s">
        <v>539</v>
      </c>
      <c r="D332" s="127"/>
      <c r="E332" s="211"/>
      <c r="F332" s="211"/>
      <c r="G332" s="211"/>
    </row>
    <row r="333" spans="1:7">
      <c r="A333" s="21">
        <f t="shared" si="7"/>
        <v>36</v>
      </c>
      <c r="B333" s="21" t="s">
        <v>9</v>
      </c>
      <c r="C333" s="127" t="s">
        <v>539</v>
      </c>
      <c r="D333" s="127"/>
      <c r="E333" s="211"/>
      <c r="F333" s="211"/>
      <c r="G333" s="211"/>
    </row>
    <row r="334" spans="1:7">
      <c r="A334" s="21">
        <f t="shared" si="7"/>
        <v>36</v>
      </c>
      <c r="B334" s="21" t="s">
        <v>9</v>
      </c>
      <c r="C334" s="127" t="s">
        <v>539</v>
      </c>
      <c r="D334" s="127"/>
      <c r="E334" s="211"/>
      <c r="F334" s="211"/>
      <c r="G334" s="211"/>
    </row>
    <row r="335" spans="1:7">
      <c r="A335" s="21">
        <f t="shared" si="7"/>
        <v>36</v>
      </c>
      <c r="B335" s="21" t="s">
        <v>9</v>
      </c>
      <c r="C335" s="127" t="s">
        <v>539</v>
      </c>
      <c r="D335" s="127"/>
      <c r="E335" s="211"/>
      <c r="F335" s="211"/>
      <c r="G335" s="211"/>
    </row>
    <row r="336" spans="1:7">
      <c r="A336" s="21">
        <f t="shared" si="7"/>
        <v>36</v>
      </c>
      <c r="B336" s="21" t="s">
        <v>9</v>
      </c>
      <c r="C336" s="127" t="s">
        <v>539</v>
      </c>
      <c r="D336" s="127"/>
      <c r="E336" s="211"/>
      <c r="F336" s="211"/>
      <c r="G336" s="211"/>
    </row>
    <row r="337" spans="1:7">
      <c r="A337" s="21">
        <f t="shared" si="7"/>
        <v>36</v>
      </c>
      <c r="B337" s="21" t="s">
        <v>9</v>
      </c>
      <c r="C337" s="127" t="s">
        <v>539</v>
      </c>
      <c r="D337" s="127"/>
      <c r="E337" s="211"/>
      <c r="F337" s="211"/>
      <c r="G337" s="211"/>
    </row>
    <row r="338" spans="1:7">
      <c r="A338" s="21">
        <f t="shared" si="7"/>
        <v>36</v>
      </c>
      <c r="B338" s="21" t="s">
        <v>9</v>
      </c>
      <c r="C338" s="127" t="s">
        <v>539</v>
      </c>
      <c r="D338" s="127"/>
      <c r="E338" s="211"/>
      <c r="F338" s="211"/>
      <c r="G338" s="211"/>
    </row>
    <row r="339" spans="1:7">
      <c r="A339" s="21">
        <f t="shared" si="7"/>
        <v>36</v>
      </c>
      <c r="B339" s="21" t="s">
        <v>9</v>
      </c>
      <c r="C339" s="127" t="s">
        <v>539</v>
      </c>
      <c r="D339" s="127"/>
      <c r="E339" s="211"/>
      <c r="F339" s="211"/>
      <c r="G339" s="211"/>
    </row>
    <row r="340" spans="1:7">
      <c r="A340" s="21">
        <f t="shared" si="7"/>
        <v>36</v>
      </c>
      <c r="B340" s="21" t="s">
        <v>9</v>
      </c>
      <c r="C340" s="127" t="s">
        <v>539</v>
      </c>
      <c r="D340" s="127"/>
      <c r="E340" s="211"/>
      <c r="F340" s="211"/>
      <c r="G340" s="211"/>
    </row>
    <row r="341" spans="1:7">
      <c r="A341" s="21">
        <f t="shared" si="7"/>
        <v>36</v>
      </c>
      <c r="B341" s="21" t="s">
        <v>9</v>
      </c>
      <c r="C341" s="127" t="s">
        <v>539</v>
      </c>
      <c r="D341" s="127"/>
      <c r="E341" s="211"/>
      <c r="F341" s="211"/>
      <c r="G341" s="211"/>
    </row>
    <row r="342" spans="1:7">
      <c r="A342" s="21">
        <f t="shared" si="7"/>
        <v>36</v>
      </c>
      <c r="B342" s="21" t="s">
        <v>9</v>
      </c>
      <c r="C342" s="127" t="s">
        <v>539</v>
      </c>
      <c r="D342" s="127"/>
      <c r="E342" s="211"/>
      <c r="F342" s="211"/>
      <c r="G342" s="211"/>
    </row>
    <row r="343" spans="1:7">
      <c r="A343" s="21">
        <f t="shared" si="7"/>
        <v>36</v>
      </c>
      <c r="B343" s="21" t="s">
        <v>9</v>
      </c>
      <c r="C343" s="127" t="s">
        <v>539</v>
      </c>
      <c r="D343" s="127"/>
      <c r="E343" s="211"/>
      <c r="F343" s="211"/>
      <c r="G343" s="211"/>
    </row>
    <row r="344" spans="1:7">
      <c r="A344" s="21">
        <f t="shared" si="7"/>
        <v>36</v>
      </c>
      <c r="B344" s="21" t="s">
        <v>9</v>
      </c>
      <c r="C344" s="127" t="s">
        <v>539</v>
      </c>
      <c r="D344" s="127"/>
      <c r="E344" s="211"/>
      <c r="F344" s="211"/>
      <c r="G344" s="211"/>
    </row>
    <row r="345" spans="1:7">
      <c r="A345" s="21">
        <f t="shared" si="7"/>
        <v>36</v>
      </c>
      <c r="B345" s="21" t="s">
        <v>9</v>
      </c>
      <c r="C345" s="127" t="s">
        <v>539</v>
      </c>
      <c r="D345" s="127"/>
      <c r="E345" s="211"/>
      <c r="F345" s="211"/>
      <c r="G345" s="211"/>
    </row>
    <row r="346" spans="1:7">
      <c r="A346" s="21">
        <f t="shared" si="7"/>
        <v>36</v>
      </c>
      <c r="B346" s="21" t="s">
        <v>9</v>
      </c>
      <c r="C346" s="127" t="s">
        <v>539</v>
      </c>
      <c r="D346" s="127"/>
      <c r="E346" s="211"/>
      <c r="F346" s="211"/>
      <c r="G346" s="211"/>
    </row>
    <row r="347" spans="1:7">
      <c r="A347" s="21">
        <f t="shared" si="7"/>
        <v>36</v>
      </c>
      <c r="B347" s="21" t="s">
        <v>9</v>
      </c>
      <c r="C347" s="127" t="s">
        <v>539</v>
      </c>
      <c r="D347" s="127"/>
      <c r="E347" s="211"/>
      <c r="F347" s="211"/>
      <c r="G347" s="211"/>
    </row>
    <row r="348" spans="1:7">
      <c r="A348" s="21">
        <f t="shared" si="7"/>
        <v>36</v>
      </c>
      <c r="B348" s="21" t="s">
        <v>9</v>
      </c>
      <c r="C348" s="127" t="s">
        <v>539</v>
      </c>
      <c r="D348" s="127"/>
      <c r="E348" s="211"/>
      <c r="F348" s="211"/>
      <c r="G348" s="211"/>
    </row>
    <row r="349" spans="1:7">
      <c r="A349" s="21">
        <f t="shared" si="7"/>
        <v>36</v>
      </c>
      <c r="B349" s="21" t="s">
        <v>9</v>
      </c>
      <c r="C349" s="127" t="s">
        <v>539</v>
      </c>
      <c r="D349" s="127"/>
      <c r="E349" s="211"/>
      <c r="F349" s="211"/>
      <c r="G349" s="211"/>
    </row>
    <row r="350" spans="1:7">
      <c r="A350" s="21">
        <f t="shared" si="7"/>
        <v>36</v>
      </c>
      <c r="B350" s="21" t="s">
        <v>9</v>
      </c>
      <c r="C350" s="127" t="s">
        <v>539</v>
      </c>
      <c r="D350" s="127"/>
      <c r="E350" s="211"/>
      <c r="F350" s="211"/>
      <c r="G350" s="211"/>
    </row>
    <row r="351" spans="1:7">
      <c r="A351" s="21">
        <f t="shared" si="7"/>
        <v>36</v>
      </c>
      <c r="B351" s="21" t="s">
        <v>9</v>
      </c>
      <c r="C351" s="127" t="s">
        <v>539</v>
      </c>
      <c r="D351" s="127"/>
      <c r="E351" s="211"/>
      <c r="F351" s="211"/>
      <c r="G351" s="211"/>
    </row>
    <row r="352" spans="1:7">
      <c r="A352" s="21">
        <f t="shared" si="7"/>
        <v>36</v>
      </c>
      <c r="B352" s="21" t="s">
        <v>9</v>
      </c>
      <c r="C352" s="127" t="s">
        <v>539</v>
      </c>
      <c r="D352" s="127"/>
      <c r="E352" s="211"/>
      <c r="F352" s="211"/>
      <c r="G352" s="211"/>
    </row>
    <row r="353" spans="1:7">
      <c r="A353" s="21">
        <f t="shared" ref="A353:A416" si="8">IF($C353="","blank",MATCH($C353,$I$5:$I$204,0))</f>
        <v>36</v>
      </c>
      <c r="B353" s="21" t="s">
        <v>9</v>
      </c>
      <c r="C353" s="127" t="s">
        <v>539</v>
      </c>
      <c r="D353" s="127"/>
      <c r="E353" s="211"/>
      <c r="F353" s="211"/>
      <c r="G353" s="211"/>
    </row>
    <row r="354" spans="1:7">
      <c r="A354" s="21">
        <f t="shared" si="8"/>
        <v>36</v>
      </c>
      <c r="B354" s="21" t="s">
        <v>9</v>
      </c>
      <c r="C354" s="127" t="s">
        <v>539</v>
      </c>
      <c r="D354" s="127"/>
      <c r="E354" s="211"/>
      <c r="F354" s="211"/>
      <c r="G354" s="211"/>
    </row>
    <row r="355" spans="1:7">
      <c r="A355" s="21">
        <f t="shared" si="8"/>
        <v>36</v>
      </c>
      <c r="B355" s="21" t="s">
        <v>9</v>
      </c>
      <c r="C355" s="127" t="s">
        <v>539</v>
      </c>
      <c r="D355" s="127"/>
      <c r="E355" s="211"/>
      <c r="F355" s="211"/>
      <c r="G355" s="211"/>
    </row>
    <row r="356" spans="1:7">
      <c r="A356" s="21">
        <f t="shared" si="8"/>
        <v>36</v>
      </c>
      <c r="B356" s="21" t="s">
        <v>9</v>
      </c>
      <c r="C356" s="127" t="s">
        <v>539</v>
      </c>
      <c r="D356" s="127"/>
      <c r="E356" s="211"/>
      <c r="F356" s="211"/>
      <c r="G356" s="211"/>
    </row>
    <row r="357" spans="1:7">
      <c r="A357" s="21">
        <f t="shared" si="8"/>
        <v>36</v>
      </c>
      <c r="B357" s="21" t="s">
        <v>9</v>
      </c>
      <c r="C357" s="127" t="s">
        <v>539</v>
      </c>
      <c r="D357" s="127"/>
      <c r="E357" s="211"/>
      <c r="F357" s="211"/>
      <c r="G357" s="211"/>
    </row>
    <row r="358" spans="1:7">
      <c r="A358" s="21">
        <f t="shared" si="8"/>
        <v>36</v>
      </c>
      <c r="B358" s="21" t="s">
        <v>9</v>
      </c>
      <c r="C358" s="127" t="s">
        <v>539</v>
      </c>
      <c r="D358" s="127"/>
      <c r="E358" s="211"/>
      <c r="F358" s="211"/>
      <c r="G358" s="211"/>
    </row>
    <row r="359" spans="1:7">
      <c r="A359" s="21">
        <f t="shared" si="8"/>
        <v>36</v>
      </c>
      <c r="B359" s="21" t="s">
        <v>9</v>
      </c>
      <c r="C359" s="127" t="s">
        <v>539</v>
      </c>
      <c r="D359" s="127"/>
      <c r="E359" s="211"/>
      <c r="F359" s="211"/>
      <c r="G359" s="211"/>
    </row>
    <row r="360" spans="1:7">
      <c r="A360" s="21">
        <f t="shared" si="8"/>
        <v>36</v>
      </c>
      <c r="B360" s="21" t="s">
        <v>9</v>
      </c>
      <c r="C360" s="127" t="s">
        <v>539</v>
      </c>
      <c r="D360" s="127"/>
      <c r="E360" s="211"/>
      <c r="F360" s="211"/>
      <c r="G360" s="211"/>
    </row>
    <row r="361" spans="1:7">
      <c r="A361" s="21">
        <f t="shared" si="8"/>
        <v>36</v>
      </c>
      <c r="B361" s="21" t="s">
        <v>9</v>
      </c>
      <c r="C361" s="127" t="s">
        <v>539</v>
      </c>
      <c r="D361" s="127"/>
      <c r="E361" s="211"/>
      <c r="F361" s="211"/>
      <c r="G361" s="211"/>
    </row>
    <row r="362" spans="1:7">
      <c r="A362" s="21">
        <f t="shared" si="8"/>
        <v>36</v>
      </c>
      <c r="B362" s="21" t="s">
        <v>9</v>
      </c>
      <c r="C362" s="127" t="s">
        <v>539</v>
      </c>
      <c r="D362" s="127"/>
      <c r="E362" s="211"/>
      <c r="F362" s="211"/>
      <c r="G362" s="211"/>
    </row>
    <row r="363" spans="1:7">
      <c r="A363" s="21">
        <f t="shared" si="8"/>
        <v>36</v>
      </c>
      <c r="B363" s="21" t="s">
        <v>9</v>
      </c>
      <c r="C363" s="127" t="s">
        <v>539</v>
      </c>
      <c r="D363" s="127"/>
      <c r="E363" s="211"/>
      <c r="F363" s="211"/>
      <c r="G363" s="211"/>
    </row>
    <row r="364" spans="1:7">
      <c r="A364" s="21">
        <f t="shared" si="8"/>
        <v>36</v>
      </c>
      <c r="B364" s="21" t="s">
        <v>9</v>
      </c>
      <c r="C364" s="127" t="s">
        <v>539</v>
      </c>
      <c r="D364" s="127"/>
      <c r="E364" s="211"/>
      <c r="F364" s="211"/>
      <c r="G364" s="211"/>
    </row>
    <row r="365" spans="1:7">
      <c r="A365" s="21">
        <f t="shared" si="8"/>
        <v>36</v>
      </c>
      <c r="B365" s="21" t="s">
        <v>9</v>
      </c>
      <c r="C365" s="127" t="s">
        <v>539</v>
      </c>
      <c r="D365" s="127"/>
      <c r="E365" s="211"/>
      <c r="F365" s="211"/>
      <c r="G365" s="211"/>
    </row>
    <row r="366" spans="1:7">
      <c r="A366" s="21">
        <f t="shared" si="8"/>
        <v>36</v>
      </c>
      <c r="B366" s="21" t="s">
        <v>9</v>
      </c>
      <c r="C366" s="127" t="s">
        <v>539</v>
      </c>
      <c r="D366" s="127"/>
      <c r="E366" s="211"/>
      <c r="F366" s="211"/>
      <c r="G366" s="211"/>
    </row>
    <row r="367" spans="1:7">
      <c r="A367" s="21">
        <f t="shared" si="8"/>
        <v>36</v>
      </c>
      <c r="B367" s="21" t="s">
        <v>9</v>
      </c>
      <c r="C367" s="127" t="s">
        <v>539</v>
      </c>
      <c r="D367" s="127"/>
      <c r="E367" s="211"/>
      <c r="F367" s="211"/>
      <c r="G367" s="211"/>
    </row>
    <row r="368" spans="1:7">
      <c r="A368" s="21">
        <f t="shared" si="8"/>
        <v>36</v>
      </c>
      <c r="B368" s="21" t="s">
        <v>9</v>
      </c>
      <c r="C368" s="127" t="s">
        <v>539</v>
      </c>
      <c r="D368" s="127"/>
      <c r="E368" s="211"/>
      <c r="F368" s="211"/>
      <c r="G368" s="211"/>
    </row>
    <row r="369" spans="1:7">
      <c r="A369" s="21">
        <f t="shared" si="8"/>
        <v>36</v>
      </c>
      <c r="B369" s="21" t="s">
        <v>9</v>
      </c>
      <c r="C369" s="127" t="s">
        <v>539</v>
      </c>
      <c r="D369" s="127"/>
      <c r="E369" s="211"/>
      <c r="F369" s="211"/>
      <c r="G369" s="211"/>
    </row>
    <row r="370" spans="1:7">
      <c r="A370" s="21">
        <f t="shared" si="8"/>
        <v>36</v>
      </c>
      <c r="B370" s="21" t="s">
        <v>9</v>
      </c>
      <c r="C370" s="127" t="s">
        <v>539</v>
      </c>
      <c r="D370" s="127"/>
      <c r="E370" s="211"/>
      <c r="F370" s="211"/>
      <c r="G370" s="211"/>
    </row>
    <row r="371" spans="1:7">
      <c r="A371" s="21">
        <f t="shared" si="8"/>
        <v>36</v>
      </c>
      <c r="B371" s="21" t="s">
        <v>9</v>
      </c>
      <c r="C371" s="127" t="s">
        <v>539</v>
      </c>
      <c r="D371" s="127"/>
      <c r="E371" s="211"/>
      <c r="F371" s="211"/>
      <c r="G371" s="211"/>
    </row>
    <row r="372" spans="1:7">
      <c r="A372" s="21">
        <f t="shared" si="8"/>
        <v>36</v>
      </c>
      <c r="B372" s="21" t="s">
        <v>9</v>
      </c>
      <c r="C372" s="127" t="s">
        <v>539</v>
      </c>
      <c r="D372" s="127"/>
      <c r="E372" s="211"/>
      <c r="F372" s="211"/>
      <c r="G372" s="211"/>
    </row>
    <row r="373" spans="1:7">
      <c r="A373" s="21">
        <f t="shared" si="8"/>
        <v>36</v>
      </c>
      <c r="B373" s="21" t="s">
        <v>9</v>
      </c>
      <c r="C373" s="127" t="s">
        <v>539</v>
      </c>
      <c r="D373" s="127"/>
      <c r="E373" s="211"/>
      <c r="F373" s="211"/>
      <c r="G373" s="211"/>
    </row>
    <row r="374" spans="1:7">
      <c r="A374" s="21">
        <f t="shared" si="8"/>
        <v>36</v>
      </c>
      <c r="B374" s="21" t="s">
        <v>9</v>
      </c>
      <c r="C374" s="127" t="s">
        <v>539</v>
      </c>
      <c r="D374" s="127"/>
      <c r="E374" s="211"/>
      <c r="F374" s="211"/>
      <c r="G374" s="211"/>
    </row>
    <row r="375" spans="1:7">
      <c r="A375" s="21">
        <f t="shared" si="8"/>
        <v>36</v>
      </c>
      <c r="B375" s="21" t="s">
        <v>9</v>
      </c>
      <c r="C375" s="127" t="s">
        <v>539</v>
      </c>
      <c r="D375" s="127"/>
      <c r="E375" s="211"/>
      <c r="F375" s="211"/>
      <c r="G375" s="211"/>
    </row>
    <row r="376" spans="1:7">
      <c r="A376" s="21">
        <f t="shared" si="8"/>
        <v>36</v>
      </c>
      <c r="B376" s="21" t="s">
        <v>9</v>
      </c>
      <c r="C376" s="127" t="s">
        <v>539</v>
      </c>
      <c r="D376" s="127"/>
      <c r="E376" s="211"/>
      <c r="F376" s="211"/>
      <c r="G376" s="211"/>
    </row>
    <row r="377" spans="1:7">
      <c r="A377" s="21">
        <f t="shared" si="8"/>
        <v>36</v>
      </c>
      <c r="B377" s="21" t="s">
        <v>9</v>
      </c>
      <c r="C377" s="127" t="s">
        <v>539</v>
      </c>
      <c r="D377" s="127"/>
      <c r="E377" s="211"/>
      <c r="F377" s="211"/>
      <c r="G377" s="211"/>
    </row>
    <row r="378" spans="1:7">
      <c r="A378" s="21">
        <f t="shared" si="8"/>
        <v>36</v>
      </c>
      <c r="B378" s="21" t="s">
        <v>9</v>
      </c>
      <c r="C378" s="127" t="s">
        <v>539</v>
      </c>
      <c r="D378" s="127"/>
      <c r="E378" s="211"/>
      <c r="F378" s="211"/>
      <c r="G378" s="211"/>
    </row>
    <row r="379" spans="1:7">
      <c r="A379" s="21">
        <f t="shared" si="8"/>
        <v>36</v>
      </c>
      <c r="B379" s="21" t="s">
        <v>9</v>
      </c>
      <c r="C379" s="127" t="s">
        <v>539</v>
      </c>
      <c r="D379" s="127"/>
      <c r="E379" s="211"/>
      <c r="F379" s="211"/>
      <c r="G379" s="211"/>
    </row>
    <row r="380" spans="1:7">
      <c r="A380" s="21">
        <f t="shared" si="8"/>
        <v>36</v>
      </c>
      <c r="B380" s="21" t="s">
        <v>9</v>
      </c>
      <c r="C380" s="127" t="s">
        <v>539</v>
      </c>
      <c r="D380" s="127"/>
      <c r="E380" s="211"/>
      <c r="F380" s="211"/>
      <c r="G380" s="211"/>
    </row>
    <row r="381" spans="1:7">
      <c r="A381" s="21">
        <f t="shared" si="8"/>
        <v>36</v>
      </c>
      <c r="B381" s="21" t="s">
        <v>9</v>
      </c>
      <c r="C381" s="127" t="s">
        <v>539</v>
      </c>
      <c r="D381" s="127"/>
      <c r="E381" s="211"/>
      <c r="F381" s="211"/>
      <c r="G381" s="211"/>
    </row>
    <row r="382" spans="1:7">
      <c r="A382" s="21">
        <f t="shared" si="8"/>
        <v>36</v>
      </c>
      <c r="B382" s="21" t="s">
        <v>9</v>
      </c>
      <c r="C382" s="127" t="s">
        <v>539</v>
      </c>
      <c r="D382" s="127"/>
      <c r="E382" s="211"/>
      <c r="F382" s="211"/>
      <c r="G382" s="211"/>
    </row>
    <row r="383" spans="1:7">
      <c r="A383" s="21">
        <f t="shared" si="8"/>
        <v>36</v>
      </c>
      <c r="B383" s="21" t="s">
        <v>9</v>
      </c>
      <c r="C383" s="127" t="s">
        <v>539</v>
      </c>
      <c r="D383" s="127"/>
      <c r="E383" s="211"/>
      <c r="F383" s="211"/>
      <c r="G383" s="211"/>
    </row>
    <row r="384" spans="1:7">
      <c r="A384" s="21">
        <f t="shared" si="8"/>
        <v>36</v>
      </c>
      <c r="B384" s="21" t="s">
        <v>9</v>
      </c>
      <c r="C384" s="127" t="s">
        <v>539</v>
      </c>
      <c r="D384" s="127"/>
      <c r="E384" s="211"/>
      <c r="F384" s="211"/>
      <c r="G384" s="211"/>
    </row>
    <row r="385" spans="1:7">
      <c r="A385" s="21">
        <f t="shared" si="8"/>
        <v>36</v>
      </c>
      <c r="B385" s="21" t="s">
        <v>9</v>
      </c>
      <c r="C385" s="127" t="s">
        <v>539</v>
      </c>
      <c r="D385" s="127"/>
      <c r="E385" s="211"/>
      <c r="F385" s="211"/>
      <c r="G385" s="211"/>
    </row>
    <row r="386" spans="1:7">
      <c r="A386" s="21">
        <f t="shared" si="8"/>
        <v>36</v>
      </c>
      <c r="B386" s="21" t="s">
        <v>9</v>
      </c>
      <c r="C386" s="127" t="s">
        <v>539</v>
      </c>
      <c r="D386" s="127"/>
      <c r="E386" s="211"/>
      <c r="F386" s="211"/>
      <c r="G386" s="211"/>
    </row>
    <row r="387" spans="1:7">
      <c r="A387" s="21">
        <f t="shared" si="8"/>
        <v>36</v>
      </c>
      <c r="B387" s="21" t="s">
        <v>9</v>
      </c>
      <c r="C387" s="127" t="s">
        <v>539</v>
      </c>
      <c r="D387" s="127"/>
      <c r="E387" s="211"/>
      <c r="F387" s="211"/>
      <c r="G387" s="211"/>
    </row>
    <row r="388" spans="1:7">
      <c r="A388" s="21">
        <f t="shared" si="8"/>
        <v>36</v>
      </c>
      <c r="B388" s="21" t="s">
        <v>9</v>
      </c>
      <c r="C388" s="127" t="s">
        <v>539</v>
      </c>
      <c r="D388" s="127"/>
      <c r="E388" s="211"/>
      <c r="F388" s="211"/>
      <c r="G388" s="211"/>
    </row>
    <row r="389" spans="1:7">
      <c r="A389" s="21">
        <f t="shared" si="8"/>
        <v>36</v>
      </c>
      <c r="B389" s="21" t="s">
        <v>9</v>
      </c>
      <c r="C389" s="127" t="s">
        <v>539</v>
      </c>
      <c r="D389" s="127"/>
      <c r="E389" s="211"/>
      <c r="F389" s="211"/>
      <c r="G389" s="211"/>
    </row>
    <row r="390" spans="1:7">
      <c r="A390" s="21">
        <f t="shared" si="8"/>
        <v>36</v>
      </c>
      <c r="B390" s="21" t="s">
        <v>9</v>
      </c>
      <c r="C390" s="127" t="s">
        <v>539</v>
      </c>
      <c r="D390" s="127"/>
      <c r="E390" s="211"/>
      <c r="F390" s="211"/>
      <c r="G390" s="211"/>
    </row>
    <row r="391" spans="1:7">
      <c r="A391" s="21">
        <f t="shared" si="8"/>
        <v>36</v>
      </c>
      <c r="B391" s="21" t="s">
        <v>9</v>
      </c>
      <c r="C391" s="127" t="s">
        <v>539</v>
      </c>
      <c r="D391" s="127"/>
      <c r="E391" s="211"/>
      <c r="F391" s="211"/>
      <c r="G391" s="211"/>
    </row>
    <row r="392" spans="1:7">
      <c r="A392" s="21">
        <f t="shared" si="8"/>
        <v>36</v>
      </c>
      <c r="B392" s="21" t="s">
        <v>9</v>
      </c>
      <c r="C392" s="127" t="s">
        <v>539</v>
      </c>
      <c r="D392" s="127"/>
      <c r="E392" s="211"/>
      <c r="F392" s="211"/>
      <c r="G392" s="211"/>
    </row>
    <row r="393" spans="1:7">
      <c r="A393" s="21">
        <f t="shared" si="8"/>
        <v>36</v>
      </c>
      <c r="B393" s="21" t="s">
        <v>9</v>
      </c>
      <c r="C393" s="127" t="s">
        <v>539</v>
      </c>
      <c r="D393" s="127"/>
      <c r="E393" s="211"/>
      <c r="F393" s="211"/>
      <c r="G393" s="211"/>
    </row>
    <row r="394" spans="1:7">
      <c r="A394" s="21">
        <f t="shared" si="8"/>
        <v>36</v>
      </c>
      <c r="B394" s="21" t="s">
        <v>9</v>
      </c>
      <c r="C394" s="127" t="s">
        <v>539</v>
      </c>
      <c r="D394" s="127"/>
      <c r="E394" s="211"/>
      <c r="F394" s="211"/>
      <c r="G394" s="211"/>
    </row>
    <row r="395" spans="1:7">
      <c r="A395" s="21">
        <f t="shared" si="8"/>
        <v>36</v>
      </c>
      <c r="B395" s="21" t="s">
        <v>9</v>
      </c>
      <c r="C395" s="127" t="s">
        <v>539</v>
      </c>
      <c r="D395" s="127"/>
      <c r="E395" s="211"/>
      <c r="F395" s="211"/>
      <c r="G395" s="211"/>
    </row>
    <row r="396" spans="1:7">
      <c r="A396" s="21">
        <f t="shared" si="8"/>
        <v>36</v>
      </c>
      <c r="B396" s="21" t="s">
        <v>9</v>
      </c>
      <c r="C396" s="127" t="s">
        <v>539</v>
      </c>
      <c r="D396" s="127"/>
      <c r="E396" s="211"/>
      <c r="F396" s="211"/>
      <c r="G396" s="211"/>
    </row>
    <row r="397" spans="1:7">
      <c r="A397" s="21">
        <f t="shared" si="8"/>
        <v>36</v>
      </c>
      <c r="B397" s="21" t="s">
        <v>9</v>
      </c>
      <c r="C397" s="127" t="s">
        <v>539</v>
      </c>
      <c r="D397" s="127"/>
      <c r="E397" s="211"/>
      <c r="F397" s="211"/>
      <c r="G397" s="211"/>
    </row>
    <row r="398" spans="1:7">
      <c r="A398" s="21">
        <f t="shared" si="8"/>
        <v>36</v>
      </c>
      <c r="B398" s="21" t="s">
        <v>9</v>
      </c>
      <c r="C398" s="127" t="s">
        <v>539</v>
      </c>
      <c r="D398" s="127"/>
      <c r="E398" s="211"/>
      <c r="F398" s="211"/>
      <c r="G398" s="211"/>
    </row>
    <row r="399" spans="1:7">
      <c r="A399" s="21">
        <f t="shared" si="8"/>
        <v>36</v>
      </c>
      <c r="B399" s="21" t="s">
        <v>9</v>
      </c>
      <c r="C399" s="127" t="s">
        <v>539</v>
      </c>
      <c r="D399" s="127"/>
      <c r="E399" s="211"/>
      <c r="F399" s="211"/>
      <c r="G399" s="211"/>
    </row>
    <row r="400" spans="1:7">
      <c r="A400" s="21">
        <f t="shared" si="8"/>
        <v>36</v>
      </c>
      <c r="B400" s="21" t="s">
        <v>9</v>
      </c>
      <c r="C400" s="127" t="s">
        <v>539</v>
      </c>
      <c r="D400" s="127"/>
      <c r="E400" s="211"/>
      <c r="F400" s="211"/>
      <c r="G400" s="211"/>
    </row>
    <row r="401" spans="1:7">
      <c r="A401" s="21">
        <f t="shared" si="8"/>
        <v>36</v>
      </c>
      <c r="B401" s="21" t="s">
        <v>9</v>
      </c>
      <c r="C401" s="127" t="s">
        <v>539</v>
      </c>
      <c r="D401" s="127"/>
      <c r="E401" s="211"/>
      <c r="F401" s="211"/>
      <c r="G401" s="211"/>
    </row>
    <row r="402" spans="1:7">
      <c r="A402" s="21">
        <f t="shared" si="8"/>
        <v>36</v>
      </c>
      <c r="B402" s="21" t="s">
        <v>9</v>
      </c>
      <c r="C402" s="127" t="s">
        <v>539</v>
      </c>
      <c r="D402" s="127"/>
      <c r="E402" s="211"/>
      <c r="F402" s="211"/>
      <c r="G402" s="211"/>
    </row>
    <row r="403" spans="1:7">
      <c r="A403" s="21">
        <f t="shared" si="8"/>
        <v>36</v>
      </c>
      <c r="B403" s="21" t="s">
        <v>9</v>
      </c>
      <c r="C403" s="127" t="s">
        <v>539</v>
      </c>
      <c r="D403" s="127"/>
      <c r="E403" s="211"/>
      <c r="F403" s="211"/>
      <c r="G403" s="211"/>
    </row>
    <row r="404" spans="1:7">
      <c r="A404" s="21">
        <f t="shared" si="8"/>
        <v>36</v>
      </c>
      <c r="B404" s="21" t="s">
        <v>9</v>
      </c>
      <c r="C404" s="127" t="s">
        <v>539</v>
      </c>
      <c r="D404" s="127"/>
      <c r="E404" s="211"/>
      <c r="F404" s="211"/>
      <c r="G404" s="211"/>
    </row>
    <row r="405" spans="1:7">
      <c r="A405" s="21">
        <f t="shared" si="8"/>
        <v>36</v>
      </c>
      <c r="B405" s="21" t="s">
        <v>9</v>
      </c>
      <c r="C405" s="127" t="s">
        <v>539</v>
      </c>
      <c r="D405" s="127"/>
      <c r="E405" s="211"/>
      <c r="F405" s="211"/>
      <c r="G405" s="211"/>
    </row>
    <row r="406" spans="1:7">
      <c r="A406" s="21">
        <f t="shared" si="8"/>
        <v>36</v>
      </c>
      <c r="B406" s="21" t="s">
        <v>9</v>
      </c>
      <c r="C406" s="127" t="s">
        <v>539</v>
      </c>
      <c r="D406" s="127"/>
      <c r="E406" s="211"/>
      <c r="F406" s="211"/>
      <c r="G406" s="211"/>
    </row>
    <row r="407" spans="1:7">
      <c r="A407" s="21">
        <f t="shared" si="8"/>
        <v>36</v>
      </c>
      <c r="B407" s="21" t="s">
        <v>9</v>
      </c>
      <c r="C407" s="127" t="s">
        <v>539</v>
      </c>
      <c r="D407" s="127"/>
      <c r="E407" s="211"/>
      <c r="F407" s="211"/>
      <c r="G407" s="211"/>
    </row>
    <row r="408" spans="1:7">
      <c r="A408" s="21">
        <f t="shared" si="8"/>
        <v>36</v>
      </c>
      <c r="B408" s="21" t="s">
        <v>9</v>
      </c>
      <c r="C408" s="127" t="s">
        <v>539</v>
      </c>
      <c r="D408" s="127"/>
      <c r="E408" s="211"/>
      <c r="F408" s="211"/>
      <c r="G408" s="211"/>
    </row>
    <row r="409" spans="1:7">
      <c r="A409" s="21">
        <f t="shared" si="8"/>
        <v>36</v>
      </c>
      <c r="B409" s="21" t="s">
        <v>9</v>
      </c>
      <c r="C409" s="127" t="s">
        <v>539</v>
      </c>
      <c r="D409" s="127"/>
      <c r="E409" s="211"/>
      <c r="F409" s="211"/>
      <c r="G409" s="211"/>
    </row>
    <row r="410" spans="1:7">
      <c r="A410" s="21">
        <f t="shared" si="8"/>
        <v>36</v>
      </c>
      <c r="B410" s="21" t="s">
        <v>9</v>
      </c>
      <c r="C410" s="127" t="s">
        <v>539</v>
      </c>
      <c r="D410" s="127"/>
      <c r="E410" s="211"/>
      <c r="F410" s="211"/>
      <c r="G410" s="211"/>
    </row>
    <row r="411" spans="1:7">
      <c r="A411" s="21">
        <f t="shared" si="8"/>
        <v>36</v>
      </c>
      <c r="B411" s="21" t="s">
        <v>9</v>
      </c>
      <c r="C411" s="127" t="s">
        <v>539</v>
      </c>
      <c r="D411" s="127"/>
      <c r="E411" s="211"/>
      <c r="F411" s="211"/>
      <c r="G411" s="211"/>
    </row>
    <row r="412" spans="1:7">
      <c r="A412" s="21">
        <f t="shared" si="8"/>
        <v>36</v>
      </c>
      <c r="B412" s="21" t="s">
        <v>9</v>
      </c>
      <c r="C412" s="127" t="s">
        <v>539</v>
      </c>
      <c r="D412" s="127"/>
      <c r="E412" s="211"/>
      <c r="F412" s="211"/>
      <c r="G412" s="211"/>
    </row>
    <row r="413" spans="1:7">
      <c r="A413" s="21">
        <f t="shared" si="8"/>
        <v>36</v>
      </c>
      <c r="B413" s="21" t="s">
        <v>9</v>
      </c>
      <c r="C413" s="127" t="s">
        <v>539</v>
      </c>
      <c r="D413" s="127"/>
      <c r="E413" s="211"/>
      <c r="F413" s="211"/>
      <c r="G413" s="211"/>
    </row>
    <row r="414" spans="1:7">
      <c r="A414" s="21">
        <f t="shared" si="8"/>
        <v>36</v>
      </c>
      <c r="B414" s="21" t="s">
        <v>9</v>
      </c>
      <c r="C414" s="127" t="s">
        <v>539</v>
      </c>
      <c r="D414" s="127"/>
      <c r="E414" s="211"/>
      <c r="F414" s="211"/>
      <c r="G414" s="211"/>
    </row>
    <row r="415" spans="1:7">
      <c r="A415" s="21">
        <f t="shared" si="8"/>
        <v>36</v>
      </c>
      <c r="B415" s="21" t="s">
        <v>9</v>
      </c>
      <c r="C415" s="127" t="s">
        <v>539</v>
      </c>
      <c r="D415" s="127"/>
      <c r="E415" s="211"/>
      <c r="F415" s="211"/>
      <c r="G415" s="211"/>
    </row>
    <row r="416" spans="1:7">
      <c r="A416" s="21">
        <f t="shared" si="8"/>
        <v>36</v>
      </c>
      <c r="B416" s="21" t="s">
        <v>9</v>
      </c>
      <c r="C416" s="127" t="s">
        <v>539</v>
      </c>
      <c r="D416" s="127"/>
      <c r="E416" s="211"/>
      <c r="F416" s="211"/>
      <c r="G416" s="211"/>
    </row>
    <row r="417" spans="1:7">
      <c r="A417" s="21">
        <f t="shared" ref="A417:A480" si="9">IF($C417="","blank",MATCH($C417,$I$5:$I$204,0))</f>
        <v>36</v>
      </c>
      <c r="B417" s="21" t="s">
        <v>9</v>
      </c>
      <c r="C417" s="127" t="s">
        <v>539</v>
      </c>
      <c r="D417" s="127"/>
      <c r="E417" s="211"/>
      <c r="F417" s="211"/>
      <c r="G417" s="211"/>
    </row>
    <row r="418" spans="1:7">
      <c r="A418" s="21">
        <f t="shared" si="9"/>
        <v>36</v>
      </c>
      <c r="B418" s="21" t="s">
        <v>9</v>
      </c>
      <c r="C418" s="127" t="s">
        <v>539</v>
      </c>
      <c r="D418" s="127"/>
      <c r="E418" s="211"/>
      <c r="F418" s="211"/>
      <c r="G418" s="211"/>
    </row>
    <row r="419" spans="1:7">
      <c r="A419" s="21">
        <f t="shared" si="9"/>
        <v>36</v>
      </c>
      <c r="B419" s="21" t="s">
        <v>9</v>
      </c>
      <c r="C419" s="127" t="s">
        <v>539</v>
      </c>
      <c r="D419" s="127"/>
      <c r="E419" s="211"/>
      <c r="F419" s="211"/>
      <c r="G419" s="211"/>
    </row>
    <row r="420" spans="1:7">
      <c r="A420" s="21">
        <f t="shared" si="9"/>
        <v>36</v>
      </c>
      <c r="B420" s="21" t="s">
        <v>9</v>
      </c>
      <c r="C420" s="127" t="s">
        <v>539</v>
      </c>
      <c r="D420" s="127"/>
      <c r="E420" s="211"/>
      <c r="F420" s="211"/>
      <c r="G420" s="211"/>
    </row>
    <row r="421" spans="1:7">
      <c r="A421" s="21">
        <f t="shared" si="9"/>
        <v>36</v>
      </c>
      <c r="B421" s="21" t="s">
        <v>9</v>
      </c>
      <c r="C421" s="127" t="s">
        <v>539</v>
      </c>
      <c r="D421" s="127"/>
      <c r="E421" s="211"/>
      <c r="F421" s="211"/>
      <c r="G421" s="211"/>
    </row>
    <row r="422" spans="1:7">
      <c r="A422" s="21">
        <f t="shared" si="9"/>
        <v>36</v>
      </c>
      <c r="B422" s="21" t="s">
        <v>9</v>
      </c>
      <c r="C422" s="127" t="s">
        <v>539</v>
      </c>
      <c r="D422" s="127"/>
      <c r="E422" s="211"/>
      <c r="F422" s="211"/>
      <c r="G422" s="211"/>
    </row>
    <row r="423" spans="1:7">
      <c r="A423" s="21">
        <f t="shared" si="9"/>
        <v>36</v>
      </c>
      <c r="B423" s="21" t="s">
        <v>9</v>
      </c>
      <c r="C423" s="127" t="s">
        <v>539</v>
      </c>
      <c r="D423" s="127"/>
      <c r="E423" s="211"/>
      <c r="F423" s="211"/>
      <c r="G423" s="211"/>
    </row>
    <row r="424" spans="1:7">
      <c r="A424" s="21">
        <f t="shared" si="9"/>
        <v>36</v>
      </c>
      <c r="B424" s="21" t="s">
        <v>9</v>
      </c>
      <c r="C424" s="127" t="s">
        <v>539</v>
      </c>
      <c r="D424" s="127"/>
      <c r="E424" s="211"/>
      <c r="F424" s="211"/>
      <c r="G424" s="211"/>
    </row>
    <row r="425" spans="1:7">
      <c r="A425" s="21">
        <f t="shared" si="9"/>
        <v>36</v>
      </c>
      <c r="B425" s="21" t="s">
        <v>9</v>
      </c>
      <c r="C425" s="127" t="s">
        <v>539</v>
      </c>
      <c r="D425" s="127"/>
      <c r="E425" s="211"/>
      <c r="F425" s="211"/>
      <c r="G425" s="211"/>
    </row>
    <row r="426" spans="1:7">
      <c r="A426" s="21">
        <f t="shared" si="9"/>
        <v>36</v>
      </c>
      <c r="B426" s="21" t="s">
        <v>9</v>
      </c>
      <c r="C426" s="127" t="s">
        <v>539</v>
      </c>
      <c r="D426" s="127"/>
      <c r="E426" s="211"/>
      <c r="F426" s="211"/>
      <c r="G426" s="211"/>
    </row>
    <row r="427" spans="1:7">
      <c r="A427" s="21">
        <f t="shared" si="9"/>
        <v>36</v>
      </c>
      <c r="B427" s="21" t="s">
        <v>9</v>
      </c>
      <c r="C427" s="127" t="s">
        <v>539</v>
      </c>
      <c r="D427" s="127"/>
      <c r="E427" s="211"/>
      <c r="F427" s="211"/>
      <c r="G427" s="211"/>
    </row>
    <row r="428" spans="1:7">
      <c r="A428" s="21">
        <f t="shared" si="9"/>
        <v>36</v>
      </c>
      <c r="B428" s="21" t="s">
        <v>9</v>
      </c>
      <c r="C428" s="127" t="s">
        <v>539</v>
      </c>
      <c r="D428" s="127"/>
      <c r="E428" s="211"/>
      <c r="F428" s="211"/>
      <c r="G428" s="211"/>
    </row>
    <row r="429" spans="1:7">
      <c r="A429" s="21">
        <f t="shared" si="9"/>
        <v>36</v>
      </c>
      <c r="B429" s="21" t="s">
        <v>9</v>
      </c>
      <c r="C429" s="127" t="s">
        <v>539</v>
      </c>
      <c r="D429" s="127"/>
      <c r="E429" s="211"/>
      <c r="F429" s="211"/>
      <c r="G429" s="211"/>
    </row>
    <row r="430" spans="1:7">
      <c r="A430" s="21">
        <f t="shared" si="9"/>
        <v>36</v>
      </c>
      <c r="B430" s="21" t="s">
        <v>9</v>
      </c>
      <c r="C430" s="127" t="s">
        <v>539</v>
      </c>
      <c r="D430" s="127"/>
      <c r="E430" s="211"/>
      <c r="F430" s="211"/>
      <c r="G430" s="211"/>
    </row>
    <row r="431" spans="1:7">
      <c r="A431" s="21">
        <f t="shared" si="9"/>
        <v>36</v>
      </c>
      <c r="B431" s="21" t="s">
        <v>9</v>
      </c>
      <c r="C431" s="127" t="s">
        <v>539</v>
      </c>
      <c r="D431" s="127"/>
      <c r="E431" s="211"/>
      <c r="F431" s="211"/>
      <c r="G431" s="211"/>
    </row>
    <row r="432" spans="1:7">
      <c r="A432" s="21">
        <f t="shared" si="9"/>
        <v>36</v>
      </c>
      <c r="B432" s="21" t="s">
        <v>9</v>
      </c>
      <c r="C432" s="127" t="s">
        <v>539</v>
      </c>
      <c r="D432" s="127"/>
      <c r="E432" s="211"/>
      <c r="F432" s="211"/>
      <c r="G432" s="211"/>
    </row>
    <row r="433" spans="1:7">
      <c r="A433" s="21">
        <f t="shared" si="9"/>
        <v>36</v>
      </c>
      <c r="B433" s="21" t="s">
        <v>9</v>
      </c>
      <c r="C433" s="127" t="s">
        <v>539</v>
      </c>
      <c r="D433" s="127"/>
      <c r="E433" s="211"/>
      <c r="F433" s="211"/>
      <c r="G433" s="211"/>
    </row>
    <row r="434" spans="1:7">
      <c r="A434" s="21">
        <f t="shared" si="9"/>
        <v>36</v>
      </c>
      <c r="B434" s="21" t="s">
        <v>9</v>
      </c>
      <c r="C434" s="127" t="s">
        <v>539</v>
      </c>
      <c r="D434" s="127"/>
      <c r="E434" s="211"/>
      <c r="F434" s="211"/>
      <c r="G434" s="211"/>
    </row>
    <row r="435" spans="1:7">
      <c r="A435" s="21">
        <f t="shared" si="9"/>
        <v>36</v>
      </c>
      <c r="B435" s="21" t="s">
        <v>9</v>
      </c>
      <c r="C435" s="127" t="s">
        <v>539</v>
      </c>
      <c r="D435" s="127"/>
      <c r="E435" s="211"/>
      <c r="F435" s="211"/>
      <c r="G435" s="211"/>
    </row>
    <row r="436" spans="1:7">
      <c r="A436" s="21">
        <f t="shared" si="9"/>
        <v>36</v>
      </c>
      <c r="B436" s="21" t="s">
        <v>9</v>
      </c>
      <c r="C436" s="127" t="s">
        <v>539</v>
      </c>
      <c r="D436" s="127"/>
      <c r="E436" s="211"/>
      <c r="F436" s="211"/>
      <c r="G436" s="211"/>
    </row>
    <row r="437" spans="1:7">
      <c r="A437" s="21">
        <f t="shared" si="9"/>
        <v>36</v>
      </c>
      <c r="B437" s="21" t="s">
        <v>9</v>
      </c>
      <c r="C437" s="127" t="s">
        <v>539</v>
      </c>
      <c r="D437" s="127"/>
      <c r="E437" s="211"/>
      <c r="F437" s="211"/>
      <c r="G437" s="211"/>
    </row>
    <row r="438" spans="1:7">
      <c r="A438" s="21">
        <f t="shared" si="9"/>
        <v>36</v>
      </c>
      <c r="B438" s="21" t="s">
        <v>9</v>
      </c>
      <c r="C438" s="127" t="s">
        <v>539</v>
      </c>
      <c r="D438" s="127"/>
      <c r="E438" s="211"/>
      <c r="F438" s="211"/>
      <c r="G438" s="211"/>
    </row>
    <row r="439" spans="1:7">
      <c r="A439" s="21">
        <f t="shared" si="9"/>
        <v>36</v>
      </c>
      <c r="B439" s="21" t="s">
        <v>9</v>
      </c>
      <c r="C439" s="127" t="s">
        <v>539</v>
      </c>
      <c r="D439" s="127"/>
      <c r="E439" s="211"/>
      <c r="F439" s="211"/>
      <c r="G439" s="211"/>
    </row>
    <row r="440" spans="1:7">
      <c r="A440" s="21">
        <f t="shared" si="9"/>
        <v>36</v>
      </c>
      <c r="B440" s="21" t="s">
        <v>9</v>
      </c>
      <c r="C440" s="127" t="s">
        <v>539</v>
      </c>
      <c r="D440" s="127"/>
      <c r="E440" s="211"/>
      <c r="F440" s="211"/>
      <c r="G440" s="211"/>
    </row>
    <row r="441" spans="1:7">
      <c r="A441" s="21">
        <f t="shared" si="9"/>
        <v>78</v>
      </c>
      <c r="B441" s="21" t="s">
        <v>10</v>
      </c>
      <c r="C441" s="127" t="s">
        <v>868</v>
      </c>
      <c r="D441" s="127"/>
      <c r="E441" s="211"/>
      <c r="F441" s="211"/>
      <c r="G441" s="211"/>
    </row>
    <row r="442" spans="1:7">
      <c r="A442" s="21">
        <f t="shared" si="9"/>
        <v>82</v>
      </c>
      <c r="B442" s="21" t="s">
        <v>18</v>
      </c>
      <c r="C442" s="127" t="s">
        <v>1200</v>
      </c>
      <c r="D442" s="127"/>
      <c r="E442" s="211"/>
      <c r="F442" s="211"/>
      <c r="G442" s="211"/>
    </row>
    <row r="443" spans="1:7">
      <c r="A443" s="21">
        <f t="shared" si="9"/>
        <v>83</v>
      </c>
      <c r="B443" s="21" t="s">
        <v>10</v>
      </c>
      <c r="C443" s="127" t="s">
        <v>32</v>
      </c>
      <c r="D443" s="127"/>
      <c r="E443" s="211"/>
      <c r="F443" s="211"/>
      <c r="G443" s="211"/>
    </row>
    <row r="444" spans="1:7">
      <c r="A444" s="21">
        <f t="shared" si="9"/>
        <v>84</v>
      </c>
      <c r="B444" s="21" t="s">
        <v>10</v>
      </c>
      <c r="C444" s="127" t="s">
        <v>15</v>
      </c>
      <c r="D444" s="127"/>
      <c r="E444" s="211"/>
      <c r="F444" s="211"/>
      <c r="G444" s="211"/>
    </row>
    <row r="445" spans="1:7">
      <c r="A445" s="21">
        <f t="shared" si="9"/>
        <v>87</v>
      </c>
      <c r="B445" s="21" t="s">
        <v>10</v>
      </c>
      <c r="C445" s="127" t="s">
        <v>27</v>
      </c>
      <c r="D445" s="127"/>
      <c r="E445" s="211"/>
      <c r="F445" s="211"/>
      <c r="G445" s="211"/>
    </row>
    <row r="446" spans="1:7">
      <c r="A446" s="21">
        <f t="shared" si="9"/>
        <v>105</v>
      </c>
      <c r="B446" s="21" t="s">
        <v>9</v>
      </c>
      <c r="C446" s="127" t="s">
        <v>1489</v>
      </c>
      <c r="D446" s="127"/>
      <c r="E446" s="211"/>
      <c r="F446" s="211"/>
      <c r="G446" s="211"/>
    </row>
    <row r="447" spans="1:7">
      <c r="A447" s="21">
        <f t="shared" si="9"/>
        <v>105</v>
      </c>
      <c r="B447" s="21" t="s">
        <v>9</v>
      </c>
      <c r="C447" s="127" t="s">
        <v>1489</v>
      </c>
      <c r="D447" s="127"/>
      <c r="E447" s="211"/>
      <c r="F447" s="211"/>
      <c r="G447" s="211"/>
    </row>
    <row r="448" spans="1:7">
      <c r="A448" s="21">
        <f t="shared" si="9"/>
        <v>105</v>
      </c>
      <c r="B448" s="21" t="s">
        <v>9</v>
      </c>
      <c r="C448" s="127" t="s">
        <v>1489</v>
      </c>
      <c r="D448" s="127"/>
      <c r="E448" s="211"/>
      <c r="F448" s="211"/>
      <c r="G448" s="211"/>
    </row>
    <row r="449" spans="1:7">
      <c r="A449" s="21">
        <f t="shared" si="9"/>
        <v>105</v>
      </c>
      <c r="B449" s="21" t="s">
        <v>9</v>
      </c>
      <c r="C449" s="127" t="s">
        <v>1489</v>
      </c>
      <c r="D449" s="127"/>
      <c r="E449" s="211"/>
      <c r="F449" s="211"/>
      <c r="G449" s="211"/>
    </row>
    <row r="450" spans="1:7">
      <c r="A450" s="21">
        <f t="shared" si="9"/>
        <v>105</v>
      </c>
      <c r="B450" s="21" t="s">
        <v>9</v>
      </c>
      <c r="C450" s="127" t="s">
        <v>1489</v>
      </c>
      <c r="D450" s="127"/>
      <c r="E450" s="211"/>
      <c r="F450" s="211"/>
      <c r="G450" s="211"/>
    </row>
    <row r="451" spans="1:7">
      <c r="A451" s="21">
        <f t="shared" si="9"/>
        <v>105</v>
      </c>
      <c r="B451" s="21" t="s">
        <v>9</v>
      </c>
      <c r="C451" s="127" t="s">
        <v>1489</v>
      </c>
      <c r="D451" s="127"/>
      <c r="E451" s="211"/>
      <c r="F451" s="211"/>
      <c r="G451" s="211"/>
    </row>
    <row r="452" spans="1:7">
      <c r="A452" s="21">
        <f t="shared" si="9"/>
        <v>105</v>
      </c>
      <c r="B452" s="21" t="s">
        <v>9</v>
      </c>
      <c r="C452" s="127" t="s">
        <v>1489</v>
      </c>
      <c r="D452" s="127"/>
      <c r="E452" s="211"/>
      <c r="F452" s="211"/>
      <c r="G452" s="211"/>
    </row>
    <row r="453" spans="1:7">
      <c r="A453" s="21">
        <f t="shared" si="9"/>
        <v>105</v>
      </c>
      <c r="B453" s="21" t="s">
        <v>9</v>
      </c>
      <c r="C453" s="127" t="s">
        <v>1489</v>
      </c>
      <c r="D453" s="127"/>
      <c r="E453" s="211"/>
      <c r="F453" s="211"/>
      <c r="G453" s="211"/>
    </row>
    <row r="454" spans="1:7">
      <c r="A454" s="21">
        <f t="shared" si="9"/>
        <v>105</v>
      </c>
      <c r="B454" s="21" t="s">
        <v>9</v>
      </c>
      <c r="C454" s="127" t="s">
        <v>1489</v>
      </c>
      <c r="D454" s="127"/>
      <c r="E454" s="211"/>
      <c r="F454" s="211"/>
      <c r="G454" s="211"/>
    </row>
    <row r="455" spans="1:7">
      <c r="A455" s="21">
        <f t="shared" si="9"/>
        <v>112</v>
      </c>
      <c r="B455" s="21" t="s">
        <v>9</v>
      </c>
      <c r="C455" s="127" t="s">
        <v>408</v>
      </c>
      <c r="D455" s="127"/>
      <c r="E455" s="211"/>
      <c r="F455" s="211"/>
      <c r="G455" s="211"/>
    </row>
    <row r="456" spans="1:7">
      <c r="A456" s="21">
        <f t="shared" si="9"/>
        <v>112</v>
      </c>
      <c r="B456" s="21" t="s">
        <v>9</v>
      </c>
      <c r="C456" s="127" t="s">
        <v>408</v>
      </c>
      <c r="D456" s="127"/>
      <c r="E456" s="211"/>
      <c r="F456" s="211"/>
      <c r="G456" s="211"/>
    </row>
    <row r="457" spans="1:7">
      <c r="A457" s="21">
        <f t="shared" si="9"/>
        <v>112</v>
      </c>
      <c r="B457" s="21" t="s">
        <v>9</v>
      </c>
      <c r="C457" s="127" t="s">
        <v>408</v>
      </c>
      <c r="D457" s="127"/>
      <c r="E457" s="211"/>
      <c r="F457" s="211"/>
      <c r="G457" s="211"/>
    </row>
    <row r="458" spans="1:7">
      <c r="A458" s="21">
        <f t="shared" si="9"/>
        <v>112</v>
      </c>
      <c r="B458" s="21" t="s">
        <v>9</v>
      </c>
      <c r="C458" s="127" t="s">
        <v>408</v>
      </c>
      <c r="D458" s="127"/>
      <c r="E458" s="211"/>
      <c r="F458" s="211"/>
      <c r="G458" s="211"/>
    </row>
    <row r="459" spans="1:7">
      <c r="A459" s="21">
        <f t="shared" si="9"/>
        <v>112</v>
      </c>
      <c r="B459" s="21" t="s">
        <v>9</v>
      </c>
      <c r="C459" s="127" t="s">
        <v>408</v>
      </c>
      <c r="D459" s="127"/>
      <c r="E459" s="211"/>
      <c r="F459" s="211"/>
      <c r="G459" s="211"/>
    </row>
    <row r="460" spans="1:7">
      <c r="A460" s="21">
        <f t="shared" si="9"/>
        <v>112</v>
      </c>
      <c r="B460" s="21" t="s">
        <v>9</v>
      </c>
      <c r="C460" s="127" t="s">
        <v>408</v>
      </c>
      <c r="D460" s="127"/>
      <c r="E460" s="211"/>
      <c r="F460" s="211"/>
      <c r="G460" s="211"/>
    </row>
    <row r="461" spans="1:7">
      <c r="A461" s="21">
        <f t="shared" si="9"/>
        <v>112</v>
      </c>
      <c r="B461" s="21" t="s">
        <v>9</v>
      </c>
      <c r="C461" s="127" t="s">
        <v>408</v>
      </c>
      <c r="D461" s="127"/>
      <c r="E461" s="211"/>
      <c r="F461" s="211"/>
      <c r="G461" s="211"/>
    </row>
    <row r="462" spans="1:7">
      <c r="A462" s="21">
        <f t="shared" si="9"/>
        <v>112</v>
      </c>
      <c r="B462" s="21" t="s">
        <v>9</v>
      </c>
      <c r="C462" s="127" t="s">
        <v>408</v>
      </c>
      <c r="D462" s="127"/>
      <c r="E462" s="211"/>
      <c r="F462" s="211"/>
      <c r="G462" s="211"/>
    </row>
    <row r="463" spans="1:7">
      <c r="A463" s="21">
        <f t="shared" si="9"/>
        <v>115</v>
      </c>
      <c r="B463" s="21" t="s">
        <v>9</v>
      </c>
      <c r="C463" s="127" t="s">
        <v>1589</v>
      </c>
      <c r="D463" s="127"/>
      <c r="E463" s="211"/>
      <c r="F463" s="211"/>
      <c r="G463" s="211"/>
    </row>
    <row r="464" spans="1:7">
      <c r="A464" s="21">
        <f t="shared" si="9"/>
        <v>116</v>
      </c>
      <c r="B464" s="21" t="s">
        <v>9</v>
      </c>
      <c r="C464" s="127" t="s">
        <v>1590</v>
      </c>
      <c r="D464" s="127"/>
      <c r="E464" s="211"/>
      <c r="F464" s="211"/>
      <c r="G464" s="211"/>
    </row>
    <row r="465" spans="1:7">
      <c r="A465" s="21">
        <f t="shared" si="9"/>
        <v>120</v>
      </c>
      <c r="B465" s="21" t="s">
        <v>18</v>
      </c>
      <c r="C465" s="127" t="s">
        <v>1217</v>
      </c>
      <c r="D465" s="127"/>
      <c r="E465" s="211"/>
      <c r="F465" s="211"/>
      <c r="G465" s="211"/>
    </row>
    <row r="466" spans="1:7">
      <c r="A466" s="21">
        <f t="shared" si="9"/>
        <v>130</v>
      </c>
      <c r="B466" s="21" t="s">
        <v>10</v>
      </c>
      <c r="C466" s="127" t="s">
        <v>14</v>
      </c>
      <c r="D466" s="127"/>
      <c r="E466" s="211"/>
      <c r="F466" s="211"/>
      <c r="G466" s="211"/>
    </row>
    <row r="467" spans="1:7">
      <c r="A467" s="21">
        <f t="shared" si="9"/>
        <v>130</v>
      </c>
      <c r="B467" s="21" t="s">
        <v>10</v>
      </c>
      <c r="C467" s="127" t="s">
        <v>14</v>
      </c>
      <c r="D467" s="127"/>
      <c r="E467" s="211"/>
      <c r="F467" s="211"/>
      <c r="G467" s="211"/>
    </row>
    <row r="468" spans="1:7">
      <c r="A468" s="21">
        <f t="shared" si="9"/>
        <v>130</v>
      </c>
      <c r="B468" s="21" t="s">
        <v>10</v>
      </c>
      <c r="C468" s="127" t="s">
        <v>14</v>
      </c>
      <c r="D468" s="127"/>
      <c r="E468" s="211"/>
      <c r="F468" s="211"/>
      <c r="G468" s="211"/>
    </row>
    <row r="469" spans="1:7">
      <c r="A469" s="21">
        <f t="shared" si="9"/>
        <v>131</v>
      </c>
      <c r="B469" s="21" t="s">
        <v>9</v>
      </c>
      <c r="C469" s="127" t="s">
        <v>930</v>
      </c>
      <c r="D469" s="127"/>
      <c r="E469" s="211"/>
      <c r="F469" s="211"/>
      <c r="G469" s="211"/>
    </row>
    <row r="470" spans="1:7">
      <c r="A470" s="21">
        <f t="shared" si="9"/>
        <v>132</v>
      </c>
      <c r="B470" s="21" t="s">
        <v>10</v>
      </c>
      <c r="C470" s="127" t="s">
        <v>19</v>
      </c>
      <c r="D470" s="127"/>
      <c r="E470" s="211"/>
      <c r="F470" s="211"/>
      <c r="G470" s="211"/>
    </row>
    <row r="471" spans="1:7">
      <c r="A471" s="21">
        <f t="shared" si="9"/>
        <v>132</v>
      </c>
      <c r="B471" s="21" t="s">
        <v>10</v>
      </c>
      <c r="C471" s="127" t="s">
        <v>19</v>
      </c>
      <c r="D471" s="127"/>
      <c r="E471" s="211"/>
      <c r="F471" s="211"/>
      <c r="G471" s="211"/>
    </row>
    <row r="472" spans="1:7">
      <c r="A472" s="21">
        <f t="shared" si="9"/>
        <v>133</v>
      </c>
      <c r="B472" s="21" t="s">
        <v>10</v>
      </c>
      <c r="C472" s="127" t="s">
        <v>719</v>
      </c>
      <c r="D472" s="127"/>
      <c r="E472" s="211"/>
      <c r="F472" s="211"/>
      <c r="G472" s="211"/>
    </row>
    <row r="473" spans="1:7">
      <c r="A473" s="21">
        <f t="shared" si="9"/>
        <v>134</v>
      </c>
      <c r="B473" s="21" t="s">
        <v>10</v>
      </c>
      <c r="C473" s="127" t="s">
        <v>824</v>
      </c>
      <c r="D473" s="127"/>
      <c r="E473" s="211"/>
      <c r="F473" s="211"/>
      <c r="G473" s="211"/>
    </row>
    <row r="474" spans="1:7">
      <c r="A474" s="21">
        <f t="shared" si="9"/>
        <v>133</v>
      </c>
      <c r="B474" s="21" t="s">
        <v>10</v>
      </c>
      <c r="C474" s="127" t="s">
        <v>719</v>
      </c>
      <c r="D474" s="127"/>
      <c r="E474" s="211"/>
      <c r="F474" s="211"/>
      <c r="G474" s="211"/>
    </row>
    <row r="475" spans="1:7">
      <c r="A475" s="21">
        <f t="shared" si="9"/>
        <v>134</v>
      </c>
      <c r="B475" s="21" t="s">
        <v>10</v>
      </c>
      <c r="C475" s="127" t="s">
        <v>824</v>
      </c>
      <c r="D475" s="127"/>
      <c r="E475" s="211"/>
      <c r="F475" s="211"/>
      <c r="G475" s="211"/>
    </row>
    <row r="476" spans="1:7">
      <c r="A476" s="21">
        <f t="shared" si="9"/>
        <v>135</v>
      </c>
      <c r="B476" s="21" t="s">
        <v>10</v>
      </c>
      <c r="C476" s="127" t="s">
        <v>940</v>
      </c>
      <c r="D476" s="127"/>
      <c r="E476" s="211"/>
      <c r="F476" s="211"/>
      <c r="G476" s="211"/>
    </row>
    <row r="477" spans="1:7">
      <c r="A477" s="21">
        <f t="shared" si="9"/>
        <v>135</v>
      </c>
      <c r="B477" s="21" t="s">
        <v>10</v>
      </c>
      <c r="C477" s="127" t="s">
        <v>940</v>
      </c>
      <c r="D477" s="127"/>
      <c r="E477" s="211"/>
      <c r="F477" s="211"/>
      <c r="G477" s="211"/>
    </row>
    <row r="478" spans="1:7">
      <c r="A478" s="21">
        <f t="shared" si="9"/>
        <v>137</v>
      </c>
      <c r="B478" s="21" t="s">
        <v>10</v>
      </c>
      <c r="C478" s="127" t="s">
        <v>363</v>
      </c>
      <c r="D478" s="127"/>
      <c r="E478" s="211"/>
      <c r="F478" s="211"/>
      <c r="G478" s="211"/>
    </row>
    <row r="479" spans="1:7">
      <c r="A479" s="21">
        <f t="shared" si="9"/>
        <v>139</v>
      </c>
      <c r="B479" s="21" t="s">
        <v>10</v>
      </c>
      <c r="C479" s="127" t="s">
        <v>822</v>
      </c>
      <c r="D479" s="127"/>
      <c r="E479" s="211"/>
      <c r="F479" s="211"/>
      <c r="G479" s="211"/>
    </row>
    <row r="480" spans="1:7">
      <c r="A480" s="21">
        <f t="shared" si="9"/>
        <v>141</v>
      </c>
      <c r="B480" s="21" t="s">
        <v>10</v>
      </c>
      <c r="C480" s="127" t="s">
        <v>879</v>
      </c>
      <c r="D480" s="127"/>
      <c r="E480" s="211"/>
      <c r="F480" s="211"/>
      <c r="G480" s="211"/>
    </row>
    <row r="481" spans="1:7">
      <c r="A481" s="21">
        <f t="shared" ref="A481:A544" si="10">IF($C481="","blank",MATCH($C481,$I$5:$I$204,0))</f>
        <v>141</v>
      </c>
      <c r="B481" s="21" t="s">
        <v>10</v>
      </c>
      <c r="C481" s="127" t="s">
        <v>879</v>
      </c>
      <c r="D481" s="127"/>
      <c r="E481" s="211"/>
      <c r="F481" s="211"/>
      <c r="G481" s="211"/>
    </row>
    <row r="482" spans="1:7">
      <c r="A482" s="21">
        <f t="shared" si="10"/>
        <v>141</v>
      </c>
      <c r="B482" s="21" t="s">
        <v>10</v>
      </c>
      <c r="C482" s="127" t="s">
        <v>879</v>
      </c>
      <c r="D482" s="127"/>
      <c r="E482" s="211"/>
      <c r="F482" s="211"/>
      <c r="G482" s="211"/>
    </row>
    <row r="483" spans="1:7">
      <c r="A483" s="21">
        <f t="shared" si="10"/>
        <v>141</v>
      </c>
      <c r="B483" s="21" t="s">
        <v>10</v>
      </c>
      <c r="C483" s="127" t="s">
        <v>879</v>
      </c>
      <c r="D483" s="127"/>
      <c r="E483" s="211"/>
      <c r="F483" s="211"/>
      <c r="G483" s="211"/>
    </row>
    <row r="484" spans="1:7">
      <c r="A484" s="21">
        <f t="shared" si="10"/>
        <v>141</v>
      </c>
      <c r="B484" s="21" t="s">
        <v>10</v>
      </c>
      <c r="C484" s="127" t="s">
        <v>879</v>
      </c>
      <c r="D484" s="127"/>
      <c r="E484" s="211"/>
      <c r="F484" s="211"/>
      <c r="G484" s="211"/>
    </row>
    <row r="485" spans="1:7">
      <c r="A485" s="21">
        <f t="shared" si="10"/>
        <v>141</v>
      </c>
      <c r="B485" s="21" t="s">
        <v>10</v>
      </c>
      <c r="C485" s="127" t="s">
        <v>879</v>
      </c>
      <c r="D485" s="127"/>
      <c r="E485" s="211"/>
      <c r="F485" s="211"/>
      <c r="G485" s="211"/>
    </row>
    <row r="486" spans="1:7">
      <c r="A486" s="21">
        <f t="shared" si="10"/>
        <v>141</v>
      </c>
      <c r="B486" s="21" t="s">
        <v>10</v>
      </c>
      <c r="C486" s="127" t="s">
        <v>879</v>
      </c>
      <c r="D486" s="127"/>
      <c r="E486" s="211"/>
      <c r="F486" s="211"/>
      <c r="G486" s="211"/>
    </row>
    <row r="487" spans="1:7">
      <c r="A487" s="21">
        <f t="shared" si="10"/>
        <v>141</v>
      </c>
      <c r="B487" s="21" t="s">
        <v>10</v>
      </c>
      <c r="C487" s="127" t="s">
        <v>879</v>
      </c>
      <c r="D487" s="127"/>
      <c r="E487" s="211"/>
      <c r="F487" s="211"/>
      <c r="G487" s="211"/>
    </row>
    <row r="488" spans="1:7">
      <c r="A488" s="21">
        <f t="shared" si="10"/>
        <v>141</v>
      </c>
      <c r="B488" s="21" t="s">
        <v>10</v>
      </c>
      <c r="C488" s="127" t="s">
        <v>879</v>
      </c>
      <c r="D488" s="127"/>
      <c r="E488" s="211"/>
      <c r="F488" s="211"/>
      <c r="G488" s="211"/>
    </row>
    <row r="489" spans="1:7">
      <c r="A489" s="21">
        <f t="shared" si="10"/>
        <v>141</v>
      </c>
      <c r="B489" s="21" t="s">
        <v>10</v>
      </c>
      <c r="C489" s="127" t="s">
        <v>879</v>
      </c>
      <c r="D489" s="127"/>
      <c r="E489" s="211"/>
      <c r="F489" s="211"/>
      <c r="G489" s="211"/>
    </row>
    <row r="490" spans="1:7">
      <c r="A490" s="21">
        <f t="shared" si="10"/>
        <v>141</v>
      </c>
      <c r="B490" s="21" t="s">
        <v>10</v>
      </c>
      <c r="C490" s="127" t="s">
        <v>879</v>
      </c>
      <c r="D490" s="127"/>
      <c r="E490" s="211"/>
      <c r="F490" s="211"/>
      <c r="G490" s="211"/>
    </row>
    <row r="491" spans="1:7">
      <c r="A491" s="21">
        <f t="shared" si="10"/>
        <v>141</v>
      </c>
      <c r="B491" s="21" t="s">
        <v>10</v>
      </c>
      <c r="C491" s="127" t="s">
        <v>879</v>
      </c>
      <c r="D491" s="127"/>
      <c r="E491" s="211"/>
      <c r="F491" s="211"/>
      <c r="G491" s="211"/>
    </row>
    <row r="492" spans="1:7">
      <c r="A492" s="21">
        <f t="shared" si="10"/>
        <v>141</v>
      </c>
      <c r="B492" s="21" t="s">
        <v>10</v>
      </c>
      <c r="C492" s="127" t="s">
        <v>879</v>
      </c>
      <c r="D492" s="127"/>
      <c r="E492" s="211"/>
      <c r="F492" s="211"/>
      <c r="G492" s="211"/>
    </row>
    <row r="493" spans="1:7">
      <c r="A493" s="21">
        <f t="shared" si="10"/>
        <v>141</v>
      </c>
      <c r="B493" s="21" t="s">
        <v>10</v>
      </c>
      <c r="C493" s="127" t="s">
        <v>879</v>
      </c>
      <c r="D493" s="127"/>
      <c r="E493" s="211"/>
      <c r="F493" s="211"/>
      <c r="G493" s="211"/>
    </row>
    <row r="494" spans="1:7">
      <c r="A494" s="21">
        <f t="shared" si="10"/>
        <v>141</v>
      </c>
      <c r="B494" s="21" t="s">
        <v>10</v>
      </c>
      <c r="C494" s="127" t="s">
        <v>879</v>
      </c>
      <c r="D494" s="127"/>
      <c r="E494" s="211"/>
      <c r="F494" s="211"/>
      <c r="G494" s="211"/>
    </row>
    <row r="495" spans="1:7">
      <c r="A495" s="21">
        <f t="shared" si="10"/>
        <v>141</v>
      </c>
      <c r="B495" s="21" t="s">
        <v>10</v>
      </c>
      <c r="C495" s="127" t="s">
        <v>879</v>
      </c>
      <c r="D495" s="127"/>
      <c r="E495" s="211"/>
      <c r="F495" s="211"/>
      <c r="G495" s="211"/>
    </row>
    <row r="496" spans="1:7">
      <c r="A496" s="21">
        <f t="shared" si="10"/>
        <v>141</v>
      </c>
      <c r="B496" s="21" t="s">
        <v>10</v>
      </c>
      <c r="C496" s="127" t="s">
        <v>879</v>
      </c>
      <c r="D496" s="127"/>
      <c r="E496" s="211"/>
      <c r="F496" s="211"/>
      <c r="G496" s="211"/>
    </row>
    <row r="497" spans="1:7">
      <c r="A497" s="21">
        <f t="shared" si="10"/>
        <v>141</v>
      </c>
      <c r="B497" s="21" t="s">
        <v>10</v>
      </c>
      <c r="C497" s="127" t="s">
        <v>879</v>
      </c>
      <c r="D497" s="127"/>
      <c r="E497" s="211"/>
      <c r="F497" s="211"/>
      <c r="G497" s="211"/>
    </row>
    <row r="498" spans="1:7">
      <c r="A498" s="21">
        <f t="shared" si="10"/>
        <v>141</v>
      </c>
      <c r="B498" s="21" t="s">
        <v>10</v>
      </c>
      <c r="C498" s="127" t="s">
        <v>879</v>
      </c>
      <c r="D498" s="127"/>
      <c r="E498" s="211"/>
      <c r="F498" s="211"/>
      <c r="G498" s="211"/>
    </row>
    <row r="499" spans="1:7">
      <c r="A499" s="21">
        <f t="shared" si="10"/>
        <v>141</v>
      </c>
      <c r="B499" s="21" t="s">
        <v>10</v>
      </c>
      <c r="C499" s="127" t="s">
        <v>879</v>
      </c>
      <c r="D499" s="127"/>
      <c r="E499" s="211"/>
      <c r="F499" s="211"/>
      <c r="G499" s="211"/>
    </row>
    <row r="500" spans="1:7">
      <c r="A500" s="21">
        <f t="shared" si="10"/>
        <v>141</v>
      </c>
      <c r="B500" s="21" t="s">
        <v>10</v>
      </c>
      <c r="C500" s="127" t="s">
        <v>879</v>
      </c>
      <c r="D500" s="127"/>
      <c r="E500" s="211"/>
      <c r="F500" s="211"/>
      <c r="G500" s="211"/>
    </row>
    <row r="501" spans="1:7">
      <c r="A501" s="21">
        <f t="shared" si="10"/>
        <v>141</v>
      </c>
      <c r="B501" s="21" t="s">
        <v>10</v>
      </c>
      <c r="C501" s="127" t="s">
        <v>879</v>
      </c>
      <c r="D501" s="127"/>
      <c r="E501" s="211"/>
      <c r="F501" s="211"/>
      <c r="G501" s="211"/>
    </row>
    <row r="502" spans="1:7">
      <c r="A502" s="21">
        <f t="shared" si="10"/>
        <v>142</v>
      </c>
      <c r="B502" s="21" t="s">
        <v>10</v>
      </c>
      <c r="C502" s="127" t="s">
        <v>823</v>
      </c>
      <c r="D502" s="127"/>
      <c r="E502" s="211"/>
      <c r="F502" s="211"/>
      <c r="G502" s="211"/>
    </row>
    <row r="503" spans="1:7">
      <c r="A503" s="21">
        <f t="shared" si="10"/>
        <v>144</v>
      </c>
      <c r="B503" s="21" t="s">
        <v>10</v>
      </c>
      <c r="C503" s="127" t="s">
        <v>880</v>
      </c>
      <c r="D503" s="127"/>
      <c r="E503" s="211"/>
      <c r="F503" s="211"/>
      <c r="G503" s="211"/>
    </row>
    <row r="504" spans="1:7">
      <c r="A504" s="21">
        <f t="shared" si="10"/>
        <v>144</v>
      </c>
      <c r="B504" s="21" t="s">
        <v>10</v>
      </c>
      <c r="C504" s="127" t="s">
        <v>880</v>
      </c>
      <c r="D504" s="127"/>
      <c r="E504" s="211"/>
      <c r="F504" s="211"/>
      <c r="G504" s="211"/>
    </row>
    <row r="505" spans="1:7">
      <c r="A505" s="21">
        <f t="shared" si="10"/>
        <v>144</v>
      </c>
      <c r="B505" s="21" t="s">
        <v>10</v>
      </c>
      <c r="C505" s="127" t="s">
        <v>880</v>
      </c>
      <c r="D505" s="127"/>
      <c r="E505" s="211"/>
      <c r="F505" s="211"/>
      <c r="G505" s="211"/>
    </row>
    <row r="506" spans="1:7">
      <c r="A506" s="21">
        <f t="shared" si="10"/>
        <v>144</v>
      </c>
      <c r="B506" s="21" t="s">
        <v>10</v>
      </c>
      <c r="C506" s="127" t="s">
        <v>880</v>
      </c>
      <c r="D506" s="127"/>
      <c r="E506" s="211"/>
      <c r="F506" s="211"/>
      <c r="G506" s="211"/>
    </row>
    <row r="507" spans="1:7">
      <c r="A507" s="21">
        <f t="shared" si="10"/>
        <v>144</v>
      </c>
      <c r="B507" s="21" t="s">
        <v>10</v>
      </c>
      <c r="C507" s="127" t="s">
        <v>880</v>
      </c>
      <c r="D507" s="127"/>
      <c r="E507" s="211"/>
      <c r="F507" s="211"/>
      <c r="G507" s="211"/>
    </row>
    <row r="508" spans="1:7">
      <c r="A508" s="21">
        <f t="shared" si="10"/>
        <v>144</v>
      </c>
      <c r="B508" s="21" t="s">
        <v>10</v>
      </c>
      <c r="C508" s="127" t="s">
        <v>880</v>
      </c>
      <c r="D508" s="127"/>
      <c r="E508" s="211"/>
      <c r="F508" s="211"/>
      <c r="G508" s="211"/>
    </row>
    <row r="509" spans="1:7">
      <c r="A509" s="21">
        <f t="shared" si="10"/>
        <v>144</v>
      </c>
      <c r="B509" s="21" t="s">
        <v>10</v>
      </c>
      <c r="C509" s="127" t="s">
        <v>880</v>
      </c>
      <c r="D509" s="127"/>
      <c r="E509" s="211"/>
      <c r="F509" s="211"/>
      <c r="G509" s="211"/>
    </row>
    <row r="510" spans="1:7">
      <c r="A510" s="21">
        <f t="shared" si="10"/>
        <v>144</v>
      </c>
      <c r="B510" s="21" t="s">
        <v>10</v>
      </c>
      <c r="C510" s="127" t="s">
        <v>880</v>
      </c>
      <c r="D510" s="127"/>
      <c r="E510" s="211"/>
      <c r="F510" s="211"/>
      <c r="G510" s="211"/>
    </row>
    <row r="511" spans="1:7">
      <c r="A511" s="21">
        <f t="shared" si="10"/>
        <v>144</v>
      </c>
      <c r="B511" s="21" t="s">
        <v>10</v>
      </c>
      <c r="C511" s="127" t="s">
        <v>880</v>
      </c>
      <c r="D511" s="127"/>
      <c r="E511" s="211"/>
      <c r="F511" s="211"/>
      <c r="G511" s="211"/>
    </row>
    <row r="512" spans="1:7">
      <c r="A512" s="21">
        <f t="shared" si="10"/>
        <v>144</v>
      </c>
      <c r="B512" s="21" t="s">
        <v>10</v>
      </c>
      <c r="C512" s="127" t="s">
        <v>880</v>
      </c>
      <c r="D512" s="127"/>
      <c r="E512" s="211"/>
      <c r="F512" s="211"/>
      <c r="G512" s="211"/>
    </row>
    <row r="513" spans="1:7">
      <c r="A513" s="21">
        <f t="shared" si="10"/>
        <v>144</v>
      </c>
      <c r="B513" s="21" t="s">
        <v>10</v>
      </c>
      <c r="C513" s="127" t="s">
        <v>880</v>
      </c>
      <c r="D513" s="127"/>
      <c r="E513" s="211"/>
      <c r="F513" s="211"/>
      <c r="G513" s="211"/>
    </row>
    <row r="514" spans="1:7">
      <c r="A514" s="21">
        <f t="shared" si="10"/>
        <v>144</v>
      </c>
      <c r="B514" s="21" t="s">
        <v>10</v>
      </c>
      <c r="C514" s="127" t="s">
        <v>880</v>
      </c>
      <c r="D514" s="127"/>
      <c r="E514" s="211"/>
      <c r="F514" s="211"/>
      <c r="G514" s="211"/>
    </row>
    <row r="515" spans="1:7">
      <c r="A515" s="21">
        <f t="shared" si="10"/>
        <v>144</v>
      </c>
      <c r="B515" s="21" t="s">
        <v>10</v>
      </c>
      <c r="C515" s="127" t="s">
        <v>880</v>
      </c>
      <c r="D515" s="127"/>
      <c r="E515" s="211"/>
      <c r="F515" s="211"/>
      <c r="G515" s="211"/>
    </row>
    <row r="516" spans="1:7">
      <c r="A516" s="21">
        <f t="shared" si="10"/>
        <v>144</v>
      </c>
      <c r="B516" s="21" t="s">
        <v>10</v>
      </c>
      <c r="C516" s="127" t="s">
        <v>880</v>
      </c>
      <c r="D516" s="127"/>
      <c r="E516" s="211"/>
      <c r="F516" s="211"/>
      <c r="G516" s="211"/>
    </row>
    <row r="517" spans="1:7">
      <c r="A517" s="21">
        <f t="shared" si="10"/>
        <v>144</v>
      </c>
      <c r="B517" s="21" t="s">
        <v>10</v>
      </c>
      <c r="C517" s="127" t="s">
        <v>880</v>
      </c>
      <c r="D517" s="127"/>
      <c r="E517" s="211"/>
      <c r="F517" s="211"/>
      <c r="G517" s="211"/>
    </row>
    <row r="518" spans="1:7">
      <c r="A518" s="21">
        <f t="shared" si="10"/>
        <v>144</v>
      </c>
      <c r="B518" s="21" t="s">
        <v>10</v>
      </c>
      <c r="C518" s="127" t="s">
        <v>880</v>
      </c>
      <c r="D518" s="127"/>
      <c r="E518" s="211"/>
      <c r="F518" s="211"/>
      <c r="G518" s="211"/>
    </row>
    <row r="519" spans="1:7">
      <c r="A519" s="21">
        <f t="shared" si="10"/>
        <v>144</v>
      </c>
      <c r="B519" s="21" t="s">
        <v>10</v>
      </c>
      <c r="C519" s="127" t="s">
        <v>880</v>
      </c>
      <c r="D519" s="127"/>
      <c r="E519" s="211"/>
      <c r="F519" s="211"/>
      <c r="G519" s="211"/>
    </row>
    <row r="520" spans="1:7">
      <c r="A520" s="21">
        <f t="shared" si="10"/>
        <v>144</v>
      </c>
      <c r="B520" s="21" t="s">
        <v>10</v>
      </c>
      <c r="C520" s="127" t="s">
        <v>880</v>
      </c>
      <c r="D520" s="127"/>
      <c r="E520" s="211"/>
      <c r="F520" s="211"/>
      <c r="G520" s="211"/>
    </row>
    <row r="521" spans="1:7">
      <c r="A521" s="21">
        <f t="shared" si="10"/>
        <v>144</v>
      </c>
      <c r="B521" s="21" t="s">
        <v>10</v>
      </c>
      <c r="C521" s="127" t="s">
        <v>880</v>
      </c>
      <c r="D521" s="127"/>
      <c r="E521" s="211"/>
      <c r="F521" s="211"/>
      <c r="G521" s="211"/>
    </row>
    <row r="522" spans="1:7">
      <c r="A522" s="21">
        <f t="shared" si="10"/>
        <v>144</v>
      </c>
      <c r="B522" s="21" t="s">
        <v>10</v>
      </c>
      <c r="C522" s="127" t="s">
        <v>880</v>
      </c>
      <c r="D522" s="127"/>
      <c r="E522" s="211"/>
      <c r="F522" s="211"/>
      <c r="G522" s="211"/>
    </row>
    <row r="523" spans="1:7">
      <c r="A523" s="21">
        <f t="shared" si="10"/>
        <v>144</v>
      </c>
      <c r="B523" s="21" t="s">
        <v>10</v>
      </c>
      <c r="C523" s="127" t="s">
        <v>880</v>
      </c>
      <c r="D523" s="127"/>
      <c r="E523" s="211"/>
      <c r="F523" s="211"/>
      <c r="G523" s="211"/>
    </row>
    <row r="524" spans="1:7">
      <c r="A524" s="21">
        <f t="shared" si="10"/>
        <v>145</v>
      </c>
      <c r="B524" s="21" t="s">
        <v>10</v>
      </c>
      <c r="C524" s="127" t="s">
        <v>825</v>
      </c>
      <c r="D524" s="127"/>
      <c r="E524" s="211"/>
      <c r="F524" s="211"/>
      <c r="G524" s="211"/>
    </row>
    <row r="525" spans="1:7">
      <c r="A525" s="21">
        <f t="shared" si="10"/>
        <v>146</v>
      </c>
      <c r="B525" s="21" t="s">
        <v>10</v>
      </c>
      <c r="C525" s="127" t="s">
        <v>829</v>
      </c>
      <c r="D525" s="127"/>
      <c r="E525" s="211"/>
      <c r="F525" s="211"/>
      <c r="G525" s="211"/>
    </row>
    <row r="526" spans="1:7">
      <c r="A526" s="21">
        <f t="shared" si="10"/>
        <v>146</v>
      </c>
      <c r="B526" s="21" t="s">
        <v>10</v>
      </c>
      <c r="C526" s="127" t="s">
        <v>829</v>
      </c>
      <c r="D526" s="127"/>
      <c r="E526" s="211"/>
      <c r="F526" s="211"/>
      <c r="G526" s="211"/>
    </row>
    <row r="527" spans="1:7">
      <c r="A527" s="21">
        <f t="shared" si="10"/>
        <v>147</v>
      </c>
      <c r="B527" s="21" t="s">
        <v>10</v>
      </c>
      <c r="C527" s="127" t="s">
        <v>826</v>
      </c>
      <c r="D527" s="127"/>
      <c r="E527" s="211"/>
      <c r="F527" s="211"/>
      <c r="G527" s="211"/>
    </row>
    <row r="528" spans="1:7">
      <c r="A528" s="21">
        <f t="shared" si="10"/>
        <v>148</v>
      </c>
      <c r="B528" s="21" t="s">
        <v>10</v>
      </c>
      <c r="C528" s="127" t="s">
        <v>828</v>
      </c>
      <c r="D528" s="127"/>
      <c r="E528" s="211"/>
      <c r="F528" s="211"/>
      <c r="G528" s="211"/>
    </row>
    <row r="529" spans="1:7">
      <c r="A529" s="21">
        <f t="shared" si="10"/>
        <v>148</v>
      </c>
      <c r="B529" s="21" t="s">
        <v>10</v>
      </c>
      <c r="C529" s="127" t="s">
        <v>828</v>
      </c>
      <c r="D529" s="127"/>
      <c r="E529" s="211"/>
      <c r="F529" s="211"/>
      <c r="G529" s="211"/>
    </row>
    <row r="530" spans="1:7">
      <c r="A530" s="21">
        <f t="shared" si="10"/>
        <v>148</v>
      </c>
      <c r="B530" s="21" t="s">
        <v>10</v>
      </c>
      <c r="C530" s="127" t="s">
        <v>828</v>
      </c>
      <c r="D530" s="127"/>
      <c r="E530" s="211"/>
      <c r="F530" s="211"/>
      <c r="G530" s="211"/>
    </row>
    <row r="531" spans="1:7">
      <c r="A531" s="21">
        <f t="shared" si="10"/>
        <v>148</v>
      </c>
      <c r="B531" s="21" t="s">
        <v>10</v>
      </c>
      <c r="C531" s="127" t="s">
        <v>828</v>
      </c>
      <c r="D531" s="127"/>
      <c r="E531" s="211"/>
      <c r="F531" s="211"/>
      <c r="G531" s="211"/>
    </row>
    <row r="532" spans="1:7">
      <c r="A532" s="21">
        <f t="shared" si="10"/>
        <v>150</v>
      </c>
      <c r="B532" s="21" t="s">
        <v>10</v>
      </c>
      <c r="C532" s="127" t="s">
        <v>1337</v>
      </c>
      <c r="D532" s="127"/>
      <c r="E532" s="211"/>
      <c r="F532" s="211"/>
      <c r="G532" s="211"/>
    </row>
    <row r="533" spans="1:7">
      <c r="A533" s="21">
        <f t="shared" si="10"/>
        <v>151</v>
      </c>
      <c r="B533" s="21" t="s">
        <v>10</v>
      </c>
      <c r="C533" s="127" t="s">
        <v>1297</v>
      </c>
      <c r="D533" s="127"/>
      <c r="E533" s="211"/>
      <c r="F533" s="211"/>
      <c r="G533" s="211"/>
    </row>
    <row r="534" spans="1:7">
      <c r="A534" s="21">
        <f t="shared" si="10"/>
        <v>151</v>
      </c>
      <c r="B534" s="21" t="s">
        <v>10</v>
      </c>
      <c r="C534" s="127" t="s">
        <v>1297</v>
      </c>
      <c r="D534" s="127"/>
      <c r="E534" s="211"/>
      <c r="F534" s="211"/>
      <c r="G534" s="211"/>
    </row>
    <row r="535" spans="1:7">
      <c r="A535" s="21">
        <f t="shared" si="10"/>
        <v>152</v>
      </c>
      <c r="B535" s="21" t="s">
        <v>10</v>
      </c>
      <c r="C535" s="127" t="s">
        <v>1498</v>
      </c>
      <c r="D535" s="127"/>
      <c r="E535" s="211"/>
      <c r="F535" s="211"/>
      <c r="G535" s="211"/>
    </row>
    <row r="536" spans="1:7">
      <c r="A536" s="21">
        <f t="shared" si="10"/>
        <v>153</v>
      </c>
      <c r="B536" s="21" t="s">
        <v>10</v>
      </c>
      <c r="C536" s="127" t="s">
        <v>312</v>
      </c>
      <c r="D536" s="127"/>
      <c r="E536" s="211"/>
      <c r="F536" s="211"/>
      <c r="G536" s="211"/>
    </row>
    <row r="537" spans="1:7">
      <c r="A537" s="21">
        <f t="shared" si="10"/>
        <v>153</v>
      </c>
      <c r="B537" s="21" t="s">
        <v>10</v>
      </c>
      <c r="C537" s="127" t="s">
        <v>312</v>
      </c>
      <c r="D537" s="127"/>
      <c r="E537" s="211"/>
      <c r="F537" s="211"/>
      <c r="G537" s="211"/>
    </row>
    <row r="538" spans="1:7">
      <c r="A538" s="21">
        <f t="shared" si="10"/>
        <v>154</v>
      </c>
      <c r="B538" s="21" t="s">
        <v>10</v>
      </c>
      <c r="C538" s="127" t="s">
        <v>939</v>
      </c>
      <c r="D538" s="127"/>
      <c r="E538" s="211"/>
      <c r="F538" s="211"/>
      <c r="G538" s="211"/>
    </row>
    <row r="539" spans="1:7">
      <c r="A539" s="21">
        <f t="shared" si="10"/>
        <v>155</v>
      </c>
      <c r="B539" s="21" t="s">
        <v>10</v>
      </c>
      <c r="C539" s="127" t="s">
        <v>397</v>
      </c>
      <c r="D539" s="127"/>
      <c r="E539" s="211"/>
      <c r="F539" s="211"/>
      <c r="G539" s="211"/>
    </row>
    <row r="540" spans="1:7">
      <c r="A540" s="21">
        <f t="shared" si="10"/>
        <v>157</v>
      </c>
      <c r="B540" s="21" t="s">
        <v>10</v>
      </c>
      <c r="C540" s="127" t="s">
        <v>354</v>
      </c>
      <c r="D540" s="127"/>
      <c r="E540" s="211"/>
      <c r="F540" s="211"/>
      <c r="G540" s="211"/>
    </row>
    <row r="541" spans="1:7">
      <c r="A541" s="21">
        <f t="shared" si="10"/>
        <v>158</v>
      </c>
      <c r="B541" s="21" t="s">
        <v>10</v>
      </c>
      <c r="C541" s="127" t="s">
        <v>831</v>
      </c>
      <c r="D541" s="127"/>
      <c r="E541" s="211"/>
      <c r="F541" s="211"/>
      <c r="G541" s="211"/>
    </row>
    <row r="542" spans="1:7">
      <c r="A542" s="21">
        <f t="shared" si="10"/>
        <v>159</v>
      </c>
      <c r="B542" s="21" t="s">
        <v>10</v>
      </c>
      <c r="C542" s="127" t="s">
        <v>1056</v>
      </c>
      <c r="D542" s="127"/>
      <c r="E542" s="211"/>
      <c r="F542" s="211"/>
      <c r="G542" s="211"/>
    </row>
    <row r="543" spans="1:7">
      <c r="A543" s="21">
        <f t="shared" si="10"/>
        <v>160</v>
      </c>
      <c r="B543" s="21" t="s">
        <v>10</v>
      </c>
      <c r="C543" s="127" t="s">
        <v>289</v>
      </c>
      <c r="D543" s="127"/>
      <c r="E543" s="211"/>
      <c r="F543" s="211"/>
      <c r="G543" s="211"/>
    </row>
    <row r="544" spans="1:7">
      <c r="A544" s="21">
        <f t="shared" si="10"/>
        <v>161</v>
      </c>
      <c r="B544" s="21" t="s">
        <v>10</v>
      </c>
      <c r="C544" s="127" t="s">
        <v>290</v>
      </c>
      <c r="D544" s="127"/>
      <c r="E544" s="211"/>
      <c r="F544" s="211"/>
      <c r="G544" s="211"/>
    </row>
    <row r="545" spans="1:7">
      <c r="A545" s="21">
        <f t="shared" ref="A545:A608" si="11">IF($C545="","blank",MATCH($C545,$I$5:$I$204,0))</f>
        <v>162</v>
      </c>
      <c r="B545" s="21" t="s">
        <v>10</v>
      </c>
      <c r="C545" s="127" t="s">
        <v>903</v>
      </c>
      <c r="D545" s="127"/>
      <c r="E545" s="211"/>
      <c r="F545" s="211"/>
      <c r="G545" s="211"/>
    </row>
    <row r="546" spans="1:7">
      <c r="A546" s="21">
        <f t="shared" si="11"/>
        <v>163</v>
      </c>
      <c r="B546" s="21" t="s">
        <v>10</v>
      </c>
      <c r="C546" s="127" t="s">
        <v>900</v>
      </c>
      <c r="D546" s="127"/>
      <c r="E546" s="211"/>
      <c r="F546" s="211"/>
      <c r="G546" s="211"/>
    </row>
    <row r="547" spans="1:7">
      <c r="A547" s="21">
        <f t="shared" si="11"/>
        <v>163</v>
      </c>
      <c r="B547" s="21" t="s">
        <v>10</v>
      </c>
      <c r="C547" s="127" t="s">
        <v>900</v>
      </c>
      <c r="D547" s="127"/>
      <c r="E547" s="211"/>
      <c r="F547" s="211"/>
      <c r="G547" s="211"/>
    </row>
    <row r="548" spans="1:7">
      <c r="A548" s="21">
        <f t="shared" si="11"/>
        <v>163</v>
      </c>
      <c r="B548" s="21" t="s">
        <v>10</v>
      </c>
      <c r="C548" s="127" t="s">
        <v>900</v>
      </c>
      <c r="D548" s="127"/>
      <c r="E548" s="211"/>
      <c r="F548" s="211"/>
      <c r="G548" s="211"/>
    </row>
    <row r="549" spans="1:7">
      <c r="A549" s="21">
        <f t="shared" si="11"/>
        <v>163</v>
      </c>
      <c r="B549" s="21" t="s">
        <v>10</v>
      </c>
      <c r="C549" s="127" t="s">
        <v>900</v>
      </c>
      <c r="D549" s="127"/>
      <c r="E549" s="211"/>
      <c r="F549" s="211"/>
      <c r="G549" s="211"/>
    </row>
    <row r="550" spans="1:7">
      <c r="A550" s="21">
        <f t="shared" si="11"/>
        <v>163</v>
      </c>
      <c r="B550" s="21" t="s">
        <v>10</v>
      </c>
      <c r="C550" s="127" t="s">
        <v>900</v>
      </c>
      <c r="D550" s="127"/>
      <c r="E550" s="211"/>
      <c r="F550" s="211"/>
      <c r="G550" s="211"/>
    </row>
    <row r="551" spans="1:7">
      <c r="A551" s="21">
        <f t="shared" si="11"/>
        <v>163</v>
      </c>
      <c r="B551" s="21" t="s">
        <v>10</v>
      </c>
      <c r="C551" s="127" t="s">
        <v>900</v>
      </c>
      <c r="D551" s="127"/>
      <c r="E551" s="211"/>
      <c r="F551" s="211"/>
      <c r="G551" s="211"/>
    </row>
    <row r="552" spans="1:7">
      <c r="A552" s="21">
        <f t="shared" si="11"/>
        <v>163</v>
      </c>
      <c r="B552" s="21" t="s">
        <v>10</v>
      </c>
      <c r="C552" s="127" t="s">
        <v>900</v>
      </c>
      <c r="D552" s="127"/>
      <c r="E552" s="211"/>
      <c r="F552" s="211"/>
      <c r="G552" s="211"/>
    </row>
    <row r="553" spans="1:7">
      <c r="A553" s="21">
        <f t="shared" si="11"/>
        <v>163</v>
      </c>
      <c r="B553" s="21" t="s">
        <v>10</v>
      </c>
      <c r="C553" s="127" t="s">
        <v>900</v>
      </c>
      <c r="D553" s="127"/>
      <c r="E553" s="211"/>
      <c r="F553" s="211"/>
      <c r="G553" s="211"/>
    </row>
    <row r="554" spans="1:7">
      <c r="A554" s="21">
        <f t="shared" si="11"/>
        <v>163</v>
      </c>
      <c r="B554" s="21" t="s">
        <v>10</v>
      </c>
      <c r="C554" s="127" t="s">
        <v>900</v>
      </c>
      <c r="D554" s="127"/>
      <c r="E554" s="211"/>
      <c r="F554" s="211"/>
      <c r="G554" s="211"/>
    </row>
    <row r="555" spans="1:7">
      <c r="A555" s="21">
        <f t="shared" si="11"/>
        <v>163</v>
      </c>
      <c r="B555" s="21" t="s">
        <v>10</v>
      </c>
      <c r="C555" s="127" t="s">
        <v>900</v>
      </c>
      <c r="D555" s="127"/>
      <c r="E555" s="211"/>
      <c r="F555" s="211"/>
      <c r="G555" s="211"/>
    </row>
    <row r="556" spans="1:7">
      <c r="A556" s="21">
        <f t="shared" si="11"/>
        <v>163</v>
      </c>
      <c r="B556" s="21" t="s">
        <v>10</v>
      </c>
      <c r="C556" s="127" t="s">
        <v>900</v>
      </c>
      <c r="D556" s="127"/>
      <c r="E556" s="211"/>
      <c r="F556" s="211"/>
      <c r="G556" s="211"/>
    </row>
    <row r="557" spans="1:7">
      <c r="A557" s="21">
        <f t="shared" si="11"/>
        <v>163</v>
      </c>
      <c r="B557" s="21" t="s">
        <v>10</v>
      </c>
      <c r="C557" s="127" t="s">
        <v>900</v>
      </c>
      <c r="D557" s="127"/>
      <c r="E557" s="211"/>
      <c r="F557" s="211"/>
      <c r="G557" s="211"/>
    </row>
    <row r="558" spans="1:7">
      <c r="A558" s="21">
        <f t="shared" si="11"/>
        <v>163</v>
      </c>
      <c r="B558" s="21" t="s">
        <v>10</v>
      </c>
      <c r="C558" s="127" t="s">
        <v>900</v>
      </c>
      <c r="D558" s="127"/>
      <c r="E558" s="211"/>
      <c r="F558" s="211"/>
      <c r="G558" s="211"/>
    </row>
    <row r="559" spans="1:7">
      <c r="A559" s="21">
        <f t="shared" si="11"/>
        <v>163</v>
      </c>
      <c r="B559" s="21" t="s">
        <v>10</v>
      </c>
      <c r="C559" s="127" t="s">
        <v>900</v>
      </c>
      <c r="D559" s="127"/>
      <c r="E559" s="211"/>
      <c r="F559" s="211"/>
      <c r="G559" s="211"/>
    </row>
    <row r="560" spans="1:7">
      <c r="A560" s="21">
        <f t="shared" si="11"/>
        <v>163</v>
      </c>
      <c r="B560" s="21" t="s">
        <v>10</v>
      </c>
      <c r="C560" s="127" t="s">
        <v>900</v>
      </c>
      <c r="D560" s="127"/>
      <c r="E560" s="211"/>
      <c r="F560" s="211"/>
      <c r="G560" s="211"/>
    </row>
    <row r="561" spans="1:7">
      <c r="A561" s="21">
        <f t="shared" si="11"/>
        <v>163</v>
      </c>
      <c r="B561" s="21" t="s">
        <v>10</v>
      </c>
      <c r="C561" s="127" t="s">
        <v>900</v>
      </c>
      <c r="D561" s="127"/>
      <c r="E561" s="211"/>
      <c r="F561" s="211"/>
      <c r="G561" s="211"/>
    </row>
    <row r="562" spans="1:7">
      <c r="A562" s="21">
        <f t="shared" si="11"/>
        <v>163</v>
      </c>
      <c r="B562" s="21" t="s">
        <v>10</v>
      </c>
      <c r="C562" s="127" t="s">
        <v>900</v>
      </c>
      <c r="D562" s="127"/>
      <c r="E562" s="211"/>
      <c r="F562" s="211"/>
      <c r="G562" s="211"/>
    </row>
    <row r="563" spans="1:7">
      <c r="A563" s="21">
        <f t="shared" si="11"/>
        <v>163</v>
      </c>
      <c r="B563" s="21" t="s">
        <v>10</v>
      </c>
      <c r="C563" s="127" t="s">
        <v>900</v>
      </c>
      <c r="D563" s="127"/>
      <c r="E563" s="211"/>
      <c r="F563" s="211"/>
      <c r="G563" s="211"/>
    </row>
    <row r="564" spans="1:7">
      <c r="A564" s="21">
        <f t="shared" si="11"/>
        <v>163</v>
      </c>
      <c r="B564" s="21" t="s">
        <v>10</v>
      </c>
      <c r="C564" s="127" t="s">
        <v>900</v>
      </c>
      <c r="D564" s="127"/>
      <c r="E564" s="211"/>
      <c r="F564" s="211"/>
      <c r="G564" s="211"/>
    </row>
    <row r="565" spans="1:7">
      <c r="A565" s="21">
        <f t="shared" si="11"/>
        <v>163</v>
      </c>
      <c r="B565" s="21" t="s">
        <v>10</v>
      </c>
      <c r="C565" s="127" t="s">
        <v>900</v>
      </c>
      <c r="D565" s="127"/>
      <c r="E565" s="211"/>
      <c r="F565" s="211"/>
      <c r="G565" s="211"/>
    </row>
    <row r="566" spans="1:7">
      <c r="A566" s="21">
        <f t="shared" si="11"/>
        <v>163</v>
      </c>
      <c r="B566" s="21" t="s">
        <v>10</v>
      </c>
      <c r="C566" s="127" t="s">
        <v>900</v>
      </c>
      <c r="D566" s="127"/>
      <c r="E566" s="211"/>
      <c r="F566" s="211"/>
      <c r="G566" s="211"/>
    </row>
    <row r="567" spans="1:7">
      <c r="A567" s="21">
        <f t="shared" si="11"/>
        <v>163</v>
      </c>
      <c r="B567" s="21" t="s">
        <v>10</v>
      </c>
      <c r="C567" s="127" t="s">
        <v>900</v>
      </c>
      <c r="D567" s="127"/>
      <c r="E567" s="211"/>
      <c r="F567" s="211"/>
      <c r="G567" s="211"/>
    </row>
    <row r="568" spans="1:7">
      <c r="A568" s="21">
        <f t="shared" si="11"/>
        <v>163</v>
      </c>
      <c r="B568" s="21" t="s">
        <v>10</v>
      </c>
      <c r="C568" s="127" t="s">
        <v>900</v>
      </c>
      <c r="D568" s="127"/>
      <c r="E568" s="211"/>
      <c r="F568" s="211"/>
      <c r="G568" s="211"/>
    </row>
    <row r="569" spans="1:7">
      <c r="A569" s="21">
        <f t="shared" si="11"/>
        <v>163</v>
      </c>
      <c r="B569" s="21" t="s">
        <v>10</v>
      </c>
      <c r="C569" s="127" t="s">
        <v>900</v>
      </c>
      <c r="D569" s="127"/>
      <c r="E569" s="211"/>
      <c r="F569" s="211"/>
      <c r="G569" s="211"/>
    </row>
    <row r="570" spans="1:7">
      <c r="A570" s="21">
        <f t="shared" si="11"/>
        <v>163</v>
      </c>
      <c r="B570" s="21" t="s">
        <v>10</v>
      </c>
      <c r="C570" s="127" t="s">
        <v>900</v>
      </c>
      <c r="D570" s="127"/>
      <c r="E570" s="211"/>
      <c r="F570" s="211"/>
      <c r="G570" s="211"/>
    </row>
    <row r="571" spans="1:7">
      <c r="A571" s="21">
        <f t="shared" si="11"/>
        <v>163</v>
      </c>
      <c r="B571" s="21" t="s">
        <v>10</v>
      </c>
      <c r="C571" s="127" t="s">
        <v>900</v>
      </c>
      <c r="D571" s="127"/>
      <c r="E571" s="211"/>
      <c r="F571" s="211"/>
      <c r="G571" s="211"/>
    </row>
    <row r="572" spans="1:7">
      <c r="A572" s="21">
        <f t="shared" si="11"/>
        <v>163</v>
      </c>
      <c r="B572" s="21" t="s">
        <v>10</v>
      </c>
      <c r="C572" s="127" t="s">
        <v>900</v>
      </c>
      <c r="D572" s="127"/>
      <c r="E572" s="211"/>
      <c r="F572" s="211"/>
      <c r="G572" s="211"/>
    </row>
    <row r="573" spans="1:7">
      <c r="A573" s="21">
        <f t="shared" si="11"/>
        <v>163</v>
      </c>
      <c r="B573" s="21" t="s">
        <v>10</v>
      </c>
      <c r="C573" s="127" t="s">
        <v>900</v>
      </c>
      <c r="D573" s="127"/>
      <c r="E573" s="211"/>
      <c r="F573" s="211"/>
      <c r="G573" s="211"/>
    </row>
    <row r="574" spans="1:7">
      <c r="A574" s="21">
        <f t="shared" si="11"/>
        <v>163</v>
      </c>
      <c r="B574" s="21" t="s">
        <v>10</v>
      </c>
      <c r="C574" s="127" t="s">
        <v>900</v>
      </c>
      <c r="D574" s="127"/>
      <c r="E574" s="211"/>
      <c r="F574" s="211"/>
      <c r="G574" s="211"/>
    </row>
    <row r="575" spans="1:7">
      <c r="A575" s="21">
        <f t="shared" si="11"/>
        <v>163</v>
      </c>
      <c r="B575" s="21" t="s">
        <v>10</v>
      </c>
      <c r="C575" s="127" t="s">
        <v>900</v>
      </c>
      <c r="D575" s="127"/>
      <c r="E575" s="211"/>
      <c r="F575" s="211"/>
      <c r="G575" s="211"/>
    </row>
    <row r="576" spans="1:7">
      <c r="A576" s="21">
        <f t="shared" si="11"/>
        <v>163</v>
      </c>
      <c r="B576" s="21" t="s">
        <v>10</v>
      </c>
      <c r="C576" s="127" t="s">
        <v>900</v>
      </c>
      <c r="D576" s="127"/>
      <c r="E576" s="211"/>
      <c r="F576" s="211"/>
      <c r="G576" s="211"/>
    </row>
    <row r="577" spans="1:7">
      <c r="A577" s="21">
        <f t="shared" si="11"/>
        <v>163</v>
      </c>
      <c r="B577" s="21" t="s">
        <v>10</v>
      </c>
      <c r="C577" s="127" t="s">
        <v>900</v>
      </c>
      <c r="D577" s="127"/>
      <c r="E577" s="211"/>
      <c r="F577" s="211"/>
      <c r="G577" s="211"/>
    </row>
    <row r="578" spans="1:7">
      <c r="A578" s="21">
        <f t="shared" si="11"/>
        <v>163</v>
      </c>
      <c r="B578" s="21" t="s">
        <v>10</v>
      </c>
      <c r="C578" s="127" t="s">
        <v>900</v>
      </c>
      <c r="D578" s="127"/>
      <c r="E578" s="211"/>
      <c r="F578" s="211"/>
      <c r="G578" s="211"/>
    </row>
    <row r="579" spans="1:7">
      <c r="A579" s="21">
        <f t="shared" si="11"/>
        <v>163</v>
      </c>
      <c r="B579" s="21" t="s">
        <v>10</v>
      </c>
      <c r="C579" s="127" t="s">
        <v>900</v>
      </c>
      <c r="D579" s="127"/>
      <c r="E579" s="211"/>
      <c r="F579" s="211"/>
      <c r="G579" s="211"/>
    </row>
    <row r="580" spans="1:7">
      <c r="A580" s="21">
        <f t="shared" si="11"/>
        <v>163</v>
      </c>
      <c r="B580" s="21" t="s">
        <v>10</v>
      </c>
      <c r="C580" s="127" t="s">
        <v>900</v>
      </c>
      <c r="D580" s="127"/>
      <c r="E580" s="211"/>
      <c r="F580" s="211"/>
      <c r="G580" s="211"/>
    </row>
    <row r="581" spans="1:7">
      <c r="A581" s="21">
        <f t="shared" si="11"/>
        <v>163</v>
      </c>
      <c r="B581" s="21" t="s">
        <v>10</v>
      </c>
      <c r="C581" s="127" t="s">
        <v>900</v>
      </c>
      <c r="D581" s="127"/>
      <c r="E581" s="211"/>
      <c r="F581" s="211"/>
      <c r="G581" s="211"/>
    </row>
    <row r="582" spans="1:7">
      <c r="A582" s="21">
        <f t="shared" si="11"/>
        <v>163</v>
      </c>
      <c r="B582" s="21" t="s">
        <v>10</v>
      </c>
      <c r="C582" s="127" t="s">
        <v>900</v>
      </c>
      <c r="D582" s="127"/>
      <c r="E582" s="211"/>
      <c r="F582" s="211"/>
      <c r="G582" s="211"/>
    </row>
    <row r="583" spans="1:7">
      <c r="A583" s="21">
        <f t="shared" si="11"/>
        <v>163</v>
      </c>
      <c r="B583" s="21" t="s">
        <v>10</v>
      </c>
      <c r="C583" s="127" t="s">
        <v>900</v>
      </c>
      <c r="D583" s="127"/>
      <c r="E583" s="211"/>
      <c r="F583" s="211"/>
      <c r="G583" s="211"/>
    </row>
    <row r="584" spans="1:7">
      <c r="A584" s="21">
        <f t="shared" si="11"/>
        <v>163</v>
      </c>
      <c r="B584" s="21" t="s">
        <v>10</v>
      </c>
      <c r="C584" s="127" t="s">
        <v>900</v>
      </c>
      <c r="D584" s="127"/>
      <c r="E584" s="211"/>
      <c r="F584" s="211"/>
      <c r="G584" s="211"/>
    </row>
    <row r="585" spans="1:7">
      <c r="A585" s="21">
        <f t="shared" si="11"/>
        <v>163</v>
      </c>
      <c r="B585" s="21" t="s">
        <v>10</v>
      </c>
      <c r="C585" s="127" t="s">
        <v>900</v>
      </c>
      <c r="D585" s="127"/>
      <c r="E585" s="211"/>
      <c r="F585" s="211"/>
      <c r="G585" s="211"/>
    </row>
    <row r="586" spans="1:7">
      <c r="A586" s="21">
        <f t="shared" si="11"/>
        <v>163</v>
      </c>
      <c r="B586" s="21" t="s">
        <v>10</v>
      </c>
      <c r="C586" s="127" t="s">
        <v>900</v>
      </c>
      <c r="D586" s="127"/>
      <c r="E586" s="211"/>
      <c r="F586" s="211"/>
      <c r="G586" s="211"/>
    </row>
    <row r="587" spans="1:7">
      <c r="A587" s="21">
        <f t="shared" si="11"/>
        <v>163</v>
      </c>
      <c r="B587" s="21" t="s">
        <v>10</v>
      </c>
      <c r="C587" s="127" t="s">
        <v>900</v>
      </c>
      <c r="D587" s="127"/>
      <c r="E587" s="211"/>
      <c r="F587" s="211"/>
      <c r="G587" s="211"/>
    </row>
    <row r="588" spans="1:7">
      <c r="A588" s="21">
        <f t="shared" si="11"/>
        <v>163</v>
      </c>
      <c r="B588" s="21" t="s">
        <v>10</v>
      </c>
      <c r="C588" s="127" t="s">
        <v>900</v>
      </c>
      <c r="D588" s="127"/>
      <c r="E588" s="211"/>
      <c r="F588" s="211"/>
      <c r="G588" s="211"/>
    </row>
    <row r="589" spans="1:7">
      <c r="A589" s="21">
        <f t="shared" si="11"/>
        <v>163</v>
      </c>
      <c r="B589" s="21" t="s">
        <v>10</v>
      </c>
      <c r="C589" s="127" t="s">
        <v>900</v>
      </c>
      <c r="D589" s="127"/>
      <c r="E589" s="211"/>
      <c r="F589" s="211"/>
      <c r="G589" s="211"/>
    </row>
    <row r="590" spans="1:7">
      <c r="A590" s="21">
        <f t="shared" si="11"/>
        <v>163</v>
      </c>
      <c r="B590" s="21" t="s">
        <v>10</v>
      </c>
      <c r="C590" s="127" t="s">
        <v>900</v>
      </c>
      <c r="D590" s="127"/>
      <c r="E590" s="211"/>
      <c r="F590" s="211"/>
      <c r="G590" s="211"/>
    </row>
    <row r="591" spans="1:7">
      <c r="A591" s="21">
        <f t="shared" si="11"/>
        <v>163</v>
      </c>
      <c r="B591" s="21" t="s">
        <v>10</v>
      </c>
      <c r="C591" s="127" t="s">
        <v>900</v>
      </c>
      <c r="D591" s="127"/>
      <c r="E591" s="211"/>
      <c r="F591" s="211"/>
      <c r="G591" s="211"/>
    </row>
    <row r="592" spans="1:7">
      <c r="A592" s="21">
        <f t="shared" si="11"/>
        <v>163</v>
      </c>
      <c r="B592" s="21" t="s">
        <v>10</v>
      </c>
      <c r="C592" s="127" t="s">
        <v>900</v>
      </c>
      <c r="D592" s="127"/>
      <c r="E592" s="211"/>
      <c r="F592" s="211"/>
      <c r="G592" s="211"/>
    </row>
    <row r="593" spans="1:7">
      <c r="A593" s="21">
        <f t="shared" si="11"/>
        <v>163</v>
      </c>
      <c r="B593" s="21" t="s">
        <v>10</v>
      </c>
      <c r="C593" s="127" t="s">
        <v>900</v>
      </c>
      <c r="D593" s="127"/>
      <c r="E593" s="211"/>
      <c r="F593" s="211"/>
      <c r="G593" s="211"/>
    </row>
    <row r="594" spans="1:7">
      <c r="A594" s="21">
        <f t="shared" si="11"/>
        <v>163</v>
      </c>
      <c r="B594" s="21" t="s">
        <v>10</v>
      </c>
      <c r="C594" s="127" t="s">
        <v>900</v>
      </c>
      <c r="D594" s="127"/>
      <c r="E594" s="211"/>
      <c r="F594" s="211"/>
      <c r="G594" s="211"/>
    </row>
    <row r="595" spans="1:7">
      <c r="A595" s="21">
        <f t="shared" si="11"/>
        <v>163</v>
      </c>
      <c r="B595" s="21" t="s">
        <v>10</v>
      </c>
      <c r="C595" s="127" t="s">
        <v>900</v>
      </c>
      <c r="D595" s="127"/>
      <c r="E595" s="211"/>
      <c r="F595" s="211"/>
      <c r="G595" s="211"/>
    </row>
    <row r="596" spans="1:7">
      <c r="A596" s="21">
        <f t="shared" si="11"/>
        <v>163</v>
      </c>
      <c r="B596" s="21" t="s">
        <v>10</v>
      </c>
      <c r="C596" s="127" t="s">
        <v>900</v>
      </c>
      <c r="D596" s="127"/>
      <c r="E596" s="211"/>
      <c r="F596" s="211"/>
      <c r="G596" s="211"/>
    </row>
    <row r="597" spans="1:7">
      <c r="A597" s="21">
        <f t="shared" si="11"/>
        <v>163</v>
      </c>
      <c r="B597" s="21" t="s">
        <v>10</v>
      </c>
      <c r="C597" s="127" t="s">
        <v>900</v>
      </c>
      <c r="D597" s="127"/>
      <c r="E597" s="211"/>
      <c r="F597" s="211"/>
      <c r="G597" s="211"/>
    </row>
    <row r="598" spans="1:7">
      <c r="A598" s="21">
        <f t="shared" si="11"/>
        <v>163</v>
      </c>
      <c r="B598" s="21" t="s">
        <v>10</v>
      </c>
      <c r="C598" s="127" t="s">
        <v>900</v>
      </c>
      <c r="D598" s="127"/>
      <c r="E598" s="211"/>
      <c r="F598" s="211"/>
      <c r="G598" s="211"/>
    </row>
    <row r="599" spans="1:7">
      <c r="A599" s="21">
        <f t="shared" si="11"/>
        <v>163</v>
      </c>
      <c r="B599" s="21" t="s">
        <v>10</v>
      </c>
      <c r="C599" s="127" t="s">
        <v>900</v>
      </c>
      <c r="D599" s="127"/>
      <c r="E599" s="211"/>
      <c r="F599" s="211"/>
      <c r="G599" s="211"/>
    </row>
    <row r="600" spans="1:7">
      <c r="A600" s="21">
        <f t="shared" si="11"/>
        <v>163</v>
      </c>
      <c r="B600" s="21" t="s">
        <v>10</v>
      </c>
      <c r="C600" s="127" t="s">
        <v>900</v>
      </c>
      <c r="D600" s="127"/>
      <c r="E600" s="211"/>
      <c r="F600" s="211"/>
      <c r="G600" s="211"/>
    </row>
    <row r="601" spans="1:7">
      <c r="A601" s="21">
        <f t="shared" si="11"/>
        <v>163</v>
      </c>
      <c r="B601" s="21" t="s">
        <v>10</v>
      </c>
      <c r="C601" s="127" t="s">
        <v>900</v>
      </c>
      <c r="D601" s="127"/>
      <c r="E601" s="211"/>
      <c r="F601" s="211"/>
      <c r="G601" s="211"/>
    </row>
    <row r="602" spans="1:7">
      <c r="A602" s="21">
        <f t="shared" si="11"/>
        <v>163</v>
      </c>
      <c r="B602" s="21" t="s">
        <v>10</v>
      </c>
      <c r="C602" s="127" t="s">
        <v>900</v>
      </c>
      <c r="D602" s="127"/>
      <c r="E602" s="211"/>
      <c r="F602" s="211"/>
      <c r="G602" s="211"/>
    </row>
    <row r="603" spans="1:7">
      <c r="A603" s="21">
        <f t="shared" si="11"/>
        <v>163</v>
      </c>
      <c r="B603" s="21" t="s">
        <v>10</v>
      </c>
      <c r="C603" s="127" t="s">
        <v>900</v>
      </c>
      <c r="D603" s="127"/>
      <c r="E603" s="211"/>
      <c r="F603" s="211"/>
      <c r="G603" s="211"/>
    </row>
    <row r="604" spans="1:7">
      <c r="A604" s="21">
        <f t="shared" si="11"/>
        <v>163</v>
      </c>
      <c r="B604" s="21" t="s">
        <v>10</v>
      </c>
      <c r="C604" s="127" t="s">
        <v>900</v>
      </c>
      <c r="D604" s="127"/>
      <c r="E604" s="211"/>
      <c r="F604" s="211"/>
      <c r="G604" s="211"/>
    </row>
    <row r="605" spans="1:7">
      <c r="A605" s="21">
        <f t="shared" si="11"/>
        <v>163</v>
      </c>
      <c r="B605" s="21" t="s">
        <v>10</v>
      </c>
      <c r="C605" s="127" t="s">
        <v>900</v>
      </c>
      <c r="D605" s="127"/>
      <c r="E605" s="211"/>
      <c r="F605" s="211"/>
      <c r="G605" s="211"/>
    </row>
    <row r="606" spans="1:7">
      <c r="A606" s="21">
        <f t="shared" si="11"/>
        <v>163</v>
      </c>
      <c r="B606" s="21" t="s">
        <v>10</v>
      </c>
      <c r="C606" s="127" t="s">
        <v>900</v>
      </c>
      <c r="D606" s="127"/>
      <c r="E606" s="211"/>
      <c r="F606" s="211"/>
      <c r="G606" s="211"/>
    </row>
    <row r="607" spans="1:7">
      <c r="A607" s="21">
        <f t="shared" si="11"/>
        <v>163</v>
      </c>
      <c r="B607" s="21" t="s">
        <v>10</v>
      </c>
      <c r="C607" s="127" t="s">
        <v>900</v>
      </c>
      <c r="D607" s="127"/>
      <c r="E607" s="211"/>
      <c r="F607" s="211"/>
      <c r="G607" s="211"/>
    </row>
    <row r="608" spans="1:7">
      <c r="A608" s="21">
        <f t="shared" si="11"/>
        <v>163</v>
      </c>
      <c r="B608" s="21" t="s">
        <v>10</v>
      </c>
      <c r="C608" s="127" t="s">
        <v>900</v>
      </c>
      <c r="D608" s="127"/>
      <c r="E608" s="211"/>
      <c r="F608" s="211"/>
      <c r="G608" s="211"/>
    </row>
    <row r="609" spans="1:7">
      <c r="A609" s="21">
        <f t="shared" ref="A609:A672" si="12">IF($C609="","blank",MATCH($C609,$I$5:$I$204,0))</f>
        <v>163</v>
      </c>
      <c r="B609" s="21" t="s">
        <v>10</v>
      </c>
      <c r="C609" s="127" t="s">
        <v>900</v>
      </c>
      <c r="D609" s="127"/>
      <c r="E609" s="211"/>
      <c r="F609" s="211"/>
      <c r="G609" s="211"/>
    </row>
    <row r="610" spans="1:7">
      <c r="A610" s="21">
        <f t="shared" si="12"/>
        <v>163</v>
      </c>
      <c r="B610" s="21" t="s">
        <v>10</v>
      </c>
      <c r="C610" s="127" t="s">
        <v>900</v>
      </c>
      <c r="D610" s="127"/>
      <c r="E610" s="211"/>
      <c r="F610" s="211"/>
      <c r="G610" s="211"/>
    </row>
    <row r="611" spans="1:7">
      <c r="A611" s="21">
        <f t="shared" si="12"/>
        <v>163</v>
      </c>
      <c r="B611" s="21" t="s">
        <v>10</v>
      </c>
      <c r="C611" s="127" t="s">
        <v>900</v>
      </c>
      <c r="D611" s="127"/>
      <c r="E611" s="211"/>
      <c r="F611" s="211"/>
      <c r="G611" s="211"/>
    </row>
    <row r="612" spans="1:7">
      <c r="A612" s="21">
        <f t="shared" si="12"/>
        <v>163</v>
      </c>
      <c r="B612" s="21" t="s">
        <v>10</v>
      </c>
      <c r="C612" s="127" t="s">
        <v>900</v>
      </c>
      <c r="D612" s="127"/>
      <c r="E612" s="211"/>
      <c r="F612" s="211"/>
      <c r="G612" s="211"/>
    </row>
    <row r="613" spans="1:7">
      <c r="A613" s="21">
        <f t="shared" si="12"/>
        <v>163</v>
      </c>
      <c r="B613" s="21" t="s">
        <v>10</v>
      </c>
      <c r="C613" s="127" t="s">
        <v>900</v>
      </c>
      <c r="D613" s="127"/>
      <c r="E613" s="211"/>
      <c r="F613" s="211"/>
      <c r="G613" s="211"/>
    </row>
    <row r="614" spans="1:7">
      <c r="A614" s="21">
        <f t="shared" si="12"/>
        <v>163</v>
      </c>
      <c r="B614" s="21" t="s">
        <v>10</v>
      </c>
      <c r="C614" s="127" t="s">
        <v>900</v>
      </c>
      <c r="D614" s="127"/>
      <c r="E614" s="211"/>
      <c r="F614" s="211"/>
      <c r="G614" s="211"/>
    </row>
    <row r="615" spans="1:7">
      <c r="A615" s="21">
        <f t="shared" si="12"/>
        <v>163</v>
      </c>
      <c r="B615" s="21" t="s">
        <v>10</v>
      </c>
      <c r="C615" s="127" t="s">
        <v>900</v>
      </c>
      <c r="D615" s="127"/>
      <c r="E615" s="211"/>
      <c r="F615" s="211"/>
      <c r="G615" s="211"/>
    </row>
    <row r="616" spans="1:7">
      <c r="A616" s="21">
        <f t="shared" si="12"/>
        <v>163</v>
      </c>
      <c r="B616" s="21" t="s">
        <v>10</v>
      </c>
      <c r="C616" s="127" t="s">
        <v>900</v>
      </c>
      <c r="D616" s="127"/>
      <c r="E616" s="211"/>
      <c r="F616" s="211"/>
      <c r="G616" s="211"/>
    </row>
    <row r="617" spans="1:7">
      <c r="A617" s="21">
        <f t="shared" si="12"/>
        <v>163</v>
      </c>
      <c r="B617" s="21" t="s">
        <v>10</v>
      </c>
      <c r="C617" s="127" t="s">
        <v>900</v>
      </c>
      <c r="D617" s="127"/>
      <c r="E617" s="211"/>
      <c r="F617" s="211"/>
      <c r="G617" s="211"/>
    </row>
    <row r="618" spans="1:7">
      <c r="A618" s="21">
        <f t="shared" si="12"/>
        <v>163</v>
      </c>
      <c r="B618" s="21" t="s">
        <v>10</v>
      </c>
      <c r="C618" s="127" t="s">
        <v>900</v>
      </c>
      <c r="D618" s="127"/>
      <c r="E618" s="211"/>
      <c r="F618" s="211"/>
      <c r="G618" s="211"/>
    </row>
    <row r="619" spans="1:7">
      <c r="A619" s="21">
        <f t="shared" si="12"/>
        <v>163</v>
      </c>
      <c r="B619" s="21" t="s">
        <v>10</v>
      </c>
      <c r="C619" s="127" t="s">
        <v>900</v>
      </c>
      <c r="D619" s="127"/>
      <c r="E619" s="211"/>
      <c r="F619" s="211"/>
      <c r="G619" s="211"/>
    </row>
    <row r="620" spans="1:7">
      <c r="A620" s="21">
        <f t="shared" si="12"/>
        <v>163</v>
      </c>
      <c r="B620" s="21" t="s">
        <v>10</v>
      </c>
      <c r="C620" s="127" t="s">
        <v>900</v>
      </c>
      <c r="D620" s="127"/>
      <c r="E620" s="211"/>
      <c r="F620" s="211"/>
      <c r="G620" s="211"/>
    </row>
    <row r="621" spans="1:7">
      <c r="A621" s="21">
        <f t="shared" si="12"/>
        <v>163</v>
      </c>
      <c r="B621" s="21" t="s">
        <v>10</v>
      </c>
      <c r="C621" s="127" t="s">
        <v>900</v>
      </c>
      <c r="D621" s="127"/>
      <c r="E621" s="211"/>
      <c r="F621" s="211"/>
      <c r="G621" s="211"/>
    </row>
    <row r="622" spans="1:7">
      <c r="A622" s="21">
        <f t="shared" si="12"/>
        <v>163</v>
      </c>
      <c r="B622" s="21" t="s">
        <v>10</v>
      </c>
      <c r="C622" s="127" t="s">
        <v>900</v>
      </c>
      <c r="D622" s="127"/>
      <c r="E622" s="211"/>
      <c r="F622" s="211"/>
      <c r="G622" s="211"/>
    </row>
    <row r="623" spans="1:7">
      <c r="A623" s="21">
        <f t="shared" si="12"/>
        <v>163</v>
      </c>
      <c r="B623" s="21" t="s">
        <v>10</v>
      </c>
      <c r="C623" s="127" t="s">
        <v>900</v>
      </c>
      <c r="D623" s="127"/>
      <c r="E623" s="211"/>
      <c r="F623" s="211"/>
      <c r="G623" s="211"/>
    </row>
    <row r="624" spans="1:7">
      <c r="A624" s="21">
        <f t="shared" si="12"/>
        <v>163</v>
      </c>
      <c r="B624" s="21" t="s">
        <v>10</v>
      </c>
      <c r="C624" s="127" t="s">
        <v>900</v>
      </c>
      <c r="D624" s="127"/>
      <c r="E624" s="211"/>
      <c r="F624" s="211"/>
      <c r="G624" s="211"/>
    </row>
    <row r="625" spans="1:7">
      <c r="A625" s="21">
        <f t="shared" si="12"/>
        <v>163</v>
      </c>
      <c r="B625" s="21" t="s">
        <v>10</v>
      </c>
      <c r="C625" s="127" t="s">
        <v>900</v>
      </c>
      <c r="D625" s="127"/>
      <c r="E625" s="211"/>
      <c r="F625" s="211"/>
      <c r="G625" s="211"/>
    </row>
    <row r="626" spans="1:7">
      <c r="A626" s="21">
        <f t="shared" si="12"/>
        <v>163</v>
      </c>
      <c r="B626" s="21" t="s">
        <v>10</v>
      </c>
      <c r="C626" s="127" t="s">
        <v>900</v>
      </c>
      <c r="D626" s="127"/>
      <c r="E626" s="211"/>
      <c r="F626" s="211"/>
      <c r="G626" s="211"/>
    </row>
    <row r="627" spans="1:7">
      <c r="A627" s="21">
        <f t="shared" si="12"/>
        <v>163</v>
      </c>
      <c r="B627" s="21" t="s">
        <v>10</v>
      </c>
      <c r="C627" s="127" t="s">
        <v>900</v>
      </c>
      <c r="D627" s="127"/>
      <c r="E627" s="211"/>
      <c r="F627" s="211"/>
      <c r="G627" s="211"/>
    </row>
    <row r="628" spans="1:7">
      <c r="A628" s="21">
        <f t="shared" si="12"/>
        <v>163</v>
      </c>
      <c r="B628" s="21" t="s">
        <v>10</v>
      </c>
      <c r="C628" s="127" t="s">
        <v>900</v>
      </c>
      <c r="D628" s="127"/>
      <c r="E628" s="211"/>
      <c r="F628" s="211"/>
      <c r="G628" s="211"/>
    </row>
    <row r="629" spans="1:7">
      <c r="A629" s="21">
        <f t="shared" si="12"/>
        <v>163</v>
      </c>
      <c r="B629" s="21" t="s">
        <v>10</v>
      </c>
      <c r="C629" s="127" t="s">
        <v>900</v>
      </c>
      <c r="D629" s="127"/>
      <c r="E629" s="211"/>
      <c r="F629" s="211"/>
      <c r="G629" s="211"/>
    </row>
    <row r="630" spans="1:7">
      <c r="A630" s="21">
        <f t="shared" si="12"/>
        <v>163</v>
      </c>
      <c r="B630" s="21" t="s">
        <v>10</v>
      </c>
      <c r="C630" s="127" t="s">
        <v>900</v>
      </c>
      <c r="D630" s="127"/>
      <c r="E630" s="211"/>
      <c r="F630" s="211"/>
      <c r="G630" s="211"/>
    </row>
    <row r="631" spans="1:7">
      <c r="A631" s="21">
        <f t="shared" si="12"/>
        <v>163</v>
      </c>
      <c r="B631" s="21" t="s">
        <v>10</v>
      </c>
      <c r="C631" s="127" t="s">
        <v>900</v>
      </c>
      <c r="D631" s="127"/>
      <c r="E631" s="211"/>
      <c r="F631" s="211"/>
      <c r="G631" s="211"/>
    </row>
    <row r="632" spans="1:7">
      <c r="A632" s="21">
        <f t="shared" si="12"/>
        <v>163</v>
      </c>
      <c r="B632" s="21" t="s">
        <v>10</v>
      </c>
      <c r="C632" s="127" t="s">
        <v>900</v>
      </c>
      <c r="D632" s="127"/>
      <c r="E632" s="211"/>
      <c r="F632" s="211"/>
      <c r="G632" s="211"/>
    </row>
    <row r="633" spans="1:7">
      <c r="A633" s="21">
        <f t="shared" si="12"/>
        <v>163</v>
      </c>
      <c r="B633" s="21" t="s">
        <v>10</v>
      </c>
      <c r="C633" s="127" t="s">
        <v>900</v>
      </c>
      <c r="D633" s="127"/>
      <c r="E633" s="211"/>
      <c r="F633" s="211"/>
      <c r="G633" s="211"/>
    </row>
    <row r="634" spans="1:7">
      <c r="A634" s="21">
        <f t="shared" si="12"/>
        <v>163</v>
      </c>
      <c r="B634" s="21" t="s">
        <v>10</v>
      </c>
      <c r="C634" s="127" t="s">
        <v>900</v>
      </c>
      <c r="D634" s="127"/>
      <c r="E634" s="211"/>
      <c r="F634" s="211"/>
      <c r="G634" s="211"/>
    </row>
    <row r="635" spans="1:7">
      <c r="A635" s="21">
        <f t="shared" si="12"/>
        <v>163</v>
      </c>
      <c r="B635" s="21" t="s">
        <v>10</v>
      </c>
      <c r="C635" s="127" t="s">
        <v>900</v>
      </c>
      <c r="D635" s="127"/>
      <c r="E635" s="211"/>
      <c r="F635" s="211"/>
      <c r="G635" s="211"/>
    </row>
    <row r="636" spans="1:7">
      <c r="A636" s="21">
        <f t="shared" si="12"/>
        <v>163</v>
      </c>
      <c r="B636" s="21" t="s">
        <v>10</v>
      </c>
      <c r="C636" s="127" t="s">
        <v>900</v>
      </c>
      <c r="D636" s="127"/>
      <c r="E636" s="211"/>
      <c r="F636" s="211"/>
      <c r="G636" s="211"/>
    </row>
    <row r="637" spans="1:7">
      <c r="A637" s="21">
        <f t="shared" si="12"/>
        <v>163</v>
      </c>
      <c r="B637" s="21" t="s">
        <v>10</v>
      </c>
      <c r="C637" s="127" t="s">
        <v>900</v>
      </c>
      <c r="D637" s="127"/>
      <c r="E637" s="211"/>
      <c r="F637" s="211"/>
      <c r="G637" s="211"/>
    </row>
    <row r="638" spans="1:7">
      <c r="A638" s="21">
        <f t="shared" si="12"/>
        <v>163</v>
      </c>
      <c r="B638" s="21" t="s">
        <v>10</v>
      </c>
      <c r="C638" s="127" t="s">
        <v>900</v>
      </c>
      <c r="D638" s="127"/>
      <c r="E638" s="211"/>
      <c r="F638" s="211"/>
      <c r="G638" s="211"/>
    </row>
    <row r="639" spans="1:7">
      <c r="A639" s="21">
        <f t="shared" si="12"/>
        <v>163</v>
      </c>
      <c r="B639" s="21" t="s">
        <v>10</v>
      </c>
      <c r="C639" s="127" t="s">
        <v>900</v>
      </c>
      <c r="D639" s="127"/>
      <c r="E639" s="211"/>
      <c r="F639" s="211"/>
      <c r="G639" s="211"/>
    </row>
    <row r="640" spans="1:7">
      <c r="A640" s="21">
        <f t="shared" si="12"/>
        <v>163</v>
      </c>
      <c r="B640" s="21" t="s">
        <v>10</v>
      </c>
      <c r="C640" s="127" t="s">
        <v>900</v>
      </c>
      <c r="D640" s="127"/>
      <c r="E640" s="211"/>
      <c r="F640" s="211"/>
      <c r="G640" s="211"/>
    </row>
    <row r="641" spans="1:7">
      <c r="A641" s="21">
        <f t="shared" si="12"/>
        <v>163</v>
      </c>
      <c r="B641" s="21" t="s">
        <v>10</v>
      </c>
      <c r="C641" s="127" t="s">
        <v>900</v>
      </c>
      <c r="D641" s="127"/>
      <c r="E641" s="211"/>
      <c r="F641" s="211"/>
      <c r="G641" s="211"/>
    </row>
    <row r="642" spans="1:7">
      <c r="A642" s="21">
        <f t="shared" si="12"/>
        <v>163</v>
      </c>
      <c r="B642" s="21" t="s">
        <v>10</v>
      </c>
      <c r="C642" s="127" t="s">
        <v>900</v>
      </c>
      <c r="D642" s="127"/>
      <c r="E642" s="211"/>
      <c r="F642" s="211"/>
      <c r="G642" s="211"/>
    </row>
    <row r="643" spans="1:7">
      <c r="A643" s="21">
        <f t="shared" si="12"/>
        <v>163</v>
      </c>
      <c r="B643" s="21" t="s">
        <v>10</v>
      </c>
      <c r="C643" s="127" t="s">
        <v>900</v>
      </c>
      <c r="D643" s="127"/>
      <c r="E643" s="211"/>
      <c r="F643" s="211"/>
      <c r="G643" s="211"/>
    </row>
    <row r="644" spans="1:7">
      <c r="A644" s="21">
        <f t="shared" si="12"/>
        <v>163</v>
      </c>
      <c r="B644" s="21" t="s">
        <v>10</v>
      </c>
      <c r="C644" s="127" t="s">
        <v>900</v>
      </c>
      <c r="D644" s="127"/>
      <c r="E644" s="211"/>
      <c r="F644" s="211"/>
      <c r="G644" s="211"/>
    </row>
    <row r="645" spans="1:7">
      <c r="A645" s="21">
        <f t="shared" si="12"/>
        <v>163</v>
      </c>
      <c r="B645" s="21" t="s">
        <v>10</v>
      </c>
      <c r="C645" s="127" t="s">
        <v>900</v>
      </c>
      <c r="D645" s="127"/>
      <c r="E645" s="211"/>
      <c r="F645" s="211"/>
      <c r="G645" s="211"/>
    </row>
    <row r="646" spans="1:7">
      <c r="A646" s="21">
        <f t="shared" si="12"/>
        <v>163</v>
      </c>
      <c r="B646" s="21" t="s">
        <v>10</v>
      </c>
      <c r="C646" s="127" t="s">
        <v>900</v>
      </c>
      <c r="D646" s="127"/>
      <c r="E646" s="211"/>
      <c r="F646" s="211"/>
      <c r="G646" s="211"/>
    </row>
    <row r="647" spans="1:7">
      <c r="A647" s="21">
        <f t="shared" si="12"/>
        <v>163</v>
      </c>
      <c r="B647" s="21" t="s">
        <v>10</v>
      </c>
      <c r="C647" s="127" t="s">
        <v>900</v>
      </c>
      <c r="D647" s="127"/>
      <c r="E647" s="211"/>
      <c r="F647" s="211"/>
      <c r="G647" s="211"/>
    </row>
    <row r="648" spans="1:7">
      <c r="A648" s="21">
        <f t="shared" si="12"/>
        <v>163</v>
      </c>
      <c r="B648" s="21" t="s">
        <v>10</v>
      </c>
      <c r="C648" s="127" t="s">
        <v>900</v>
      </c>
      <c r="D648" s="127"/>
      <c r="E648" s="211"/>
      <c r="F648" s="211"/>
      <c r="G648" s="211"/>
    </row>
    <row r="649" spans="1:7">
      <c r="A649" s="21">
        <f t="shared" si="12"/>
        <v>163</v>
      </c>
      <c r="B649" s="21" t="s">
        <v>10</v>
      </c>
      <c r="C649" s="127" t="s">
        <v>900</v>
      </c>
      <c r="D649" s="127"/>
      <c r="E649" s="211"/>
      <c r="F649" s="211"/>
      <c r="G649" s="211"/>
    </row>
    <row r="650" spans="1:7">
      <c r="A650" s="21">
        <f t="shared" si="12"/>
        <v>163</v>
      </c>
      <c r="B650" s="21" t="s">
        <v>10</v>
      </c>
      <c r="C650" s="127" t="s">
        <v>900</v>
      </c>
      <c r="D650" s="127"/>
      <c r="E650" s="211"/>
      <c r="F650" s="211"/>
      <c r="G650" s="211"/>
    </row>
    <row r="651" spans="1:7">
      <c r="A651" s="21">
        <f t="shared" si="12"/>
        <v>163</v>
      </c>
      <c r="B651" s="21" t="s">
        <v>10</v>
      </c>
      <c r="C651" s="127" t="s">
        <v>900</v>
      </c>
      <c r="D651" s="127"/>
      <c r="E651" s="211"/>
      <c r="F651" s="211"/>
      <c r="G651" s="211"/>
    </row>
    <row r="652" spans="1:7">
      <c r="A652" s="21">
        <f t="shared" si="12"/>
        <v>163</v>
      </c>
      <c r="B652" s="21" t="s">
        <v>10</v>
      </c>
      <c r="C652" s="127" t="s">
        <v>900</v>
      </c>
      <c r="D652" s="127"/>
      <c r="E652" s="211"/>
      <c r="F652" s="211"/>
      <c r="G652" s="211"/>
    </row>
    <row r="653" spans="1:7">
      <c r="A653" s="21">
        <f t="shared" si="12"/>
        <v>163</v>
      </c>
      <c r="B653" s="21" t="s">
        <v>10</v>
      </c>
      <c r="C653" s="127" t="s">
        <v>900</v>
      </c>
      <c r="D653" s="127"/>
      <c r="E653" s="211"/>
      <c r="F653" s="211"/>
      <c r="G653" s="211"/>
    </row>
    <row r="654" spans="1:7">
      <c r="A654" s="21">
        <f t="shared" si="12"/>
        <v>163</v>
      </c>
      <c r="B654" s="21" t="s">
        <v>10</v>
      </c>
      <c r="C654" s="127" t="s">
        <v>900</v>
      </c>
      <c r="D654" s="127"/>
      <c r="E654" s="211"/>
      <c r="F654" s="211"/>
      <c r="G654" s="211"/>
    </row>
    <row r="655" spans="1:7">
      <c r="A655" s="21">
        <f t="shared" si="12"/>
        <v>163</v>
      </c>
      <c r="B655" s="21" t="s">
        <v>10</v>
      </c>
      <c r="C655" s="127" t="s">
        <v>900</v>
      </c>
      <c r="D655" s="127"/>
      <c r="E655" s="211"/>
      <c r="F655" s="211"/>
      <c r="G655" s="211"/>
    </row>
    <row r="656" spans="1:7">
      <c r="A656" s="21">
        <f t="shared" si="12"/>
        <v>163</v>
      </c>
      <c r="B656" s="21" t="s">
        <v>10</v>
      </c>
      <c r="C656" s="127" t="s">
        <v>900</v>
      </c>
      <c r="D656" s="127"/>
      <c r="E656" s="211"/>
      <c r="F656" s="211"/>
      <c r="G656" s="211"/>
    </row>
    <row r="657" spans="1:7">
      <c r="A657" s="21">
        <f t="shared" si="12"/>
        <v>163</v>
      </c>
      <c r="B657" s="21" t="s">
        <v>10</v>
      </c>
      <c r="C657" s="127" t="s">
        <v>900</v>
      </c>
      <c r="D657" s="127"/>
      <c r="E657" s="211"/>
      <c r="F657" s="211"/>
      <c r="G657" s="211"/>
    </row>
    <row r="658" spans="1:7">
      <c r="A658" s="21">
        <f t="shared" si="12"/>
        <v>163</v>
      </c>
      <c r="B658" s="21" t="s">
        <v>10</v>
      </c>
      <c r="C658" s="127" t="s">
        <v>900</v>
      </c>
      <c r="D658" s="127"/>
      <c r="E658" s="211"/>
      <c r="F658" s="211"/>
      <c r="G658" s="211"/>
    </row>
    <row r="659" spans="1:7">
      <c r="A659" s="21">
        <f t="shared" si="12"/>
        <v>163</v>
      </c>
      <c r="B659" s="21" t="s">
        <v>10</v>
      </c>
      <c r="C659" s="127" t="s">
        <v>900</v>
      </c>
      <c r="D659" s="127"/>
      <c r="E659" s="211"/>
      <c r="F659" s="211"/>
      <c r="G659" s="211"/>
    </row>
    <row r="660" spans="1:7">
      <c r="A660" s="21">
        <f t="shared" si="12"/>
        <v>163</v>
      </c>
      <c r="B660" s="21" t="s">
        <v>10</v>
      </c>
      <c r="C660" s="127" t="s">
        <v>900</v>
      </c>
      <c r="D660" s="127"/>
      <c r="E660" s="211"/>
      <c r="F660" s="211"/>
      <c r="G660" s="211"/>
    </row>
    <row r="661" spans="1:7">
      <c r="A661" s="21">
        <f t="shared" si="12"/>
        <v>163</v>
      </c>
      <c r="B661" s="21" t="s">
        <v>10</v>
      </c>
      <c r="C661" s="127" t="s">
        <v>900</v>
      </c>
      <c r="D661" s="127"/>
      <c r="E661" s="211"/>
      <c r="F661" s="211"/>
      <c r="G661" s="211"/>
    </row>
    <row r="662" spans="1:7">
      <c r="A662" s="21">
        <f t="shared" si="12"/>
        <v>163</v>
      </c>
      <c r="B662" s="21" t="s">
        <v>10</v>
      </c>
      <c r="C662" s="127" t="s">
        <v>900</v>
      </c>
      <c r="D662" s="127"/>
      <c r="E662" s="211"/>
      <c r="F662" s="211"/>
      <c r="G662" s="211"/>
    </row>
    <row r="663" spans="1:7">
      <c r="A663" s="21">
        <f t="shared" si="12"/>
        <v>163</v>
      </c>
      <c r="B663" s="21" t="s">
        <v>10</v>
      </c>
      <c r="C663" s="127" t="s">
        <v>900</v>
      </c>
      <c r="D663" s="127"/>
      <c r="E663" s="211"/>
      <c r="F663" s="211"/>
      <c r="G663" s="211"/>
    </row>
    <row r="664" spans="1:7">
      <c r="A664" s="21">
        <f t="shared" si="12"/>
        <v>163</v>
      </c>
      <c r="B664" s="21" t="s">
        <v>10</v>
      </c>
      <c r="C664" s="127" t="s">
        <v>900</v>
      </c>
      <c r="D664" s="127"/>
      <c r="E664" s="211"/>
      <c r="F664" s="211"/>
      <c r="G664" s="211"/>
    </row>
    <row r="665" spans="1:7">
      <c r="A665" s="21">
        <f t="shared" si="12"/>
        <v>163</v>
      </c>
      <c r="B665" s="21" t="s">
        <v>10</v>
      </c>
      <c r="C665" s="127" t="s">
        <v>900</v>
      </c>
      <c r="D665" s="127"/>
      <c r="E665" s="211"/>
      <c r="F665" s="211"/>
      <c r="G665" s="211"/>
    </row>
    <row r="666" spans="1:7">
      <c r="A666" s="21">
        <f t="shared" si="12"/>
        <v>164</v>
      </c>
      <c r="B666" s="21" t="s">
        <v>0</v>
      </c>
      <c r="C666" s="127" t="s">
        <v>1239</v>
      </c>
      <c r="D666" s="127"/>
      <c r="E666" s="211"/>
      <c r="F666" s="211"/>
      <c r="G666" s="211"/>
    </row>
    <row r="667" spans="1:7">
      <c r="A667" s="21">
        <f t="shared" si="12"/>
        <v>165</v>
      </c>
      <c r="B667" s="21" t="s">
        <v>18</v>
      </c>
      <c r="C667" s="127" t="s">
        <v>1202</v>
      </c>
      <c r="D667" s="127"/>
      <c r="E667" s="211"/>
      <c r="F667" s="211"/>
      <c r="G667" s="211"/>
    </row>
    <row r="668" spans="1:7">
      <c r="A668" s="21">
        <f t="shared" si="12"/>
        <v>166</v>
      </c>
      <c r="B668" s="21" t="s">
        <v>10</v>
      </c>
      <c r="C668" s="127" t="s">
        <v>1440</v>
      </c>
      <c r="D668" s="127"/>
      <c r="E668" s="211"/>
      <c r="F668" s="211"/>
      <c r="G668" s="211"/>
    </row>
    <row r="669" spans="1:7">
      <c r="A669" s="21">
        <f t="shared" si="12"/>
        <v>167</v>
      </c>
      <c r="B669" s="21" t="s">
        <v>10</v>
      </c>
      <c r="C669" s="127" t="s">
        <v>1441</v>
      </c>
      <c r="D669" s="127"/>
      <c r="E669" s="211"/>
      <c r="F669" s="211"/>
      <c r="G669" s="211"/>
    </row>
    <row r="670" spans="1:7">
      <c r="A670" s="21">
        <f t="shared" si="12"/>
        <v>173</v>
      </c>
      <c r="B670" s="21" t="s">
        <v>10</v>
      </c>
      <c r="C670" s="127" t="s">
        <v>76</v>
      </c>
      <c r="D670" s="127"/>
      <c r="E670" s="211"/>
      <c r="F670" s="211"/>
      <c r="G670" s="211"/>
    </row>
    <row r="671" spans="1:7">
      <c r="A671" s="21">
        <f t="shared" si="12"/>
        <v>174</v>
      </c>
      <c r="B671" s="21" t="s">
        <v>10</v>
      </c>
      <c r="C671" s="127" t="s">
        <v>115</v>
      </c>
      <c r="D671" s="127"/>
      <c r="E671" s="211"/>
      <c r="F671" s="211"/>
      <c r="G671" s="211"/>
    </row>
    <row r="672" spans="1:7">
      <c r="A672" s="21">
        <f t="shared" si="12"/>
        <v>175</v>
      </c>
      <c r="B672" s="21" t="s">
        <v>10</v>
      </c>
      <c r="C672" s="127" t="s">
        <v>77</v>
      </c>
      <c r="D672" s="127"/>
      <c r="E672" s="211"/>
      <c r="F672" s="211"/>
      <c r="G672" s="211"/>
    </row>
    <row r="673" spans="1:7">
      <c r="A673" s="21">
        <f t="shared" ref="A673:A736" si="13">IF($C673="","blank",MATCH($C673,$I$5:$I$204,0))</f>
        <v>176</v>
      </c>
      <c r="B673" s="21" t="s">
        <v>10</v>
      </c>
      <c r="C673" s="127" t="s">
        <v>368</v>
      </c>
      <c r="D673" s="127"/>
      <c r="E673" s="211"/>
      <c r="F673" s="211"/>
      <c r="G673" s="211"/>
    </row>
    <row r="674" spans="1:7">
      <c r="A674" s="21">
        <f t="shared" si="13"/>
        <v>177</v>
      </c>
      <c r="B674" s="21" t="s">
        <v>0</v>
      </c>
      <c r="C674" s="127" t="s">
        <v>838</v>
      </c>
      <c r="D674" s="127"/>
      <c r="E674" s="211"/>
      <c r="F674" s="211"/>
      <c r="G674" s="211"/>
    </row>
    <row r="675" spans="1:7">
      <c r="A675" s="21" t="e">
        <f t="shared" si="13"/>
        <v>#N/A</v>
      </c>
      <c r="B675" s="21" t="s">
        <v>0</v>
      </c>
      <c r="C675" s="127" t="s">
        <v>839</v>
      </c>
      <c r="D675" s="127"/>
      <c r="E675" s="211"/>
      <c r="F675" s="211"/>
      <c r="G675" s="211"/>
    </row>
    <row r="676" spans="1:7">
      <c r="A676" s="21" t="e">
        <f t="shared" si="13"/>
        <v>#N/A</v>
      </c>
      <c r="B676" s="21" t="s">
        <v>0</v>
      </c>
      <c r="C676" s="127" t="s">
        <v>840</v>
      </c>
      <c r="D676" s="127"/>
      <c r="E676" s="211"/>
      <c r="F676" s="211"/>
      <c r="G676" s="211"/>
    </row>
    <row r="677" spans="1:7">
      <c r="A677" s="21">
        <f t="shared" si="13"/>
        <v>181</v>
      </c>
      <c r="B677" s="21" t="s">
        <v>18</v>
      </c>
      <c r="C677" s="127" t="s">
        <v>1203</v>
      </c>
      <c r="D677" s="127"/>
      <c r="E677" s="211"/>
      <c r="F677" s="211"/>
      <c r="G677" s="211"/>
    </row>
    <row r="678" spans="1:7">
      <c r="A678" s="21">
        <f t="shared" si="13"/>
        <v>183</v>
      </c>
      <c r="B678" s="21" t="s">
        <v>10</v>
      </c>
      <c r="C678" s="127" t="s">
        <v>1296</v>
      </c>
      <c r="D678" s="127"/>
      <c r="E678" s="211"/>
      <c r="F678" s="211"/>
      <c r="G678" s="211"/>
    </row>
    <row r="679" spans="1:7">
      <c r="A679" s="21">
        <f t="shared" si="13"/>
        <v>184</v>
      </c>
      <c r="B679" s="21" t="s">
        <v>10</v>
      </c>
      <c r="C679" s="127" t="s">
        <v>1287</v>
      </c>
      <c r="D679" s="127"/>
      <c r="E679" s="211"/>
      <c r="F679" s="211"/>
      <c r="G679" s="211"/>
    </row>
    <row r="680" spans="1:7">
      <c r="A680" s="21">
        <f t="shared" si="13"/>
        <v>187</v>
      </c>
      <c r="B680" s="21" t="s">
        <v>0</v>
      </c>
      <c r="C680" s="127" t="s">
        <v>1571</v>
      </c>
      <c r="D680" s="127"/>
      <c r="E680" s="211"/>
      <c r="F680" s="211"/>
      <c r="G680" s="211"/>
    </row>
    <row r="681" spans="1:7">
      <c r="A681" s="21">
        <f t="shared" si="13"/>
        <v>187</v>
      </c>
      <c r="B681" s="21" t="s">
        <v>0</v>
      </c>
      <c r="C681" s="127" t="s">
        <v>1571</v>
      </c>
      <c r="D681" s="127"/>
      <c r="E681" s="211"/>
      <c r="F681" s="211"/>
      <c r="G681" s="211"/>
    </row>
    <row r="682" spans="1:7">
      <c r="A682" s="21">
        <f t="shared" si="13"/>
        <v>187</v>
      </c>
      <c r="B682" s="21" t="s">
        <v>0</v>
      </c>
      <c r="C682" s="127" t="s">
        <v>1571</v>
      </c>
      <c r="D682" s="127"/>
      <c r="E682" s="211"/>
      <c r="F682" s="211"/>
      <c r="G682" s="211"/>
    </row>
    <row r="683" spans="1:7">
      <c r="A683" s="21">
        <f t="shared" si="13"/>
        <v>187</v>
      </c>
      <c r="B683" s="21" t="s">
        <v>0</v>
      </c>
      <c r="C683" s="127" t="s">
        <v>1571</v>
      </c>
      <c r="D683" s="127"/>
      <c r="E683" s="211"/>
      <c r="F683" s="211"/>
      <c r="G683" s="211"/>
    </row>
    <row r="684" spans="1:7">
      <c r="A684" s="21">
        <f t="shared" si="13"/>
        <v>187</v>
      </c>
      <c r="B684" s="21" t="s">
        <v>0</v>
      </c>
      <c r="C684" s="127" t="s">
        <v>1571</v>
      </c>
      <c r="D684" s="127"/>
      <c r="E684" s="211"/>
      <c r="F684" s="211"/>
      <c r="G684" s="211"/>
    </row>
    <row r="685" spans="1:7">
      <c r="A685" s="21">
        <f t="shared" si="13"/>
        <v>187</v>
      </c>
      <c r="B685" s="21" t="s">
        <v>0</v>
      </c>
      <c r="C685" s="127" t="s">
        <v>1571</v>
      </c>
      <c r="D685" s="127"/>
      <c r="E685" s="211"/>
      <c r="F685" s="211"/>
      <c r="G685" s="211"/>
    </row>
    <row r="686" spans="1:7">
      <c r="A686" s="21">
        <f t="shared" si="13"/>
        <v>187</v>
      </c>
      <c r="B686" s="21" t="s">
        <v>0</v>
      </c>
      <c r="C686" s="127" t="s">
        <v>1571</v>
      </c>
      <c r="D686" s="127"/>
      <c r="E686" s="211"/>
      <c r="F686" s="211"/>
      <c r="G686" s="211"/>
    </row>
    <row r="687" spans="1:7">
      <c r="A687" s="21">
        <f t="shared" si="13"/>
        <v>189</v>
      </c>
      <c r="B687" s="21" t="s">
        <v>0</v>
      </c>
      <c r="C687" s="127" t="s">
        <v>790</v>
      </c>
      <c r="D687" s="127"/>
      <c r="E687" s="211"/>
      <c r="F687" s="211"/>
      <c r="G687" s="211"/>
    </row>
    <row r="688" spans="1:7">
      <c r="A688" s="21">
        <f t="shared" si="13"/>
        <v>192</v>
      </c>
      <c r="B688" s="21" t="s">
        <v>10</v>
      </c>
      <c r="C688" s="127" t="s">
        <v>1439</v>
      </c>
      <c r="D688" s="127"/>
      <c r="E688" s="211"/>
      <c r="F688" s="211"/>
      <c r="G688" s="211"/>
    </row>
    <row r="689" spans="1:7">
      <c r="A689" s="21" t="e">
        <f t="shared" si="13"/>
        <v>#N/A</v>
      </c>
      <c r="B689" s="21" t="s">
        <v>10</v>
      </c>
      <c r="C689" s="127" t="s">
        <v>1206</v>
      </c>
      <c r="D689" s="127"/>
      <c r="E689" s="211"/>
      <c r="F689" s="211"/>
      <c r="G689" s="211"/>
    </row>
    <row r="690" spans="1:7">
      <c r="A690" s="21" t="e">
        <f t="shared" si="13"/>
        <v>#N/A</v>
      </c>
      <c r="B690" s="21" t="s">
        <v>10</v>
      </c>
      <c r="C690" s="127" t="s">
        <v>1229</v>
      </c>
      <c r="D690" s="127"/>
      <c r="E690" s="211"/>
      <c r="F690" s="211"/>
      <c r="G690" s="211"/>
    </row>
    <row r="691" spans="1:7">
      <c r="A691" s="21">
        <f t="shared" si="13"/>
        <v>197</v>
      </c>
      <c r="B691" s="21" t="s">
        <v>18</v>
      </c>
      <c r="C691" s="127" t="s">
        <v>1207</v>
      </c>
      <c r="D691" s="127"/>
      <c r="E691" s="211"/>
      <c r="F691" s="211"/>
      <c r="G691" s="211"/>
    </row>
    <row r="692" spans="1:7">
      <c r="A692" s="21">
        <f t="shared" si="13"/>
        <v>198</v>
      </c>
      <c r="B692" s="21" t="s">
        <v>10</v>
      </c>
      <c r="C692" s="127" t="s">
        <v>1033</v>
      </c>
      <c r="D692" s="127"/>
      <c r="E692" s="211"/>
      <c r="F692" s="211"/>
      <c r="G692" s="211"/>
    </row>
    <row r="693" spans="1:7">
      <c r="A693" s="21">
        <f t="shared" si="13"/>
        <v>198</v>
      </c>
      <c r="B693" s="21" t="s">
        <v>10</v>
      </c>
      <c r="C693" s="127" t="s">
        <v>1033</v>
      </c>
      <c r="D693" s="127"/>
      <c r="E693" s="211"/>
      <c r="F693" s="211"/>
      <c r="G693" s="211"/>
    </row>
    <row r="694" spans="1:7">
      <c r="A694" s="21">
        <f t="shared" si="13"/>
        <v>198</v>
      </c>
      <c r="B694" s="21" t="s">
        <v>10</v>
      </c>
      <c r="C694" s="127" t="s">
        <v>1033</v>
      </c>
      <c r="D694" s="127"/>
      <c r="E694" s="211"/>
      <c r="F694" s="211"/>
      <c r="G694" s="211"/>
    </row>
    <row r="695" spans="1:7">
      <c r="A695" s="21">
        <f t="shared" si="13"/>
        <v>198</v>
      </c>
      <c r="B695" s="21" t="s">
        <v>10</v>
      </c>
      <c r="C695" s="127" t="s">
        <v>1033</v>
      </c>
      <c r="D695" s="127"/>
      <c r="E695" s="211"/>
      <c r="F695" s="211"/>
      <c r="G695" s="211"/>
    </row>
    <row r="696" spans="1:7">
      <c r="A696" s="21">
        <f t="shared" si="13"/>
        <v>198</v>
      </c>
      <c r="B696" s="21" t="s">
        <v>10</v>
      </c>
      <c r="C696" s="127" t="s">
        <v>1033</v>
      </c>
      <c r="D696" s="127"/>
      <c r="E696" s="211"/>
      <c r="F696" s="211"/>
      <c r="G696" s="211"/>
    </row>
    <row r="697" spans="1:7">
      <c r="A697" s="21">
        <f t="shared" si="13"/>
        <v>198</v>
      </c>
      <c r="B697" s="21" t="s">
        <v>10</v>
      </c>
      <c r="C697" s="127" t="s">
        <v>1033</v>
      </c>
      <c r="D697" s="127"/>
      <c r="E697" s="211"/>
      <c r="F697" s="211"/>
      <c r="G697" s="211"/>
    </row>
    <row r="698" spans="1:7">
      <c r="A698" s="21">
        <f t="shared" si="13"/>
        <v>198</v>
      </c>
      <c r="B698" s="21" t="s">
        <v>10</v>
      </c>
      <c r="C698" s="127" t="s">
        <v>1033</v>
      </c>
      <c r="D698" s="127"/>
      <c r="E698" s="211"/>
      <c r="F698" s="211"/>
      <c r="G698" s="211"/>
    </row>
    <row r="699" spans="1:7">
      <c r="A699" s="21">
        <f t="shared" si="13"/>
        <v>198</v>
      </c>
      <c r="B699" s="21" t="s">
        <v>10</v>
      </c>
      <c r="C699" s="127" t="s">
        <v>1033</v>
      </c>
      <c r="D699" s="127"/>
      <c r="E699" s="211"/>
      <c r="F699" s="211"/>
      <c r="G699" s="211"/>
    </row>
    <row r="700" spans="1:7">
      <c r="A700" s="21">
        <f t="shared" si="13"/>
        <v>198</v>
      </c>
      <c r="B700" s="21" t="s">
        <v>10</v>
      </c>
      <c r="C700" s="127" t="s">
        <v>1033</v>
      </c>
      <c r="D700" s="127"/>
      <c r="E700" s="211"/>
      <c r="F700" s="211"/>
      <c r="G700" s="211"/>
    </row>
    <row r="701" spans="1:7">
      <c r="A701" s="21">
        <f t="shared" si="13"/>
        <v>198</v>
      </c>
      <c r="B701" s="21" t="s">
        <v>10</v>
      </c>
      <c r="C701" s="127" t="s">
        <v>1033</v>
      </c>
      <c r="D701" s="127"/>
      <c r="E701" s="211"/>
      <c r="F701" s="211"/>
      <c r="G701" s="211"/>
    </row>
    <row r="702" spans="1:7">
      <c r="A702" s="21">
        <f t="shared" si="13"/>
        <v>198</v>
      </c>
      <c r="B702" s="21" t="s">
        <v>10</v>
      </c>
      <c r="C702" s="127" t="s">
        <v>1033</v>
      </c>
      <c r="D702" s="127"/>
      <c r="E702" s="211"/>
      <c r="F702" s="211"/>
      <c r="G702" s="211"/>
    </row>
    <row r="703" spans="1:7">
      <c r="A703" s="21">
        <f t="shared" si="13"/>
        <v>198</v>
      </c>
      <c r="B703" s="21" t="s">
        <v>10</v>
      </c>
      <c r="C703" s="127" t="s">
        <v>1033</v>
      </c>
      <c r="D703" s="127"/>
      <c r="E703" s="211"/>
      <c r="F703" s="211"/>
      <c r="G703" s="211"/>
    </row>
    <row r="704" spans="1:7">
      <c r="A704" s="21">
        <f t="shared" si="13"/>
        <v>198</v>
      </c>
      <c r="B704" s="21" t="s">
        <v>10</v>
      </c>
      <c r="C704" s="127" t="s">
        <v>1033</v>
      </c>
      <c r="D704" s="127"/>
      <c r="E704" s="211"/>
      <c r="F704" s="211"/>
      <c r="G704" s="211"/>
    </row>
    <row r="705" spans="1:7">
      <c r="A705" s="21">
        <f t="shared" si="13"/>
        <v>198</v>
      </c>
      <c r="B705" s="21" t="s">
        <v>10</v>
      </c>
      <c r="C705" s="127" t="s">
        <v>1033</v>
      </c>
      <c r="D705" s="127"/>
      <c r="E705" s="211"/>
      <c r="F705" s="211"/>
      <c r="G705" s="211"/>
    </row>
    <row r="706" spans="1:7">
      <c r="A706" s="21">
        <f t="shared" si="13"/>
        <v>198</v>
      </c>
      <c r="B706" s="21" t="s">
        <v>10</v>
      </c>
      <c r="C706" s="127" t="s">
        <v>1033</v>
      </c>
      <c r="D706" s="127"/>
      <c r="E706" s="211"/>
      <c r="F706" s="211"/>
      <c r="G706" s="211"/>
    </row>
    <row r="707" spans="1:7">
      <c r="A707" s="21">
        <f t="shared" si="13"/>
        <v>198</v>
      </c>
      <c r="B707" s="21" t="s">
        <v>10</v>
      </c>
      <c r="C707" s="127" t="s">
        <v>1033</v>
      </c>
      <c r="D707" s="127"/>
      <c r="E707" s="211"/>
      <c r="F707" s="211"/>
      <c r="G707" s="211"/>
    </row>
    <row r="708" spans="1:7">
      <c r="A708" s="21">
        <f t="shared" si="13"/>
        <v>198</v>
      </c>
      <c r="B708" s="21" t="s">
        <v>10</v>
      </c>
      <c r="C708" s="127" t="s">
        <v>1033</v>
      </c>
      <c r="D708" s="127"/>
      <c r="E708" s="211"/>
      <c r="F708" s="211"/>
      <c r="G708" s="211"/>
    </row>
    <row r="709" spans="1:7">
      <c r="A709" s="21">
        <f t="shared" si="13"/>
        <v>198</v>
      </c>
      <c r="B709" s="21" t="s">
        <v>10</v>
      </c>
      <c r="C709" s="127" t="s">
        <v>1033</v>
      </c>
      <c r="D709" s="127"/>
      <c r="E709" s="211"/>
      <c r="F709" s="211"/>
      <c r="G709" s="211"/>
    </row>
    <row r="710" spans="1:7">
      <c r="A710" s="21">
        <f t="shared" si="13"/>
        <v>198</v>
      </c>
      <c r="B710" s="21" t="s">
        <v>10</v>
      </c>
      <c r="C710" s="127" t="s">
        <v>1033</v>
      </c>
      <c r="D710" s="127"/>
      <c r="E710" s="211"/>
      <c r="F710" s="211"/>
      <c r="G710" s="211"/>
    </row>
    <row r="711" spans="1:7">
      <c r="A711" s="21">
        <f t="shared" si="13"/>
        <v>198</v>
      </c>
      <c r="B711" s="21" t="s">
        <v>10</v>
      </c>
      <c r="C711" s="127" t="s">
        <v>1033</v>
      </c>
      <c r="D711" s="127"/>
      <c r="E711" s="211"/>
      <c r="F711" s="211"/>
      <c r="G711" s="211"/>
    </row>
    <row r="712" spans="1:7">
      <c r="A712" s="21">
        <f t="shared" si="13"/>
        <v>198</v>
      </c>
      <c r="B712" s="21" t="s">
        <v>10</v>
      </c>
      <c r="C712" s="127" t="s">
        <v>1033</v>
      </c>
      <c r="D712" s="127"/>
      <c r="E712" s="211"/>
      <c r="F712" s="211"/>
      <c r="G712" s="211"/>
    </row>
    <row r="713" spans="1:7">
      <c r="A713" s="21">
        <f t="shared" si="13"/>
        <v>198</v>
      </c>
      <c r="B713" s="21" t="s">
        <v>10</v>
      </c>
      <c r="C713" s="127" t="s">
        <v>1033</v>
      </c>
      <c r="D713" s="127"/>
      <c r="E713" s="211"/>
      <c r="F713" s="211"/>
      <c r="G713" s="211"/>
    </row>
    <row r="714" spans="1:7">
      <c r="A714" s="21">
        <f t="shared" si="13"/>
        <v>198</v>
      </c>
      <c r="B714" s="21" t="s">
        <v>10</v>
      </c>
      <c r="C714" s="127" t="s">
        <v>1033</v>
      </c>
      <c r="D714" s="127"/>
      <c r="E714" s="211"/>
      <c r="F714" s="211"/>
      <c r="G714" s="211"/>
    </row>
    <row r="715" spans="1:7">
      <c r="A715" s="21">
        <f t="shared" si="13"/>
        <v>198</v>
      </c>
      <c r="B715" s="21" t="s">
        <v>10</v>
      </c>
      <c r="C715" s="127" t="s">
        <v>1033</v>
      </c>
      <c r="D715" s="127"/>
      <c r="E715" s="211"/>
      <c r="F715" s="211"/>
      <c r="G715" s="211"/>
    </row>
    <row r="716" spans="1:7">
      <c r="A716" s="21">
        <f t="shared" si="13"/>
        <v>198</v>
      </c>
      <c r="B716" s="21" t="s">
        <v>10</v>
      </c>
      <c r="C716" s="127" t="s">
        <v>1033</v>
      </c>
      <c r="D716" s="127"/>
      <c r="E716" s="211"/>
      <c r="F716" s="211"/>
      <c r="G716" s="211"/>
    </row>
    <row r="717" spans="1:7">
      <c r="A717" s="21">
        <f t="shared" si="13"/>
        <v>198</v>
      </c>
      <c r="B717" s="21" t="s">
        <v>10</v>
      </c>
      <c r="C717" s="127" t="s">
        <v>1033</v>
      </c>
      <c r="D717" s="127"/>
      <c r="E717" s="211"/>
      <c r="F717" s="211"/>
      <c r="G717" s="211"/>
    </row>
    <row r="718" spans="1:7">
      <c r="A718" s="21">
        <f t="shared" si="13"/>
        <v>198</v>
      </c>
      <c r="B718" s="21" t="s">
        <v>10</v>
      </c>
      <c r="C718" s="127" t="s">
        <v>1033</v>
      </c>
      <c r="D718" s="127"/>
      <c r="E718" s="211"/>
      <c r="F718" s="211"/>
      <c r="G718" s="211"/>
    </row>
    <row r="719" spans="1:7">
      <c r="A719" s="21">
        <f t="shared" si="13"/>
        <v>198</v>
      </c>
      <c r="B719" s="21" t="s">
        <v>10</v>
      </c>
      <c r="C719" s="127" t="s">
        <v>1033</v>
      </c>
      <c r="D719" s="127"/>
      <c r="E719" s="211"/>
      <c r="F719" s="211"/>
      <c r="G719" s="211"/>
    </row>
    <row r="720" spans="1:7">
      <c r="A720" s="21">
        <f t="shared" si="13"/>
        <v>198</v>
      </c>
      <c r="B720" s="21" t="s">
        <v>10</v>
      </c>
      <c r="C720" s="127" t="s">
        <v>1033</v>
      </c>
      <c r="D720" s="127"/>
      <c r="E720" s="211"/>
      <c r="F720" s="211"/>
      <c r="G720" s="211"/>
    </row>
    <row r="721" spans="1:7">
      <c r="A721" s="21">
        <f t="shared" si="13"/>
        <v>198</v>
      </c>
      <c r="B721" s="21" t="s">
        <v>10</v>
      </c>
      <c r="C721" s="127" t="s">
        <v>1033</v>
      </c>
      <c r="D721" s="127"/>
      <c r="E721" s="211"/>
      <c r="F721" s="211"/>
      <c r="G721" s="211"/>
    </row>
    <row r="722" spans="1:7">
      <c r="A722" s="21">
        <f t="shared" si="13"/>
        <v>198</v>
      </c>
      <c r="B722" s="21" t="s">
        <v>10</v>
      </c>
      <c r="C722" s="127" t="s">
        <v>1033</v>
      </c>
      <c r="D722" s="127"/>
      <c r="E722" s="211"/>
      <c r="F722" s="211"/>
      <c r="G722" s="211"/>
    </row>
    <row r="723" spans="1:7">
      <c r="A723" s="21">
        <f t="shared" si="13"/>
        <v>198</v>
      </c>
      <c r="B723" s="21" t="s">
        <v>10</v>
      </c>
      <c r="C723" s="127" t="s">
        <v>1033</v>
      </c>
      <c r="D723" s="127"/>
      <c r="E723" s="211"/>
      <c r="F723" s="211"/>
      <c r="G723" s="211"/>
    </row>
    <row r="724" spans="1:7">
      <c r="A724" s="21">
        <f t="shared" si="13"/>
        <v>198</v>
      </c>
      <c r="B724" s="21" t="s">
        <v>10</v>
      </c>
      <c r="C724" s="127" t="s">
        <v>1033</v>
      </c>
      <c r="D724" s="127"/>
      <c r="E724" s="211"/>
      <c r="F724" s="211"/>
      <c r="G724" s="211"/>
    </row>
    <row r="725" spans="1:7">
      <c r="A725" s="21">
        <f t="shared" si="13"/>
        <v>198</v>
      </c>
      <c r="B725" s="21" t="s">
        <v>10</v>
      </c>
      <c r="C725" s="127" t="s">
        <v>1033</v>
      </c>
      <c r="D725" s="127"/>
      <c r="E725" s="211"/>
      <c r="F725" s="211"/>
      <c r="G725" s="211"/>
    </row>
    <row r="726" spans="1:7">
      <c r="A726" s="21">
        <f t="shared" si="13"/>
        <v>198</v>
      </c>
      <c r="B726" s="21" t="s">
        <v>10</v>
      </c>
      <c r="C726" s="127" t="s">
        <v>1033</v>
      </c>
      <c r="D726" s="127"/>
      <c r="E726" s="211"/>
      <c r="F726" s="211"/>
      <c r="G726" s="211"/>
    </row>
    <row r="727" spans="1:7">
      <c r="A727" s="21">
        <f t="shared" si="13"/>
        <v>198</v>
      </c>
      <c r="B727" s="21" t="s">
        <v>10</v>
      </c>
      <c r="C727" s="127" t="s">
        <v>1033</v>
      </c>
      <c r="D727" s="127"/>
      <c r="E727" s="211"/>
      <c r="F727" s="211"/>
      <c r="G727" s="211"/>
    </row>
    <row r="728" spans="1:7">
      <c r="A728" s="21">
        <f t="shared" si="13"/>
        <v>198</v>
      </c>
      <c r="B728" s="21" t="s">
        <v>10</v>
      </c>
      <c r="C728" s="127" t="s">
        <v>1033</v>
      </c>
      <c r="D728" s="127"/>
      <c r="E728" s="211"/>
      <c r="F728" s="211"/>
      <c r="G728" s="211"/>
    </row>
    <row r="729" spans="1:7">
      <c r="A729" s="21">
        <f t="shared" si="13"/>
        <v>198</v>
      </c>
      <c r="B729" s="21" t="s">
        <v>10</v>
      </c>
      <c r="C729" s="127" t="s">
        <v>1033</v>
      </c>
      <c r="D729" s="127"/>
      <c r="E729" s="211"/>
      <c r="F729" s="211"/>
      <c r="G729" s="211"/>
    </row>
    <row r="730" spans="1:7">
      <c r="A730" s="21">
        <f t="shared" si="13"/>
        <v>198</v>
      </c>
      <c r="B730" s="21" t="s">
        <v>10</v>
      </c>
      <c r="C730" s="127" t="s">
        <v>1033</v>
      </c>
      <c r="D730" s="127"/>
      <c r="E730" s="211"/>
      <c r="F730" s="211"/>
      <c r="G730" s="211"/>
    </row>
    <row r="731" spans="1:7">
      <c r="A731" s="21">
        <f t="shared" si="13"/>
        <v>198</v>
      </c>
      <c r="B731" s="21" t="s">
        <v>10</v>
      </c>
      <c r="C731" s="127" t="s">
        <v>1033</v>
      </c>
      <c r="D731" s="127"/>
      <c r="E731" s="211"/>
      <c r="F731" s="211"/>
      <c r="G731" s="211"/>
    </row>
    <row r="732" spans="1:7">
      <c r="A732" s="21">
        <f t="shared" si="13"/>
        <v>198</v>
      </c>
      <c r="B732" s="21" t="s">
        <v>10</v>
      </c>
      <c r="C732" s="127" t="s">
        <v>1033</v>
      </c>
      <c r="D732" s="127"/>
      <c r="E732" s="211"/>
      <c r="F732" s="211"/>
      <c r="G732" s="211"/>
    </row>
    <row r="733" spans="1:7">
      <c r="A733" s="21">
        <f t="shared" si="13"/>
        <v>198</v>
      </c>
      <c r="B733" s="21" t="s">
        <v>10</v>
      </c>
      <c r="C733" s="127" t="s">
        <v>1033</v>
      </c>
      <c r="D733" s="127"/>
      <c r="E733" s="211"/>
      <c r="F733" s="211"/>
      <c r="G733" s="211"/>
    </row>
    <row r="734" spans="1:7">
      <c r="A734" s="21">
        <f t="shared" si="13"/>
        <v>198</v>
      </c>
      <c r="B734" s="21" t="s">
        <v>10</v>
      </c>
      <c r="C734" s="127" t="s">
        <v>1033</v>
      </c>
      <c r="D734" s="127"/>
      <c r="E734" s="211"/>
      <c r="F734" s="211"/>
      <c r="G734" s="211"/>
    </row>
    <row r="735" spans="1:7">
      <c r="A735" s="21">
        <f t="shared" si="13"/>
        <v>198</v>
      </c>
      <c r="B735" s="21" t="s">
        <v>10</v>
      </c>
      <c r="C735" s="127" t="s">
        <v>1033</v>
      </c>
      <c r="D735" s="127"/>
      <c r="E735" s="211"/>
      <c r="F735" s="211"/>
      <c r="G735" s="211"/>
    </row>
    <row r="736" spans="1:7">
      <c r="A736" s="21">
        <f t="shared" si="13"/>
        <v>198</v>
      </c>
      <c r="B736" s="21" t="s">
        <v>10</v>
      </c>
      <c r="C736" s="127" t="s">
        <v>1033</v>
      </c>
      <c r="D736" s="127"/>
      <c r="E736" s="211"/>
      <c r="F736" s="211"/>
      <c r="G736" s="211"/>
    </row>
    <row r="737" spans="1:7">
      <c r="A737" s="21">
        <f t="shared" ref="A737:A782" si="14">IF($C737="","blank",MATCH($C737,$I$5:$I$204,0))</f>
        <v>198</v>
      </c>
      <c r="B737" s="21" t="s">
        <v>10</v>
      </c>
      <c r="C737" s="127" t="s">
        <v>1033</v>
      </c>
      <c r="D737" s="127"/>
      <c r="E737" s="211"/>
      <c r="F737" s="211"/>
      <c r="G737" s="211"/>
    </row>
    <row r="738" spans="1:7">
      <c r="A738" s="21">
        <f t="shared" si="14"/>
        <v>198</v>
      </c>
      <c r="B738" s="21" t="s">
        <v>10</v>
      </c>
      <c r="C738" s="127" t="s">
        <v>1033</v>
      </c>
      <c r="D738" s="127"/>
      <c r="E738" s="211"/>
      <c r="F738" s="211"/>
      <c r="G738" s="211"/>
    </row>
    <row r="739" spans="1:7">
      <c r="A739" s="21">
        <f t="shared" si="14"/>
        <v>198</v>
      </c>
      <c r="B739" s="21" t="s">
        <v>10</v>
      </c>
      <c r="C739" s="127" t="s">
        <v>1033</v>
      </c>
      <c r="D739" s="127"/>
      <c r="E739" s="211"/>
      <c r="F739" s="211"/>
      <c r="G739" s="211"/>
    </row>
    <row r="740" spans="1:7">
      <c r="A740" s="21">
        <f t="shared" si="14"/>
        <v>198</v>
      </c>
      <c r="B740" s="21" t="s">
        <v>10</v>
      </c>
      <c r="C740" s="127" t="s">
        <v>1033</v>
      </c>
      <c r="D740" s="127"/>
      <c r="E740" s="211"/>
      <c r="F740" s="211"/>
      <c r="G740" s="211"/>
    </row>
    <row r="741" spans="1:7">
      <c r="A741" s="21">
        <f t="shared" si="14"/>
        <v>198</v>
      </c>
      <c r="B741" s="21" t="s">
        <v>10</v>
      </c>
      <c r="C741" s="127" t="s">
        <v>1033</v>
      </c>
      <c r="D741" s="127"/>
      <c r="E741" s="211"/>
      <c r="F741" s="211"/>
      <c r="G741" s="211"/>
    </row>
    <row r="742" spans="1:7">
      <c r="A742" s="21">
        <f t="shared" si="14"/>
        <v>198</v>
      </c>
      <c r="B742" s="21" t="s">
        <v>10</v>
      </c>
      <c r="C742" s="127" t="s">
        <v>1033</v>
      </c>
      <c r="D742" s="127"/>
      <c r="E742" s="211"/>
      <c r="F742" s="211"/>
      <c r="G742" s="211"/>
    </row>
    <row r="743" spans="1:7">
      <c r="A743" s="21">
        <f t="shared" si="14"/>
        <v>198</v>
      </c>
      <c r="B743" s="21" t="s">
        <v>10</v>
      </c>
      <c r="C743" s="127" t="s">
        <v>1033</v>
      </c>
      <c r="D743" s="127"/>
      <c r="E743" s="211"/>
      <c r="F743" s="211"/>
      <c r="G743" s="211"/>
    </row>
    <row r="744" spans="1:7">
      <c r="A744" s="21">
        <f t="shared" si="14"/>
        <v>198</v>
      </c>
      <c r="B744" s="21" t="s">
        <v>10</v>
      </c>
      <c r="C744" s="127" t="s">
        <v>1033</v>
      </c>
      <c r="D744" s="127"/>
      <c r="E744" s="211"/>
      <c r="F744" s="211"/>
      <c r="G744" s="211"/>
    </row>
    <row r="745" spans="1:7">
      <c r="A745" s="21">
        <f t="shared" si="14"/>
        <v>198</v>
      </c>
      <c r="B745" s="21" t="s">
        <v>10</v>
      </c>
      <c r="C745" s="127" t="s">
        <v>1033</v>
      </c>
      <c r="D745" s="127"/>
      <c r="E745" s="211"/>
      <c r="F745" s="211"/>
      <c r="G745" s="211"/>
    </row>
    <row r="746" spans="1:7">
      <c r="A746" s="21">
        <f t="shared" si="14"/>
        <v>198</v>
      </c>
      <c r="B746" s="21" t="s">
        <v>10</v>
      </c>
      <c r="C746" s="127" t="s">
        <v>1033</v>
      </c>
      <c r="D746" s="127"/>
      <c r="E746" s="211"/>
      <c r="F746" s="211"/>
      <c r="G746" s="211"/>
    </row>
    <row r="747" spans="1:7">
      <c r="A747" s="21">
        <f t="shared" si="14"/>
        <v>198</v>
      </c>
      <c r="B747" s="21" t="s">
        <v>10</v>
      </c>
      <c r="C747" s="127" t="s">
        <v>1033</v>
      </c>
      <c r="D747" s="127"/>
      <c r="E747" s="211"/>
      <c r="F747" s="211"/>
      <c r="G747" s="211"/>
    </row>
    <row r="748" spans="1:7">
      <c r="A748" s="21">
        <f t="shared" si="14"/>
        <v>198</v>
      </c>
      <c r="B748" s="21" t="s">
        <v>10</v>
      </c>
      <c r="C748" s="127" t="s">
        <v>1033</v>
      </c>
      <c r="D748" s="127"/>
      <c r="E748" s="211"/>
      <c r="F748" s="211"/>
      <c r="G748" s="211"/>
    </row>
    <row r="749" spans="1:7">
      <c r="A749" s="21">
        <f t="shared" si="14"/>
        <v>198</v>
      </c>
      <c r="B749" s="21" t="s">
        <v>10</v>
      </c>
      <c r="C749" s="127" t="s">
        <v>1033</v>
      </c>
      <c r="D749" s="127"/>
      <c r="E749" s="211"/>
      <c r="F749" s="211"/>
      <c r="G749" s="211"/>
    </row>
    <row r="750" spans="1:7">
      <c r="A750" s="21">
        <f t="shared" si="14"/>
        <v>198</v>
      </c>
      <c r="B750" s="21" t="s">
        <v>10</v>
      </c>
      <c r="C750" s="127" t="s">
        <v>1033</v>
      </c>
      <c r="D750" s="127"/>
      <c r="E750" s="211"/>
      <c r="F750" s="211"/>
      <c r="G750" s="211"/>
    </row>
    <row r="751" spans="1:7">
      <c r="A751" s="21">
        <f t="shared" si="14"/>
        <v>198</v>
      </c>
      <c r="B751" s="21" t="s">
        <v>10</v>
      </c>
      <c r="C751" s="127" t="s">
        <v>1033</v>
      </c>
      <c r="D751" s="127"/>
      <c r="E751" s="211"/>
      <c r="F751" s="211"/>
      <c r="G751" s="211"/>
    </row>
    <row r="752" spans="1:7">
      <c r="A752" s="21">
        <f t="shared" si="14"/>
        <v>198</v>
      </c>
      <c r="B752" s="21" t="s">
        <v>10</v>
      </c>
      <c r="C752" s="127" t="s">
        <v>1033</v>
      </c>
      <c r="D752" s="127"/>
      <c r="E752" s="211"/>
      <c r="F752" s="211"/>
      <c r="G752" s="211"/>
    </row>
    <row r="753" spans="1:7">
      <c r="A753" s="21">
        <f t="shared" si="14"/>
        <v>198</v>
      </c>
      <c r="B753" s="21" t="s">
        <v>10</v>
      </c>
      <c r="C753" s="127" t="s">
        <v>1033</v>
      </c>
      <c r="D753" s="127"/>
      <c r="E753" s="211"/>
      <c r="F753" s="211"/>
      <c r="G753" s="211"/>
    </row>
    <row r="754" spans="1:7">
      <c r="A754" s="21">
        <f t="shared" si="14"/>
        <v>198</v>
      </c>
      <c r="B754" s="21" t="s">
        <v>10</v>
      </c>
      <c r="C754" s="127" t="s">
        <v>1033</v>
      </c>
      <c r="D754" s="127"/>
      <c r="E754" s="211"/>
      <c r="F754" s="211"/>
      <c r="G754" s="211"/>
    </row>
    <row r="755" spans="1:7">
      <c r="A755" s="21">
        <f t="shared" si="14"/>
        <v>198</v>
      </c>
      <c r="B755" s="21" t="s">
        <v>10</v>
      </c>
      <c r="C755" s="127" t="s">
        <v>1033</v>
      </c>
      <c r="D755" s="127"/>
      <c r="E755" s="211"/>
      <c r="F755" s="211"/>
      <c r="G755" s="211"/>
    </row>
    <row r="756" spans="1:7">
      <c r="A756" s="21">
        <f t="shared" si="14"/>
        <v>198</v>
      </c>
      <c r="B756" s="21" t="s">
        <v>10</v>
      </c>
      <c r="C756" s="127" t="s">
        <v>1033</v>
      </c>
      <c r="D756" s="127"/>
      <c r="E756" s="211"/>
      <c r="F756" s="211"/>
      <c r="G756" s="211"/>
    </row>
    <row r="757" spans="1:7">
      <c r="A757" s="21">
        <f t="shared" si="14"/>
        <v>198</v>
      </c>
      <c r="B757" s="21" t="s">
        <v>10</v>
      </c>
      <c r="C757" s="127" t="s">
        <v>1033</v>
      </c>
      <c r="D757" s="127"/>
      <c r="E757" s="211"/>
      <c r="F757" s="211"/>
      <c r="G757" s="211"/>
    </row>
    <row r="758" spans="1:7">
      <c r="A758" s="21">
        <f t="shared" si="14"/>
        <v>198</v>
      </c>
      <c r="B758" s="21" t="s">
        <v>10</v>
      </c>
      <c r="C758" s="127" t="s">
        <v>1033</v>
      </c>
      <c r="D758" s="127"/>
      <c r="E758" s="211"/>
      <c r="F758" s="211"/>
      <c r="G758" s="211"/>
    </row>
    <row r="759" spans="1:7">
      <c r="A759" s="21">
        <f t="shared" si="14"/>
        <v>198</v>
      </c>
      <c r="B759" s="21" t="s">
        <v>10</v>
      </c>
      <c r="C759" s="127" t="s">
        <v>1033</v>
      </c>
      <c r="D759" s="127"/>
      <c r="E759" s="211"/>
      <c r="F759" s="211"/>
      <c r="G759" s="211"/>
    </row>
    <row r="760" spans="1:7">
      <c r="A760" s="21">
        <f t="shared" si="14"/>
        <v>198</v>
      </c>
      <c r="B760" s="21" t="s">
        <v>10</v>
      </c>
      <c r="C760" s="127" t="s">
        <v>1033</v>
      </c>
      <c r="D760" s="127"/>
      <c r="E760" s="211"/>
      <c r="F760" s="211"/>
      <c r="G760" s="211"/>
    </row>
    <row r="761" spans="1:7">
      <c r="A761" s="21">
        <f t="shared" si="14"/>
        <v>198</v>
      </c>
      <c r="B761" s="21" t="s">
        <v>10</v>
      </c>
      <c r="C761" s="127" t="s">
        <v>1033</v>
      </c>
      <c r="D761" s="127"/>
      <c r="E761" s="211"/>
      <c r="F761" s="211"/>
      <c r="G761" s="211"/>
    </row>
    <row r="762" spans="1:7">
      <c r="A762" s="21">
        <f t="shared" si="14"/>
        <v>198</v>
      </c>
      <c r="B762" s="21" t="s">
        <v>10</v>
      </c>
      <c r="C762" s="127" t="s">
        <v>1033</v>
      </c>
      <c r="D762" s="127"/>
      <c r="E762" s="211"/>
      <c r="F762" s="211"/>
      <c r="G762" s="211"/>
    </row>
    <row r="763" spans="1:7">
      <c r="A763" s="21">
        <f t="shared" si="14"/>
        <v>198</v>
      </c>
      <c r="B763" s="21" t="s">
        <v>10</v>
      </c>
      <c r="C763" s="127" t="s">
        <v>1033</v>
      </c>
      <c r="D763" s="127"/>
      <c r="E763" s="211"/>
      <c r="F763" s="211"/>
      <c r="G763" s="211"/>
    </row>
    <row r="764" spans="1:7">
      <c r="A764" s="21">
        <f t="shared" si="14"/>
        <v>198</v>
      </c>
      <c r="B764" s="21" t="s">
        <v>10</v>
      </c>
      <c r="C764" s="127" t="s">
        <v>1033</v>
      </c>
      <c r="D764" s="127"/>
      <c r="E764" s="211"/>
      <c r="F764" s="211"/>
      <c r="G764" s="211"/>
    </row>
    <row r="765" spans="1:7">
      <c r="A765" s="21">
        <f t="shared" si="14"/>
        <v>198</v>
      </c>
      <c r="B765" s="21" t="s">
        <v>10</v>
      </c>
      <c r="C765" s="127" t="s">
        <v>1033</v>
      </c>
      <c r="D765" s="127"/>
      <c r="E765" s="211"/>
      <c r="F765" s="211"/>
      <c r="G765" s="211"/>
    </row>
    <row r="766" spans="1:7">
      <c r="A766" s="21">
        <f t="shared" si="14"/>
        <v>198</v>
      </c>
      <c r="B766" s="21" t="s">
        <v>10</v>
      </c>
      <c r="C766" s="127" t="s">
        <v>1033</v>
      </c>
      <c r="D766" s="127"/>
      <c r="E766" s="211"/>
      <c r="F766" s="211"/>
      <c r="G766" s="211"/>
    </row>
    <row r="767" spans="1:7">
      <c r="A767" s="21">
        <f t="shared" si="14"/>
        <v>198</v>
      </c>
      <c r="B767" s="21" t="s">
        <v>10</v>
      </c>
      <c r="C767" s="127" t="s">
        <v>1033</v>
      </c>
      <c r="D767" s="127"/>
      <c r="E767" s="211"/>
      <c r="F767" s="211"/>
      <c r="G767" s="211"/>
    </row>
    <row r="768" spans="1:7">
      <c r="A768" s="21">
        <f t="shared" si="14"/>
        <v>198</v>
      </c>
      <c r="B768" s="21" t="s">
        <v>10</v>
      </c>
      <c r="C768" s="127" t="s">
        <v>1033</v>
      </c>
      <c r="D768" s="127"/>
      <c r="E768" s="211"/>
      <c r="F768" s="211"/>
      <c r="G768" s="211"/>
    </row>
    <row r="769" spans="1:7">
      <c r="A769" s="21">
        <f t="shared" si="14"/>
        <v>198</v>
      </c>
      <c r="B769" s="21" t="s">
        <v>10</v>
      </c>
      <c r="C769" s="127" t="s">
        <v>1033</v>
      </c>
      <c r="D769" s="127"/>
      <c r="E769" s="211"/>
      <c r="F769" s="211"/>
      <c r="G769" s="211"/>
    </row>
    <row r="770" spans="1:7">
      <c r="A770" s="21">
        <f t="shared" si="14"/>
        <v>198</v>
      </c>
      <c r="B770" s="21" t="s">
        <v>10</v>
      </c>
      <c r="C770" s="127" t="s">
        <v>1033</v>
      </c>
      <c r="D770" s="127"/>
      <c r="E770" s="211"/>
      <c r="F770" s="211"/>
      <c r="G770" s="211"/>
    </row>
    <row r="771" spans="1:7">
      <c r="A771" s="21">
        <f t="shared" si="14"/>
        <v>198</v>
      </c>
      <c r="B771" s="21" t="s">
        <v>10</v>
      </c>
      <c r="C771" s="127" t="s">
        <v>1033</v>
      </c>
      <c r="D771" s="127"/>
      <c r="E771" s="211"/>
      <c r="F771" s="211"/>
      <c r="G771" s="211"/>
    </row>
    <row r="772" spans="1:7">
      <c r="A772" s="21">
        <f t="shared" si="14"/>
        <v>198</v>
      </c>
      <c r="B772" s="21" t="s">
        <v>10</v>
      </c>
      <c r="C772" s="127" t="s">
        <v>1033</v>
      </c>
      <c r="D772" s="127"/>
      <c r="E772" s="211"/>
      <c r="F772" s="211"/>
      <c r="G772" s="211"/>
    </row>
    <row r="773" spans="1:7">
      <c r="A773" s="21">
        <f t="shared" si="14"/>
        <v>198</v>
      </c>
      <c r="B773" s="21" t="s">
        <v>10</v>
      </c>
      <c r="C773" s="127" t="s">
        <v>1033</v>
      </c>
      <c r="D773" s="127"/>
      <c r="E773" s="211"/>
      <c r="F773" s="211"/>
      <c r="G773" s="211"/>
    </row>
    <row r="774" spans="1:7">
      <c r="A774" s="21">
        <f t="shared" si="14"/>
        <v>198</v>
      </c>
      <c r="B774" s="21" t="s">
        <v>10</v>
      </c>
      <c r="C774" s="127" t="s">
        <v>1033</v>
      </c>
      <c r="D774" s="127"/>
      <c r="E774" s="211"/>
      <c r="F774" s="211"/>
      <c r="G774" s="211"/>
    </row>
    <row r="775" spans="1:7">
      <c r="A775" s="21">
        <f t="shared" si="14"/>
        <v>198</v>
      </c>
      <c r="B775" s="21" t="s">
        <v>10</v>
      </c>
      <c r="C775" s="127" t="s">
        <v>1033</v>
      </c>
      <c r="D775" s="127"/>
      <c r="E775" s="211"/>
      <c r="F775" s="211"/>
      <c r="G775" s="211"/>
    </row>
    <row r="776" spans="1:7">
      <c r="A776" s="21">
        <f t="shared" si="14"/>
        <v>198</v>
      </c>
      <c r="B776" s="21" t="s">
        <v>10</v>
      </c>
      <c r="C776" s="127" t="s">
        <v>1033</v>
      </c>
      <c r="D776" s="127"/>
      <c r="E776" s="211"/>
      <c r="F776" s="211"/>
      <c r="G776" s="211"/>
    </row>
    <row r="777" spans="1:7">
      <c r="A777" s="21">
        <f t="shared" si="14"/>
        <v>198</v>
      </c>
      <c r="B777" s="21" t="s">
        <v>10</v>
      </c>
      <c r="C777" s="127" t="s">
        <v>1033</v>
      </c>
      <c r="D777" s="127"/>
      <c r="E777" s="211"/>
      <c r="F777" s="211"/>
      <c r="G777" s="211"/>
    </row>
    <row r="778" spans="1:7">
      <c r="A778" s="21">
        <f t="shared" si="14"/>
        <v>198</v>
      </c>
      <c r="B778" s="21" t="s">
        <v>10</v>
      </c>
      <c r="C778" s="127" t="s">
        <v>1033</v>
      </c>
      <c r="D778" s="127"/>
      <c r="E778" s="211"/>
      <c r="F778" s="211"/>
      <c r="G778" s="211"/>
    </row>
    <row r="779" spans="1:7">
      <c r="A779" s="21">
        <f t="shared" si="14"/>
        <v>198</v>
      </c>
      <c r="B779" s="21" t="s">
        <v>10</v>
      </c>
      <c r="C779" s="127" t="s">
        <v>1033</v>
      </c>
      <c r="D779" s="127"/>
      <c r="E779" s="211"/>
      <c r="F779" s="211"/>
      <c r="G779" s="211"/>
    </row>
    <row r="780" spans="1:7">
      <c r="A780" s="21">
        <f t="shared" si="14"/>
        <v>198</v>
      </c>
      <c r="B780" s="21" t="s">
        <v>10</v>
      </c>
      <c r="C780" s="127" t="s">
        <v>1033</v>
      </c>
      <c r="D780" s="127"/>
      <c r="E780" s="211"/>
      <c r="F780" s="211"/>
      <c r="G780" s="211"/>
    </row>
    <row r="781" spans="1:7">
      <c r="A781" s="21">
        <f t="shared" si="14"/>
        <v>198</v>
      </c>
      <c r="B781" s="21" t="s">
        <v>10</v>
      </c>
      <c r="C781" s="127" t="s">
        <v>1033</v>
      </c>
      <c r="D781" s="127"/>
      <c r="E781" s="211"/>
      <c r="F781" s="211"/>
      <c r="G781" s="211"/>
    </row>
    <row r="782" spans="1:7">
      <c r="A782" s="21">
        <f t="shared" si="14"/>
        <v>199</v>
      </c>
      <c r="B782" s="21" t="s">
        <v>0</v>
      </c>
      <c r="C782" s="127" t="s">
        <v>497</v>
      </c>
      <c r="D782" s="127"/>
      <c r="E782" s="211"/>
      <c r="F782" s="211"/>
      <c r="G782" s="211"/>
    </row>
  </sheetData>
  <autoFilter ref="A4:O204" xr:uid="{C886271F-DDC4-42AD-ABEE-7C9C7FC23386}"/>
  <conditionalFormatting sqref="H204 B114:B121 B3:B112 B123:B782">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61">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NOT(ISERROR(SEARCH("sam",B61)))</formula>
    </cfRule>
    <cfRule type="containsText" dxfId="64" priority="170" stopIfTrue="1" operator="containsText" text="sap">
      <formula>NOT(ISERROR(SEARCH("sap",B61)))</formula>
    </cfRule>
    <cfRule type="containsText" dxfId="63" priority="171" stopIfTrue="1" operator="containsText" text="saa">
      <formula>NOT(ISERROR(SEARCH("saa",B61)))</formula>
    </cfRule>
  </conditionalFormatting>
  <conditionalFormatting sqref="H114:H121 H3:H112 H123:H203">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114:I121 I3:I112 I123:I203">
    <cfRule type="expression" dxfId="56" priority="81">
      <formula>(I3=OFFSET(I3,-1,0))</formula>
    </cfRule>
  </conditionalFormatting>
  <conditionalFormatting sqref="B43:B60">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57">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NOT(ISERROR(SEARCH("sam",B57)))</formula>
    </cfRule>
    <cfRule type="containsText" dxfId="39" priority="61" stopIfTrue="1" operator="containsText" text="sap">
      <formula>NOT(ISERROR(SEARCH("sap",B57)))</formula>
    </cfRule>
    <cfRule type="containsText" dxfId="38" priority="62" stopIfTrue="1" operator="containsText" text="saa">
      <formula>NOT(ISERROR(SEARCH("saa",B57)))</formula>
    </cfRule>
  </conditionalFormatting>
  <conditionalFormatting sqref="B59">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NOT(ISERROR(SEARCH("sam",B59)))</formula>
    </cfRule>
    <cfRule type="containsText" dxfId="33" priority="37" stopIfTrue="1" operator="containsText" text="sap">
      <formula>NOT(ISERROR(SEARCH("sap",B59)))</formula>
    </cfRule>
    <cfRule type="containsText" dxfId="32" priority="38" stopIfTrue="1" operator="containsText" text="saa">
      <formula>NOT(ISERROR(SEARCH("saa",B59)))</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92</vt:i4>
      </vt:variant>
    </vt:vector>
  </HeadingPairs>
  <TitlesOfParts>
    <vt:vector size="100" baseType="lpstr">
      <vt:lpstr>Experiment</vt:lpstr>
      <vt:lpstr>DataMaster</vt:lpstr>
      <vt:lpstr>DataAutumn</vt:lpstr>
      <vt:lpstr>DataWinter</vt:lpstr>
      <vt:lpstr>DataSpring</vt:lpstr>
      <vt:lpstr>Change log</vt:lpstr>
      <vt:lpstr>Run Report</vt:lpstr>
      <vt:lpstr>SA variables</vt:lpstr>
      <vt:lpstr>cumstep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2022-05-19T23:37:57Z</cp:lastPrinted>
  <dcterms:created xsi:type="dcterms:W3CDTF">2019-11-05T07:30:33Z</dcterms:created>
  <dcterms:modified xsi:type="dcterms:W3CDTF">2023-09-11T06:31:38Z</dcterms:modified>
</cp:coreProperties>
</file>