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9D35A41-733C-47D1-A17F-8DB1CF53E667}" xr6:coauthVersionLast="47" xr6:coauthVersionMax="47" xr10:uidLastSave="{00000000-0000-0000-0000-000000000000}"/>
  <bookViews>
    <workbookView xWindow="19395" yWindow="-16320" windowWidth="29040" windowHeight="15720" tabRatio="726" activeTab="1"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5" i="6" l="1"/>
  <c r="S344" i="6"/>
  <c r="S343" i="6"/>
  <c r="S342" i="6"/>
  <c r="S341" i="6"/>
  <c r="S340" i="6"/>
  <c r="S339" i="6"/>
  <c r="T338" i="6"/>
  <c r="S338" i="6"/>
  <c r="S337" i="6"/>
  <c r="S336" i="6"/>
  <c r="T335" i="6"/>
  <c r="S335" i="6"/>
  <c r="S334" i="6"/>
  <c r="S333" i="6"/>
  <c r="S332" i="6"/>
  <c r="S331" i="6"/>
  <c r="S330" i="6"/>
  <c r="S329" i="6"/>
  <c r="P342" i="6"/>
  <c r="O342" i="6"/>
  <c r="P339" i="6"/>
  <c r="O339" i="6"/>
  <c r="P338" i="6"/>
  <c r="P336" i="6"/>
  <c r="O336" i="6"/>
  <c r="P335" i="6"/>
  <c r="O335" i="6"/>
  <c r="P334" i="6"/>
  <c r="O334" i="6"/>
  <c r="P333" i="6"/>
  <c r="O333" i="6"/>
  <c r="P331" i="6"/>
  <c r="O331" i="6"/>
  <c r="P329" i="6"/>
  <c r="O329" i="6"/>
  <c r="M342" i="6"/>
  <c r="L342" i="6"/>
  <c r="L341" i="6"/>
  <c r="M339" i="6"/>
  <c r="L339" i="6"/>
  <c r="M338" i="6"/>
  <c r="M336" i="6"/>
  <c r="L336" i="6"/>
  <c r="M335" i="6"/>
  <c r="L335" i="6"/>
  <c r="M334" i="6"/>
  <c r="L334" i="6"/>
  <c r="M333" i="6"/>
  <c r="L333" i="6"/>
  <c r="M331" i="6"/>
  <c r="L331" i="6"/>
  <c r="M329" i="6"/>
  <c r="L329" i="6"/>
  <c r="J342" i="6"/>
  <c r="I342" i="6"/>
  <c r="J341" i="6"/>
  <c r="J339" i="6"/>
  <c r="I339" i="6"/>
  <c r="J338" i="6"/>
  <c r="J336" i="6"/>
  <c r="I336" i="6"/>
  <c r="J335" i="6"/>
  <c r="I335" i="6"/>
  <c r="J334" i="6"/>
  <c r="J333" i="6"/>
  <c r="J331" i="6"/>
  <c r="I331" i="6"/>
  <c r="J329" i="6"/>
  <c r="I329" i="6"/>
  <c r="L248" i="6"/>
  <c r="M248" i="6" s="1"/>
  <c r="N248" i="6" s="1"/>
  <c r="O248" i="6" s="1"/>
  <c r="P248" i="6" s="1"/>
  <c r="L246" i="6"/>
  <c r="M246" i="6" s="1"/>
  <c r="N246" i="6" s="1"/>
  <c r="O246" i="6" s="1"/>
  <c r="P246" i="6" s="1"/>
  <c r="M352" i="6"/>
  <c r="M358" i="6" s="1"/>
  <c r="M341" i="6" s="1"/>
  <c r="J352" i="6"/>
  <c r="I352" i="6"/>
  <c r="L352" i="6"/>
  <c r="L358" i="6" s="1"/>
  <c r="P358" i="6"/>
  <c r="P341" i="6" s="1"/>
  <c r="O358" i="6"/>
  <c r="O341" i="6" s="1"/>
  <c r="J358" i="6"/>
  <c r="I351" i="6"/>
  <c r="I334" i="6" s="1"/>
  <c r="I350" i="6"/>
  <c r="I333" i="6" s="1"/>
  <c r="I348" i="6"/>
  <c r="I358" i="6" l="1"/>
  <c r="I341" i="6" s="1"/>
  <c r="M349" i="6" l="1"/>
  <c r="M332" i="6" s="1"/>
  <c r="M361" i="6"/>
  <c r="M344" i="6" s="1"/>
  <c r="M360" i="6"/>
  <c r="M343" i="6" s="1"/>
  <c r="M357" i="6"/>
  <c r="M340" i="6" s="1"/>
  <c r="M347" i="6"/>
  <c r="M330" i="6" s="1"/>
  <c r="P347" i="6"/>
  <c r="P330" i="6" s="1"/>
  <c r="P349" i="6"/>
  <c r="P332" i="6" s="1"/>
  <c r="P354" i="6"/>
  <c r="P357" i="6"/>
  <c r="P340" i="6" s="1"/>
  <c r="P361" i="6"/>
  <c r="P344" i="6" s="1"/>
  <c r="P360" i="6"/>
  <c r="P343" i="6" s="1"/>
  <c r="J361" i="6"/>
  <c r="J344" i="6" s="1"/>
  <c r="J360" i="6"/>
  <c r="J343" i="6" s="1"/>
  <c r="J357" i="6"/>
  <c r="J340" i="6" s="1"/>
  <c r="J354" i="6"/>
  <c r="J349" i="6"/>
  <c r="J332" i="6" s="1"/>
  <c r="J347" i="6"/>
  <c r="J330" i="6" s="1"/>
  <c r="J355" i="6" l="1"/>
  <c r="J337" i="6"/>
  <c r="J362" i="6"/>
  <c r="J345" i="6" s="1"/>
  <c r="P362" i="6"/>
  <c r="P345" i="6" s="1"/>
  <c r="P355" i="6"/>
  <c r="P337" i="6"/>
  <c r="M362" i="6"/>
  <c r="M345" i="6" s="1"/>
  <c r="M354" i="6"/>
  <c r="M355" i="6" l="1"/>
  <c r="M337" i="6"/>
  <c r="O361" i="6"/>
  <c r="O344" i="6" s="1"/>
  <c r="O360" i="6"/>
  <c r="O343" i="6" s="1"/>
  <c r="L361" i="6"/>
  <c r="L360" i="6"/>
  <c r="L343" i="6" s="1"/>
  <c r="O349" i="6"/>
  <c r="O332" i="6" s="1"/>
  <c r="O347" i="6"/>
  <c r="O330" i="6" s="1"/>
  <c r="L347" i="6"/>
  <c r="L330" i="6" s="1"/>
  <c r="O354" i="6"/>
  <c r="O337" i="6" s="1"/>
  <c r="O357" i="6"/>
  <c r="O340" i="6" s="1"/>
  <c r="L357" i="6"/>
  <c r="L340" i="6" s="1"/>
  <c r="L354" i="6"/>
  <c r="L337" i="6" s="1"/>
  <c r="L349" i="6"/>
  <c r="L332" i="6" s="1"/>
  <c r="I349" i="6"/>
  <c r="I332" i="6" s="1"/>
  <c r="I361" i="6"/>
  <c r="I360" i="6"/>
  <c r="I343" i="6" s="1"/>
  <c r="I357" i="6"/>
  <c r="I340" i="6" s="1"/>
  <c r="I354" i="6"/>
  <c r="I337" i="6" s="1"/>
  <c r="I347" i="6"/>
  <c r="I330" i="6" s="1"/>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1" i="6"/>
  <c r="H343" i="6"/>
  <c r="O355" i="6" l="1"/>
  <c r="O338" i="6" s="1"/>
  <c r="I362" i="6"/>
  <c r="I345" i="6" s="1"/>
  <c r="I344" i="6"/>
  <c r="L355" i="6"/>
  <c r="L338" i="6" s="1"/>
  <c r="L362" i="6"/>
  <c r="L345" i="6" s="1"/>
  <c r="L344" i="6"/>
  <c r="O362" i="6"/>
  <c r="O345" i="6" s="1"/>
  <c r="I355" i="6"/>
  <c r="I338" i="6" s="1"/>
  <c r="J322" i="6" l="1"/>
  <c r="J321" i="6"/>
  <c r="J317" i="6"/>
  <c r="J316" i="6"/>
  <c r="J315" i="6"/>
  <c r="J314" i="6"/>
  <c r="J313" i="6"/>
  <c r="J308" i="6"/>
  <c r="J306" i="6"/>
  <c r="J303" i="6"/>
  <c r="J302" i="6"/>
  <c r="J301" i="6"/>
  <c r="J300" i="6"/>
  <c r="J297" i="6"/>
  <c r="J296" i="6"/>
  <c r="J295" i="6"/>
  <c r="J289" i="6"/>
  <c r="J288" i="6"/>
  <c r="J287" i="6"/>
  <c r="J286" i="6"/>
  <c r="J285" i="6"/>
  <c r="J284" i="6"/>
  <c r="J281" i="6"/>
  <c r="J280" i="6"/>
  <c r="J279" i="6"/>
  <c r="J278" i="6"/>
  <c r="J277" i="6"/>
  <c r="J276" i="6"/>
  <c r="J274" i="6"/>
  <c r="J273" i="6"/>
  <c r="J272" i="6"/>
  <c r="J271" i="6"/>
  <c r="J270" i="6"/>
  <c r="J269" i="6"/>
  <c r="J268" i="6"/>
  <c r="J267" i="6"/>
  <c r="J266" i="6"/>
  <c r="J265" i="6"/>
  <c r="J264" i="6"/>
  <c r="J261" i="6"/>
  <c r="J259" i="6"/>
  <c r="J258" i="6"/>
  <c r="J256" i="6"/>
  <c r="J255" i="6"/>
  <c r="J254" i="6"/>
  <c r="J253" i="6"/>
  <c r="J252" i="6"/>
  <c r="J251" i="6"/>
  <c r="J248" i="6"/>
  <c r="J247" i="6"/>
  <c r="J246" i="6"/>
  <c r="J241" i="6"/>
  <c r="J244" i="6"/>
  <c r="J243" i="6"/>
  <c r="J237" i="6"/>
  <c r="G451" i="6"/>
  <c r="G431" i="6"/>
  <c r="G414" i="6"/>
  <c r="G397" i="6"/>
  <c r="G380" i="6"/>
  <c r="G363" i="6"/>
  <c r="G346" i="6"/>
  <c r="K242" i="6"/>
  <c r="L242" i="6"/>
  <c r="M242" i="6"/>
  <c r="N242" i="6"/>
  <c r="O242" i="6"/>
  <c r="P242" i="6"/>
  <c r="K257" i="6"/>
  <c r="L257" i="6"/>
  <c r="M257" i="6"/>
  <c r="N257" i="6"/>
  <c r="O257" i="6"/>
  <c r="P257" i="6"/>
  <c r="K262" i="6"/>
  <c r="L262" i="6"/>
  <c r="M262" i="6"/>
  <c r="N262" i="6"/>
  <c r="O262" i="6"/>
  <c r="P262" i="6"/>
  <c r="K290" i="6"/>
  <c r="L290" i="6"/>
  <c r="M290" i="6"/>
  <c r="N290" i="6"/>
  <c r="O290" i="6"/>
  <c r="P290" i="6"/>
  <c r="H345" i="6" l="1"/>
  <c r="H344" i="6"/>
  <c r="H342" i="6"/>
  <c r="H340" i="6"/>
  <c r="H339" i="6"/>
  <c r="H338" i="6"/>
  <c r="H337" i="6"/>
  <c r="H336" i="6"/>
  <c r="H335" i="6"/>
  <c r="H334" i="6"/>
  <c r="H333" i="6"/>
  <c r="H332" i="6"/>
  <c r="H331" i="6"/>
  <c r="H330" i="6"/>
  <c r="H329" i="6"/>
  <c r="T447" i="6"/>
  <c r="T446" i="6"/>
  <c r="T445" i="6"/>
  <c r="T444" i="6"/>
  <c r="T443" i="6"/>
  <c r="T442" i="6"/>
  <c r="T441" i="6"/>
  <c r="T439" i="6"/>
  <c r="T438" i="6"/>
  <c r="T436" i="6"/>
  <c r="T435" i="6"/>
  <c r="T434" i="6"/>
  <c r="T433" i="6"/>
  <c r="T432" i="6"/>
  <c r="T431" i="6"/>
  <c r="T430" i="6"/>
  <c r="T345" i="6" s="1"/>
  <c r="T429" i="6"/>
  <c r="T428" i="6"/>
  <c r="T427" i="6"/>
  <c r="T342" i="6" s="1"/>
  <c r="T426" i="6"/>
  <c r="T425" i="6"/>
  <c r="T424" i="6"/>
  <c r="T422" i="6"/>
  <c r="T421" i="6"/>
  <c r="T419" i="6"/>
  <c r="T334" i="6" s="1"/>
  <c r="T418" i="6"/>
  <c r="T417" i="6"/>
  <c r="T416" i="6"/>
  <c r="T415" i="6"/>
  <c r="T330" i="6" s="1"/>
  <c r="T414" i="6"/>
  <c r="T413" i="6"/>
  <c r="T412" i="6"/>
  <c r="T411" i="6"/>
  <c r="T410" i="6"/>
  <c r="T409" i="6"/>
  <c r="T408" i="6"/>
  <c r="T407" i="6"/>
  <c r="T405" i="6"/>
  <c r="T404" i="6"/>
  <c r="T402" i="6"/>
  <c r="T401" i="6"/>
  <c r="T400" i="6"/>
  <c r="T399" i="6"/>
  <c r="T398" i="6"/>
  <c r="T397" i="6"/>
  <c r="T396" i="6"/>
  <c r="T395" i="6"/>
  <c r="T394" i="6"/>
  <c r="T393" i="6"/>
  <c r="T392" i="6"/>
  <c r="T391" i="6"/>
  <c r="T390" i="6"/>
  <c r="T388" i="6"/>
  <c r="T387" i="6"/>
  <c r="T385" i="6"/>
  <c r="T384" i="6"/>
  <c r="T383" i="6"/>
  <c r="T382" i="6"/>
  <c r="T381" i="6"/>
  <c r="T380" i="6"/>
  <c r="T379" i="6"/>
  <c r="T378" i="6"/>
  <c r="T377" i="6"/>
  <c r="T376" i="6"/>
  <c r="T375" i="6"/>
  <c r="T374" i="6"/>
  <c r="T373" i="6"/>
  <c r="T371" i="6"/>
  <c r="T370" i="6"/>
  <c r="T368" i="6"/>
  <c r="T367" i="6"/>
  <c r="T366" i="6"/>
  <c r="T365" i="6"/>
  <c r="T364" i="6"/>
  <c r="T363" i="6"/>
  <c r="T362" i="6"/>
  <c r="T361" i="6"/>
  <c r="T360" i="6"/>
  <c r="T359" i="6"/>
  <c r="T358" i="6"/>
  <c r="T357" i="6"/>
  <c r="T356" i="6"/>
  <c r="T354" i="6"/>
  <c r="T353" i="6"/>
  <c r="T352" i="6"/>
  <c r="T351" i="6"/>
  <c r="T350" i="6"/>
  <c r="T349" i="6"/>
  <c r="T348" i="6"/>
  <c r="T347" i="6"/>
  <c r="T346" i="6"/>
  <c r="Q362" i="6"/>
  <c r="N362" i="6"/>
  <c r="K362" i="6"/>
  <c r="Q361" i="6"/>
  <c r="N361" i="6"/>
  <c r="K361" i="6"/>
  <c r="Q360" i="6"/>
  <c r="N360" i="6"/>
  <c r="K360" i="6"/>
  <c r="Q359" i="6"/>
  <c r="N359" i="6"/>
  <c r="K359" i="6"/>
  <c r="Q358" i="6"/>
  <c r="N358" i="6"/>
  <c r="K358" i="6"/>
  <c r="Q357" i="6"/>
  <c r="N357" i="6"/>
  <c r="K357" i="6"/>
  <c r="Q356" i="6"/>
  <c r="N356" i="6"/>
  <c r="K356" i="6"/>
  <c r="Q355" i="6"/>
  <c r="N355" i="6"/>
  <c r="K355" i="6"/>
  <c r="Q354" i="6"/>
  <c r="N354" i="6"/>
  <c r="K354" i="6"/>
  <c r="Q353" i="6"/>
  <c r="N353" i="6"/>
  <c r="K353" i="6"/>
  <c r="Q352" i="6"/>
  <c r="N352" i="6"/>
  <c r="K352" i="6"/>
  <c r="Q351" i="6"/>
  <c r="N351" i="6"/>
  <c r="K351" i="6"/>
  <c r="Q350" i="6"/>
  <c r="N350" i="6"/>
  <c r="K350" i="6"/>
  <c r="Q349" i="6"/>
  <c r="N349" i="6"/>
  <c r="K349" i="6"/>
  <c r="Q348" i="6"/>
  <c r="N348" i="6"/>
  <c r="K348" i="6"/>
  <c r="Q347" i="6"/>
  <c r="N347" i="6"/>
  <c r="K347" i="6"/>
  <c r="Q346" i="6"/>
  <c r="N346" i="6"/>
  <c r="K346" i="6"/>
  <c r="G329" i="6"/>
  <c r="Q447" i="6"/>
  <c r="N447" i="6"/>
  <c r="K447" i="6"/>
  <c r="Q446" i="6"/>
  <c r="N446" i="6"/>
  <c r="K446" i="6"/>
  <c r="Q445" i="6"/>
  <c r="N445" i="6"/>
  <c r="K445" i="6"/>
  <c r="Q444" i="6"/>
  <c r="N444" i="6"/>
  <c r="K444" i="6"/>
  <c r="Q443" i="6"/>
  <c r="N443" i="6"/>
  <c r="K443" i="6"/>
  <c r="Q442" i="6"/>
  <c r="N442" i="6"/>
  <c r="K442" i="6"/>
  <c r="Q441" i="6"/>
  <c r="N441" i="6"/>
  <c r="K441" i="6"/>
  <c r="Q440" i="6"/>
  <c r="N440" i="6"/>
  <c r="K440" i="6"/>
  <c r="Q439" i="6"/>
  <c r="N439" i="6"/>
  <c r="K439" i="6"/>
  <c r="Q438" i="6"/>
  <c r="N438" i="6"/>
  <c r="K438" i="6"/>
  <c r="Q437" i="6"/>
  <c r="N437" i="6"/>
  <c r="K437" i="6"/>
  <c r="Q436" i="6"/>
  <c r="N436" i="6"/>
  <c r="K436" i="6"/>
  <c r="Q435" i="6"/>
  <c r="N435" i="6"/>
  <c r="K435" i="6"/>
  <c r="Q434" i="6"/>
  <c r="N434" i="6"/>
  <c r="K434" i="6"/>
  <c r="Q433" i="6"/>
  <c r="N433" i="6"/>
  <c r="K433" i="6"/>
  <c r="Q432" i="6"/>
  <c r="N432" i="6"/>
  <c r="K432" i="6"/>
  <c r="Q431" i="6"/>
  <c r="N431" i="6"/>
  <c r="K431" i="6"/>
  <c r="Q430" i="6"/>
  <c r="N430" i="6"/>
  <c r="K430" i="6"/>
  <c r="Q429" i="6"/>
  <c r="N429" i="6"/>
  <c r="K429" i="6"/>
  <c r="Q428" i="6"/>
  <c r="N428" i="6"/>
  <c r="K428" i="6"/>
  <c r="Q427" i="6"/>
  <c r="N427" i="6"/>
  <c r="K427" i="6"/>
  <c r="Q426" i="6"/>
  <c r="N426" i="6"/>
  <c r="K426" i="6"/>
  <c r="Q425" i="6"/>
  <c r="N425" i="6"/>
  <c r="K425" i="6"/>
  <c r="Q424" i="6"/>
  <c r="N424" i="6"/>
  <c r="K424" i="6"/>
  <c r="Q423" i="6"/>
  <c r="N423" i="6"/>
  <c r="K423" i="6"/>
  <c r="Q422" i="6"/>
  <c r="N422" i="6"/>
  <c r="K422" i="6"/>
  <c r="Q421" i="6"/>
  <c r="N421" i="6"/>
  <c r="K421" i="6"/>
  <c r="Q420" i="6"/>
  <c r="N420" i="6"/>
  <c r="K420" i="6"/>
  <c r="Q419" i="6"/>
  <c r="N419" i="6"/>
  <c r="K419" i="6"/>
  <c r="Q418" i="6"/>
  <c r="N418" i="6"/>
  <c r="K418" i="6"/>
  <c r="Q417" i="6"/>
  <c r="N417" i="6"/>
  <c r="K417" i="6"/>
  <c r="Q416" i="6"/>
  <c r="N416" i="6"/>
  <c r="K416" i="6"/>
  <c r="Q415" i="6"/>
  <c r="N415" i="6"/>
  <c r="K415" i="6"/>
  <c r="Q414" i="6"/>
  <c r="N414" i="6"/>
  <c r="K414" i="6"/>
  <c r="Q413" i="6"/>
  <c r="N413" i="6"/>
  <c r="K413" i="6"/>
  <c r="Q412" i="6"/>
  <c r="N412" i="6"/>
  <c r="K412" i="6"/>
  <c r="Q411" i="6"/>
  <c r="N411" i="6"/>
  <c r="K411" i="6"/>
  <c r="Q410" i="6"/>
  <c r="N410" i="6"/>
  <c r="K410" i="6"/>
  <c r="Q409" i="6"/>
  <c r="N409" i="6"/>
  <c r="K409" i="6"/>
  <c r="Q408" i="6"/>
  <c r="N408" i="6"/>
  <c r="K408" i="6"/>
  <c r="Q407" i="6"/>
  <c r="N407" i="6"/>
  <c r="K407" i="6"/>
  <c r="Q406" i="6"/>
  <c r="N406" i="6"/>
  <c r="K406" i="6"/>
  <c r="Q405" i="6"/>
  <c r="N405" i="6"/>
  <c r="K405" i="6"/>
  <c r="Q404" i="6"/>
  <c r="N404" i="6"/>
  <c r="K404" i="6"/>
  <c r="Q403" i="6"/>
  <c r="N403" i="6"/>
  <c r="K403" i="6"/>
  <c r="Q402" i="6"/>
  <c r="N402" i="6"/>
  <c r="K402" i="6"/>
  <c r="Q401" i="6"/>
  <c r="N401" i="6"/>
  <c r="K401" i="6"/>
  <c r="Q400" i="6"/>
  <c r="N400" i="6"/>
  <c r="K400" i="6"/>
  <c r="Q399" i="6"/>
  <c r="N399" i="6"/>
  <c r="K399" i="6"/>
  <c r="Q398" i="6"/>
  <c r="N398" i="6"/>
  <c r="K398" i="6"/>
  <c r="Q397" i="6"/>
  <c r="N397" i="6"/>
  <c r="K397" i="6"/>
  <c r="Q396" i="6"/>
  <c r="N396" i="6"/>
  <c r="K396" i="6"/>
  <c r="Q395" i="6"/>
  <c r="N395" i="6"/>
  <c r="K395" i="6"/>
  <c r="Q394" i="6"/>
  <c r="N394" i="6"/>
  <c r="K394" i="6"/>
  <c r="Q393" i="6"/>
  <c r="N393" i="6"/>
  <c r="K393" i="6"/>
  <c r="Q392" i="6"/>
  <c r="N392" i="6"/>
  <c r="K392" i="6"/>
  <c r="Q391" i="6"/>
  <c r="N391" i="6"/>
  <c r="K391" i="6"/>
  <c r="Q390" i="6"/>
  <c r="N390" i="6"/>
  <c r="K390" i="6"/>
  <c r="Q389" i="6"/>
  <c r="N389" i="6"/>
  <c r="K389" i="6"/>
  <c r="Q388" i="6"/>
  <c r="N388" i="6"/>
  <c r="K388" i="6"/>
  <c r="Q387" i="6"/>
  <c r="N387" i="6"/>
  <c r="K387" i="6"/>
  <c r="Q386" i="6"/>
  <c r="N386" i="6"/>
  <c r="K386" i="6"/>
  <c r="Q385" i="6"/>
  <c r="N385" i="6"/>
  <c r="K385" i="6"/>
  <c r="Q384" i="6"/>
  <c r="N384" i="6"/>
  <c r="K384" i="6"/>
  <c r="Q383" i="6"/>
  <c r="N383" i="6"/>
  <c r="K383" i="6"/>
  <c r="Q382" i="6"/>
  <c r="N382" i="6"/>
  <c r="K382" i="6"/>
  <c r="Q381" i="6"/>
  <c r="N381" i="6"/>
  <c r="K381" i="6"/>
  <c r="Q380" i="6"/>
  <c r="N380" i="6"/>
  <c r="K380" i="6"/>
  <c r="Q379" i="6"/>
  <c r="N379" i="6"/>
  <c r="K379" i="6"/>
  <c r="Q378" i="6"/>
  <c r="N378" i="6"/>
  <c r="K378" i="6"/>
  <c r="Q377" i="6"/>
  <c r="N377" i="6"/>
  <c r="K377" i="6"/>
  <c r="Q376" i="6"/>
  <c r="N376" i="6"/>
  <c r="K376" i="6"/>
  <c r="Q375" i="6"/>
  <c r="N375" i="6"/>
  <c r="K375" i="6"/>
  <c r="Q374" i="6"/>
  <c r="N374" i="6"/>
  <c r="K374" i="6"/>
  <c r="Q373" i="6"/>
  <c r="N373" i="6"/>
  <c r="K373" i="6"/>
  <c r="Q372" i="6"/>
  <c r="N372" i="6"/>
  <c r="K372" i="6"/>
  <c r="Q371" i="6"/>
  <c r="N371" i="6"/>
  <c r="K371" i="6"/>
  <c r="Q370" i="6"/>
  <c r="N370" i="6"/>
  <c r="K370" i="6"/>
  <c r="Q369" i="6"/>
  <c r="N369" i="6"/>
  <c r="K369" i="6"/>
  <c r="Q368" i="6"/>
  <c r="N368" i="6"/>
  <c r="K368" i="6"/>
  <c r="Q367" i="6"/>
  <c r="N367" i="6"/>
  <c r="K367" i="6"/>
  <c r="Q366" i="6"/>
  <c r="N366" i="6"/>
  <c r="K366" i="6"/>
  <c r="Q365" i="6"/>
  <c r="N365" i="6"/>
  <c r="K365" i="6"/>
  <c r="Q364" i="6"/>
  <c r="N364" i="6"/>
  <c r="K364" i="6"/>
  <c r="Q363" i="6"/>
  <c r="N363" i="6"/>
  <c r="K363" i="6"/>
  <c r="T337" i="6" l="1"/>
  <c r="T341" i="6"/>
  <c r="T340" i="6"/>
  <c r="T343" i="6"/>
  <c r="T329" i="6"/>
  <c r="T331" i="6"/>
  <c r="T336" i="6"/>
  <c r="T339" i="6"/>
  <c r="T344" i="6"/>
  <c r="T332" i="6"/>
  <c r="T333" i="6"/>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Q330" i="6"/>
  <c r="Q331" i="6"/>
  <c r="Q332" i="6"/>
  <c r="Q333" i="6"/>
  <c r="Q334" i="6"/>
  <c r="Q335" i="6"/>
  <c r="Q336" i="6"/>
  <c r="Q337" i="6"/>
  <c r="Q338" i="6"/>
  <c r="Q339" i="6"/>
  <c r="Q340" i="6"/>
  <c r="Q341" i="6"/>
  <c r="Q342" i="6"/>
  <c r="Q343" i="6"/>
  <c r="Q344" i="6"/>
  <c r="Q345" i="6"/>
  <c r="Q329" i="6"/>
  <c r="N330" i="6"/>
  <c r="N331" i="6"/>
  <c r="N332" i="6"/>
  <c r="N333" i="6"/>
  <c r="N334" i="6"/>
  <c r="N335" i="6"/>
  <c r="N336" i="6"/>
  <c r="N337" i="6"/>
  <c r="N338" i="6"/>
  <c r="N339" i="6"/>
  <c r="N340" i="6"/>
  <c r="N341" i="6"/>
  <c r="N342" i="6"/>
  <c r="N343" i="6"/>
  <c r="N344" i="6"/>
  <c r="N345" i="6"/>
  <c r="N329" i="6"/>
  <c r="K330" i="6"/>
  <c r="K331" i="6"/>
  <c r="K332" i="6"/>
  <c r="K333" i="6"/>
  <c r="K334" i="6"/>
  <c r="K335" i="6"/>
  <c r="K336" i="6"/>
  <c r="K337" i="6"/>
  <c r="K338" i="6"/>
  <c r="K339" i="6"/>
  <c r="K340" i="6"/>
  <c r="K341" i="6"/>
  <c r="K342" i="6"/>
  <c r="K343" i="6"/>
  <c r="K344" i="6"/>
  <c r="K345" i="6"/>
  <c r="K32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8" i="6"/>
  <c r="Q328" i="6"/>
  <c r="O328" i="6"/>
  <c r="M328" i="6"/>
  <c r="N328" i="6"/>
  <c r="L328" i="6"/>
  <c r="J328" i="6"/>
  <c r="K328" i="6"/>
  <c r="I328"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90" i="6" l="1"/>
  <c r="J257" i="6"/>
  <c r="I216" i="6" l="1"/>
  <c r="J216" i="6" s="1"/>
  <c r="K216" i="6" s="1"/>
  <c r="L216" i="6" s="1"/>
  <c r="M216" i="6" s="1"/>
  <c r="N216" i="6" s="1"/>
  <c r="O216" i="6" s="1"/>
  <c r="P216" i="6" s="1"/>
  <c r="Q216" i="6" s="1"/>
  <c r="J262" i="6" l="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309" i="6"/>
  <c r="AK728" i="18"/>
  <c r="AK704" i="18"/>
  <c r="AK680" i="18"/>
  <c r="Q304" i="18"/>
  <c r="Q296" i="18"/>
  <c r="P288" i="18"/>
  <c r="N288" i="18"/>
  <c r="J307"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charset val="1"/>
          </rPr>
          <t>Michael:</t>
        </r>
        <r>
          <rPr>
            <sz val="9"/>
            <color indexed="81"/>
            <rFont val="Tahoma"/>
            <charset val="1"/>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charset val="1"/>
          </rPr>
          <t>Michael:</t>
        </r>
        <r>
          <rPr>
            <sz val="9"/>
            <color indexed="81"/>
            <rFont val="Tahoma"/>
            <charset val="1"/>
          </rPr>
          <t xml:space="preserve">
don’t crop graze if false brk because crops will be stressed</t>
        </r>
      </text>
    </comment>
    <comment ref="J69" authorId="0" shapeId="0" xr:uid="{679A3139-F41E-47F1-B410-1583FBF13218}">
      <text>
        <r>
          <rPr>
            <b/>
            <sz val="9"/>
            <color indexed="81"/>
            <rFont val="Tahoma"/>
            <charset val="1"/>
          </rPr>
          <t>Michael:</t>
        </r>
        <r>
          <rPr>
            <sz val="9"/>
            <color indexed="81"/>
            <rFont val="Tahoma"/>
            <charset val="1"/>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5524FF75-73DA-464B-AD31-C4E57390436B}">
      <text>
        <r>
          <rPr>
            <b/>
            <sz val="9"/>
            <color indexed="81"/>
            <rFont val="Tahoma"/>
            <charset val="1"/>
          </rPr>
          <t>John:</t>
        </r>
        <r>
          <rPr>
            <sz val="9"/>
            <color indexed="81"/>
            <rFont val="Tahoma"/>
            <charset val="1"/>
          </rPr>
          <t xml:space="preserve">
Converted to coefficent for GD by multiplying by the SR</t>
        </r>
      </text>
    </comment>
    <comment ref="S366"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<sst xmlns="http://schemas.openxmlformats.org/spreadsheetml/2006/main" count="7615" uniqueCount="1325">
  <si>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</si>
  <si>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</si>
  <si>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</si>
  <si>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</si>
  <si>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</si>
  <si>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</si>
  <si>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</si>
  <si>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</si>
  <si>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</si>
  <si>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</si>
  <si>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</si>
  <si>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</si>
  <si>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</si>
  <si>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</si>
  <si>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</si>
  <si>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</si>
  <si>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</si>
  <si>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</si>
  <si>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</si>
  <si>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</si>
  <si>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</si>
  <si>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</si>
  <si>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</si>
  <si>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</si>
  <si>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</si>
  <si>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</si>
  <si>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</si>
  <si>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</si>
  <si>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</si>
  <si>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</si>
  <si>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</si>
  <si>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</si>
  <si>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</si>
  <si>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</si>
  <si>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</si>
  <si>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</si>
  <si>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</si>
  <si>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</si>
  <si>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</si>
  <si>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</si>
  <si>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</si>
  <si>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</si>
  <si>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</si>
  <si>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</si>
  <si>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</si>
  <si>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</si>
  <si>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</si>
  <si>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</si>
  <si>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</si>
  <si>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</si>
  <si>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</si>
  <si>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</si>
  <si>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</si>
  <si>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</si>
  <si>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</si>
  <si>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</si>
  <si>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</si>
  <si>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</si>
  <si>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</si>
  <si>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</si>
  <si>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</si>
  <si>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</si>
  <si>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</si>
  <si>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</si>
  <si>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</si>
  <si>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</si>
  <si>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</si>
  <si>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</si>
  <si>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</si>
  <si>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</si>
  <si>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</si>
  <si>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</si>
  <si>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</si>
  <si>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</si>
  <si>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</si>
  <si>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</si>
  <si>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</si>
  <si>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</si>
  <si>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</si>
  <si>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</si>
  <si>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</si>
  <si>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</si>
  <si>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</si>
  <si>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</si>
  <si>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</si>
  <si>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</si>
  <si>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</si>
  <si>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</si>
  <si>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</si>
  <si>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</si>
  <si>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</si>
  <si>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</si>
  <si>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</si>
  <si>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</si>
  <si>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</si>
  <si>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</si>
  <si>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</si>
  <si>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</si>
  <si>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</si>
  <si>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</si>
  <si>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</si>
  <si>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</si>
  <si>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</si>
  <si>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</si>
  <si>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</si>
  <si>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</si>
  <si>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</si>
  <si>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</si>
  <si>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</si>
  <si>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</si>
  <si>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</si>
  <si>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</si>
  <si>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</si>
  <si>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</si>
  <si>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</si>
  <si>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</si>
  <si>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</si>
  <si>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</si>
  <si>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</si>
  <si>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</si>
  <si>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</si>
  <si>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</si>
  <si>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</si>
  <si>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</si>
  <si>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</si>
  <si>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</si>
  <si>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</si>
  <si>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</si>
  <si>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</si>
  <si>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</si>
  <si>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</si>
  <si>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</si>
  <si>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</si>
  <si>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</si>
  <si>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</si>
  <si>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</si>
  <si>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</si>
  <si>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</si>
  <si>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</si>
  <si>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</si>
  <si>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</si>
  <si>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</si>
  <si>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</si>
  <si>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</si>
  <si>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</si>
  <si>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</si>
  <si>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</si>
  <si>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</si>
  <si>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</si>
  <si>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</si>
  <si>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</si>
  <si>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</si>
  <si>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</si>
  <si>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</si>
  <si>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</si>
  <si>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</si>
  <si>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</si>
  <si>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</si>
  <si>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</si>
  <si>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</si>
  <si>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</si>
  <si>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</si>
  <si>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</si>
  <si>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</si>
  <si>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</si>
  <si>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</si>
  <si>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</si>
  <si>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</si>
  <si>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</si>
  <si>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</si>
  <si>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</si>
  <si>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</si>
  <si>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</si>
  <si>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</si>
  <si>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</si>
  <si>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</si>
  <si>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</si>
  <si>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</si>
  <si>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</si>
  <si>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</si>
  <si>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</si>
  <si>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</si>
  <si>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</si>
  <si>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</si>
  <si>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</si>
  <si>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</si>
  <si>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</si>
  <si>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</si>
  <si>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</si>
  <si>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</si>
  <si>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</si>
  <si>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</si>
  <si>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</si>
  <si>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</si>
  <si>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</si>
  <si>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</si>
  <si>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</si>
  <si>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</si>
  <si>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</si>
  <si>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</si>
  <si>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</si>
  <si>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</si>
  <si>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</si>
  <si>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</si>
  <si>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</si>
  <si>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</si>
  <si>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</si>
  <si>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</si>
  <si>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</si>
  <si>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</si>
  <si>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</si>
  <si>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</si>
  <si>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</si>
  <si>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</si>
  <si>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</si>
  <si>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</si>
  <si>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</si>
  <si>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</si>
  <si>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</si>
  <si>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</si>
  <si>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</si>
  <si>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</si>
  <si>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</si>
  <si>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</si>
  <si>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</si>
  <si>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</si>
  <si>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</si>
  <si>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</si>
  <si>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</si>
  <si>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</si>
  <si>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</si>
  <si>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</si>
  <si>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</si>
  <si>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</si>
  <si>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</si>
  <si>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</si>
  <si>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</si>
  <si>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</si>
  <si>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</si>
  <si>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</si>
  <si>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</si>
  <si>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</si>
  <si>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</si>
  <si>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</si>
  <si>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</si>
  <si>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</si>
  <si>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</si>
  <si>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</si>
  <si>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</si>
  <si>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</si>
  <si>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</si>
  <si>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</si>
  <si>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</si>
  <si>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</si>
  <si>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</si>
  <si>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</si>
  <si>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</si>
  <si>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</si>
  <si>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</si>
  <si>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</si>
  <si>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</si>
  <si>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</si>
  <si>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</si>
  <si>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</si>
  <si>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</si>
  <si>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</si>
  <si>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</si>
  <si>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</si>
  <si>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</si>
  <si>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</si>
  <si>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</si>
  <si>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</si>
  <si>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</si>
  <si>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</si>
  <si>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</si>
  <si>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</si>
  <si>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</si>
  <si>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</si>
  <si>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</si>
  <si>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</si>
  <si>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</si>
  <si>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</si>
  <si>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</si>
  <si>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</si>
  <si>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</si>
  <si>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</si>
  <si>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</si>
  <si>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</si>
  <si>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</si>
  <si>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</si>
  <si>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</si>
  <si>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</si>
  <si>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</si>
  <si>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</si>
  <si>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</si>
  <si>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</si>
  <si>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</si>
  <si>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</si>
  <si>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</si>
  <si>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</si>
  <si>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</si>
  <si>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</si>
  <si>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</si>
  <si>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</si>
  <si>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</si>
  <si>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</si>
  <si>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</si>
  <si>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</si>
  <si>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</si>
  <si>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</si>
  <si>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</si>
  <si>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</si>
  <si>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</si>
  <si>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</si>
  <si>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</si>
  <si>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</si>
  <si>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</si>
  <si>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</si>
  <si>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</si>
  <si>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</si>
  <si>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</si>
  <si>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</si>
  <si>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</si>
  <si>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</si>
  <si>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</si>
  <si>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</si>
  <si>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</si>
  <si>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</si>
  <si>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</si>
  <si>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</si>
  <si>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</si>
  <si>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</si>
  <si>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</si>
  <si>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</si>
  <si>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</si>
  <si>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</si>
  <si>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</si>
  <si>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</si>
  <si>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</si>
  <si>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</si>
  <si>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</si>
  <si>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</si>
  <si>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</si>
  <si>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</si>
  <si>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</si>
  <si>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</si>
  <si>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</si>
  <si>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</si>
  <si>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</si>
  <si>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</si>
  <si>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</si>
  <si>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</si>
  <si>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</si>
  <si>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</si>
  <si>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</si>
  <si>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</si>
  <si>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</si>
  <si>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</si>
  <si>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</si>
  <si>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</si>
  <si>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</si>
  <si>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</si>
  <si>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</si>
  <si>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</si>
  <si>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</si>
  <si>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</si>
  <si>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</si>
  <si>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</si>
  <si>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</si>
  <si>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</si>
  <si>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</si>
  <si>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</si>
  <si>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</si>
  <si>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</si>
  <si>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</si>
  <si>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</si>
  <si>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</si>
  <si>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</si>
  <si>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</si>
  <si>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</si>
  <si>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</si>
  <si>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</si>
  <si>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</si>
  <si>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</si>
  <si>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</si>
  <si>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</si>
  <si>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</si>
  <si>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</si>
  <si>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</si>
  <si>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</si>
  <si>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</si>
  <si>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</si>
  <si>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</si>
  <si>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</si>
  <si>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</si>
  <si>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</si>
  <si>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</si>
  <si>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</si>
  <si>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</si>
  <si>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</si>
  <si>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</si>
  <si>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</si>
  <si>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</si>
  <si>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</si>
  <si>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</si>
  <si>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</si>
  <si>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</si>
  <si>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</si>
  <si>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</si>
  <si>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</si>
  <si>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</si>
  <si>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</si>
  <si>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</si>
  <si>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</si>
  <si>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</si>
  <si>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</si>
  <si>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</si>
  <si>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</si>
  <si>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</si>
  <si>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</si>
  <si>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</si>
  <si>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</si>
  <si>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</si>
  <si>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</si>
  <si>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</si>
  <si>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</si>
  <si>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</si>
  <si>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</si>
  <si>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</si>
  <si>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</si>
  <si>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</si>
  <si>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</si>
  <si>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</si>
  <si>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</si>
  <si>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</si>
  <si>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</si>
  <si>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</si>
  <si>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</si>
  <si>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</si>
  <si>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</si>
  <si>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</si>
  <si>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</si>
  <si>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</si>
  <si>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</si>
  <si>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</si>
  <si>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</si>
  <si>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</si>
  <si>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</si>
  <si>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</si>
  <si>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</si>
  <si>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</si>
  <si>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</si>
  <si>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</si>
  <si>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</si>
  <si>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</si>
  <si>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</si>
  <si>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</si>
  <si>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</si>
  <si>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</si>
  <si>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</si>
  <si>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</si>
  <si>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</si>
  <si>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</si>
  <si>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</si>
  <si>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</si>
  <si>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</si>
  <si>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</si>
  <si>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</si>
  <si>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</si>
  <si>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</si>
  <si>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</si>
  <si>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</si>
  <si>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</si>
  <si>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</si>
  <si>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</si>
  <si>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</si>
  <si>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</si>
  <si>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</si>
  <si>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</si>
  <si>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</si>
  <si>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</si>
  <si>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</si>
  <si>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</si>
  <si>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</si>
  <si>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</si>
  <si>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</si>
  <si>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</si>
  <si>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</si>
  <si>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</si>
  <si>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</si>
  <si>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</si>
  <si>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</si>
  <si>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</si>
  <si>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</si>
  <si>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</si>
  <si>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</si>
  <si>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</si>
  <si>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</si>
  <si>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</si>
  <si>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</si>
  <si>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</si>
  <si>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</si>
  <si>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</si>
  <si>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</si>
  <si>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</si>
  <si>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</si>
  <si>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</si>
  <si>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</si>
  <si>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</si>
  <si>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</si>
  <si>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</si>
  <si>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</si>
  <si>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</si>
  <si>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</si>
  <si>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</si>
  <si>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</si>
  <si>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</si>
  <si>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</si>
  <si>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</si>
  <si>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</si>
  <si>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</si>
  <si>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</si>
  <si>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</si>
  <si>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</si>
  <si>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</si>
  <si>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</si>
  <si>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</si>
  <si>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</si>
  <si>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</si>
  <si>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</si>
  <si>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</si>
  <si>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</si>
  <si>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</si>
  <si>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</si>
  <si>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</si>
  <si>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</si>
  <si>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</si>
  <si>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</si>
  <si>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</si>
  <si>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</si>
  <si>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</si>
  <si>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</si>
  <si>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</si>
  <si>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</si>
  <si>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</si>
  <si>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</si>
  <si>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</si>
  <si>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</si>
  <si>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</si>
  <si>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</si>
  <si>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</si>
  <si>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</si>
  <si>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</si>
  <si>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</si>
  <si>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</si>
  <si>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</si>
  <si>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</si>
  <si>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</si>
  <si>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</si>
  <si>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</si>
  <si>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</si>
  <si>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</si>
  <si>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</si>
  <si>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</si>
  <si>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</si>
  <si>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</si>
  <si>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</si>
  <si>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</si>
  <si>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</si>
  <si>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</si>
  <si>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</si>
  <si>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</si>
  <si>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</si>
  <si>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</si>
  <si>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</si>
  <si>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</si>
  <si>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</si>
  <si>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</si>
  <si>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</si>
  <si>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</si>
  <si>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</si>
  <si>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</si>
  <si>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</si>
  <si>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</si>
  <si>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</si>
  <si>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</si>
  <si>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</si>
  <si>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</si>
  <si>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</si>
  <si>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</si>
  <si>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</si>
  <si>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</si>
  <si>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</si>
  <si>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</si>
  <si>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</si>
  <si>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</si>
  <si>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</si>
  <si>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</si>
  <si>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</si>
  <si>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</si>
  <si>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</si>
  <si>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</si>
  <si>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</si>
  <si>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</si>
  <si>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</si>
  <si>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</si>
  <si>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</si>
  <si>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</si>
  <si>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</si>
  <si>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</si>
  <si>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</si>
  <si>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</si>
  <si>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</si>
  <si>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</si>
  <si>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</si>
  <si>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</si>
  <si>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</si>
  <si>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</si>
  <si>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</si>
  <si>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</si>
  <si>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</si>
  <si>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</si>
  <si>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</si>
  <si>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</si>
  <si>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</si>
  <si>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</si>
  <si>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</si>
  <si>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</si>
  <si>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</si>
  <si>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</si>
  <si>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</si>
  <si>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</si>
  <si>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</si>
  <si>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</si>
  <si>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</si>
  <si>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</si>
  <si>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</si>
  <si>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</si>
  <si>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</si>
  <si>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</si>
  <si>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</si>
  <si>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</si>
  <si>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</si>
  <si>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</si>
  <si>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</si>
  <si>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</si>
  <si>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</si>
  <si>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</si>
  <si>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</si>
  <si>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</si>
  <si>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</si>
  <si>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</si>
  <si>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</si>
  <si>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</si>
  <si>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</si>
  <si>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</si>
  <si>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</si>
  <si>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</si>
  <si>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</si>
  <si>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</si>
  <si>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</si>
  <si>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</si>
  <si>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</si>
  <si>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</si>
  <si>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</si>
  <si>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</si>
  <si>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</si>
  <si>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</si>
  <si>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</si>
  <si>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</si>
  <si>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</si>
  <si>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</si>
  <si>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</si>
  <si>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</si>
  <si>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</si>
  <si>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</si>
  <si>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</si>
  <si>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</si>
  <si>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</si>
  <si>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</si>
  <si>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</si>
  <si>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</si>
  <si>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</si>
  <si>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</si>
  <si>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</si>
  <si>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</si>
  <si>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</si>
  <si>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</si>
  <si>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</si>
  <si>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</si>
  <si>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</si>
  <si>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</si>
  <si>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</si>
  <si>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</si>
  <si>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</si>
  <si>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</si>
  <si>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</si>
  <si>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</si>
  <si>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</si>
  <si>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</si>
  <si>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</si>
  <si>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</si>
  <si>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</si>
  <si>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</si>
  <si>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</si>
  <si>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</si>
  <si>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</si>
  <si>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</si>
  <si>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</si>
  <si>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</si>
  <si>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</si>
  <si>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</si>
  <si>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</si>
  <si>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</si>
  <si>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</si>
  <si>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</si>
  <si>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</si>
  <si>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</si>
  <si>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</si>
  <si>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</si>
  <si>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</si>
  <si>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</si>
  <si>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</si>
  <si>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</si>
  <si>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</si>
  <si>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</si>
  <si>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</si>
  <si>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</si>
  <si>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</si>
  <si>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</si>
  <si>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</si>
  <si>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</si>
  <si>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</si>
  <si>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</si>
  <si>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</si>
  <si>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</si>
  <si>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</si>
  <si>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</si>
  <si>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</si>
  <si>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</si>
  <si>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</si>
  <si>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</si>
  <si>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</si>
  <si>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</si>
  <si>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</si>
  <si>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</si>
  <si>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</si>
  <si>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</si>
  <si>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</si>
  <si>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</si>
  <si>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</si>
  <si>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</si>
  <si>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</si>
  <si>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</si>
  <si>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</si>
  <si>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</si>
  <si>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</si>
  <si>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</si>
  <si>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</si>
  <si>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</si>
  <si>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</si>
  <si>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</si>
  <si>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</si>
  <si>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</si>
  <si>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</si>
  <si>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</si>
  <si>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</si>
  <si>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</si>
  <si>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</si>
  <si>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</si>
  <si>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</si>
  <si>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</si>
  <si>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</si>
  <si>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</si>
  <si>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</si>
  <si>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</si>
  <si>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</si>
  <si>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</si>
  <si>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</si>
  <si>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</si>
  <si>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</si>
  <si>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</si>
  <si>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</si>
  <si>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</si>
  <si>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</si>
  <si>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</si>
  <si>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</si>
  <si>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</si>
  <si>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</si>
  <si>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</si>
  <si>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</si>
  <si>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</si>
  <si>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</si>
  <si>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</si>
  <si>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</si>
  <si>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</si>
  <si>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</si>
  <si>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</si>
  <si>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</si>
  <si>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</si>
  <si>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</si>
  <si>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</si>
  <si>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</si>
  <si>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</si>
  <si>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</si>
  <si>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</si>
  <si>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</si>
  <si>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</si>
  <si>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</si>
  <si>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</si>
  <si>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</si>
  <si>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</si>
  <si>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</si>
  <si>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</si>
  <si>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</si>
  <si>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</si>
  <si>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</si>
  <si>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</si>
  <si>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</si>
  <si>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</si>
  <si>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</si>
  <si>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</si>
  <si>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</si>
  <si>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</si>
  <si>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</si>
  <si>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</si>
  <si>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</si>
  <si>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</si>
  <si>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</si>
  <si>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</si>
  <si>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</si>
  <si>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</si>
  <si>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</si>
  <si>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</si>
  <si>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</si>
  <si>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</si>
  <si>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</si>
  <si>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</si>
  <si>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</si>
  <si>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</si>
  <si>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</si>
  <si>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</si>
  <si>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</si>
  <si>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</si>
  <si>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</si>
  <si>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</si>
  <si>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</si>
  <si>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</si>
  <si>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</si>
  <si>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</si>
  <si>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</si>
  <si>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</si>
  <si>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</si>
  <si>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</si>
  <si>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</si>
  <si>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</si>
  <si>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</si>
  <si>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</si>
  <si>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</si>
  <si>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</si>
  <si>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</si>
  <si>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</si>
  <si>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</si>
  <si>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</si>
  <si>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</si>
  <si>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</si>
  <si>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</si>
  <si>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</si>
  <si>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</si>
  <si>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</si>
  <si>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</si>
  <si>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</si>
  <si>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</si>
  <si>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</si>
  <si>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</si>
  <si>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</si>
  <si>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</si>
  <si>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</si>
  <si>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</si>
  <si>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</si>
  <si>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</si>
  <si>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</si>
  <si>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</si>
  <si>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</si>
  <si>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</si>
  <si>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</si>
  <si>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</si>
  <si>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</si>
  <si>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</si>
  <si>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</si>
  <si>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</si>
  <si>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</si>
  <si>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</si>
  <si>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</si>
  <si>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</si>
  <si>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</si>
  <si>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</si>
  <si>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</si>
  <si>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</si>
  <si>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</si>
  <si>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</si>
  <si>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</si>
  <si>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</si>
  <si>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</si>
  <si>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</si>
  <si>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</si>
  <si>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</si>
  <si>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</si>
  <si>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</si>
  <si>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</si>
  <si>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</si>
  <si>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</si>
  <si>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</si>
  <si>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</si>
  <si>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</si>
  <si>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</si>
  <si>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</si>
  <si>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</si>
  <si>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</si>
  <si>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</si>
  <si>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</si>
  <si>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</si>
  <si>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</si>
  <si>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</si>
  <si>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</si>
  <si>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</si>
  <si>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</si>
  <si>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</si>
  <si>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</si>
  <si>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</si>
  <si>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</si>
  <si>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</si>
  <si>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</si>
  <si>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</si>
  <si>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</si>
  <si>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</si>
  <si>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</si>
  <si>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</si>
  <si>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</si>
  <si>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</si>
  <si>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</si>
  <si>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</si>
  <si>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</si>
  <si>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</si>
  <si>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</si>
  <si>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</si>
  <si>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</si>
  <si>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</si>
  <si>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</si>
  <si>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</si>
  <si>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</si>
  <si>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</si>
  <si>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</si>
  <si>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</si>
  <si>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</si>
  <si>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</si>
  <si>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</si>
  <si>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</si>
  <si>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</si>
  <si>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</si>
  <si>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</si>
  <si>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</si>
  <si>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</si>
  <si>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</si>
  <si>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</si>
  <si>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</si>
  <si>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</si>
  <si>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</si>
  <si>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</si>
  <si>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</si>
  <si>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</si>
  <si>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</si>
  <si>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</si>
  <si>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</si>
  <si>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</si>
  <si>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</si>
  <si>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</si>
  <si>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</si>
  <si>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</si>
  <si>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</si>
  <si>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</si>
  <si>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</si>
  <si>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</si>
  <si>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</si>
  <si>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</si>
  <si>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</si>
  <si>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</si>
  <si>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</si>
  <si>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</si>
  <si>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</si>
  <si>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</si>
  <si>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</si>
  <si>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</si>
  <si>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</si>
  <si>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</si>
  <si>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</si>
  <si>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</si>
  <si>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</si>
  <si>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</si>
  <si>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</si>
  <si>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</si>
  <si>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</si>
  <si>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</si>
  <si>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</si>
  <si>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</si>
  <si>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</si>
  <si>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</si>
  <si>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</si>
  <si>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</si>
  <si>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</si>
  <si>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</si>
  <si>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</si>
  <si>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</si>
  <si>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</si>
  <si>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</si>
  <si>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</si>
  <si>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</si>
  <si>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</si>
  <si>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</si>
  <si>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</si>
  <si>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</si>
  <si>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</si>
  <si>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</si>
  <si>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</si>
  <si>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</si>
  <si>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</si>
  <si>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</si>
  <si>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</si>
  <si>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</si>
  <si>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</si>
  <si>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</si>
  <si>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</si>
  <si>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</si>
  <si>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</si>
  <si>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</si>
  <si>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</si>
  <si>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</si>
  <si>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</si>
  <si>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</si>
  <si>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</si>
  <si>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</si>
  <si>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</si>
  <si>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</si>
  <si>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</si>
  <si>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</si>
  <si>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</si>
  <si>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</si>
  <si>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</si>
  <si>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</si>
  <si>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</si>
  <si>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</si>
  <si>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</si>
  <si>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</si>
  <si>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</si>
  <si>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</si>
  <si>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</si>
  <si>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</si>
  <si>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</si>
  <si>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</si>
  <si>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</si>
  <si>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</si>
  <si>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</si>
  <si>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</si>
  <si>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</si>
  <si>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</si>
  <si>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</si>
  <si>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</si>
  <si>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</si>
  <si>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</si>
  <si>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</si>
  <si>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</si>
  <si>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</si>
  <si>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</si>
  <si>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</si>
  <si>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</si>
  <si>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</si>
  <si>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</si>
  <si>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</si>
  <si>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</si>
  <si>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</si>
  <si>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</si>
  <si>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</si>
  <si>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</si>
  <si>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</si>
  <si>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</si>
  <si>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</si>
  <si>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</si>
  <si>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</si>
  <si>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</si>
  <si>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</si>
  <si>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</si>
  <si>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</si>
  <si>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</si>
  <si>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</si>
  <si>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</si>
  <si>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</si>
  <si>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</si>
  <si>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</si>
  <si>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</si>
  <si>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</si>
  <si>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</si>
  <si>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</si>
  <si>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</si>
  <si>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</si>
  <si>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</si>
  <si>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</si>
  <si>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</si>
  <si>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</si>
  <si>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</si>
  <si>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</si>
  <si>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</si>
  <si>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</si>
  <si>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</si>
  <si>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</si>
  <si>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</si>
  <si>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</si>
  <si>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</si>
  <si>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</si>
  <si>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</si>
  <si>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</si>
  <si>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</si>
  <si>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</si>
  <si>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</si>
  <si>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</si>
  <si>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</si>
  <si>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</si>
  <si>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</si>
  <si>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</si>
  <si>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</si>
  <si>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</si>
  <si>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</si>
  <si>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</si>
  <si>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</si>
  <si>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</si>
  <si>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</si>
  <si>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</si>
  <si>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</si>
  <si>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</si>
  <si>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</si>
  <si>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</si>
  <si>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</si>
  <si>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</si>
  <si>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</si>
  <si>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</si>
  <si>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</si>
  <si>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</si>
  <si>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</si>
  <si>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</si>
  <si>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</si>
  <si>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</si>
  <si>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</si>
  <si>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</si>
  <si>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</si>
  <si>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</si>
  <si>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</si>
  <si>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</si>
  <si>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</si>
  <si>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</si>
  <si>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</si>
  <si>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</si>
  <si>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</si>
  <si>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</si>
  <si>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</si>
  <si>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</si>
  <si>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</si>
  <si>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</si>
  <si>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</si>
  <si>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</si>
  <si>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</si>
  <si>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</si>
  <si>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</si>
  <si>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</si>
  <si>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</si>
  <si>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</si>
  <si>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</si>
  <si>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</si>
  <si>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</si>
  <si>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</si>
  <si>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</si>
  <si>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</si>
  <si>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</si>
  <si>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</si>
  <si>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</si>
  <si>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</si>
  <si>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</si>
  <si>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</si>
  <si>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</si>
  <si>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</si>
  <si>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</si>
  <si>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</si>
  <si>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</si>
  <si>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</si>
  <si>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</si>
  <si>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</si>
  <si>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</si>
  <si>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</si>
  <si>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</si>
  <si>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</si>
  <si>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</si>
  <si>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</si>
  <si>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</si>
  <si>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</si>
  <si>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</si>
  <si>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</si>
  <si>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</si>
  <si>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</si>
  <si>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</si>
  <si>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</si>
  <si>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</si>
  <si>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</si>
  <si>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</si>
  <si>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</si>
  <si>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</si>
  <si>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</si>
  <si>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</si>
  <si>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</si>
  <si>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</si>
  <si>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</si>
  <si>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</si>
  <si>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</si>
  <si>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</si>
  <si>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</si>
  <si>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</si>
  <si>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</si>
  <si>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</si>
  <si>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</si>
  <si>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</si>
  <si>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</si>
  <si>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</si>
  <si>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</si>
  <si>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</si>
  <si>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</si>
  <si>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</si>
  <si>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</si>
  <si>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</si>
  <si>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</si>
  <si>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</si>
  <si>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</si>
  <si>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</si>
  <si>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</si>
  <si>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</si>
  <si>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</si>
  <si>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</si>
  <si>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</si>
  <si>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</si>
  <si>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</si>
  <si>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</si>
  <si>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</si>
  <si>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</si>
  <si>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</si>
  <si>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</si>
  <si>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</si>
  <si>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</si>
  <si>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</si>
  <si>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</si>
  <si>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</si>
  <si>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</si>
  <si>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</si>
  <si>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</si>
  <si>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</si>
  <si>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</si>
  <si>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</si>
  <si>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</si>
  <si>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</si>
  <si>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</si>
  <si>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</si>
  <si>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</si>
  <si>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</si>
  <si>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</si>
  <si>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</si>
  <si>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</si>
  <si>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</si>
  <si>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</si>
  <si>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</si>
  <si>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</si>
  <si>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</si>
  <si>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</si>
  <si>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</si>
  <si>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</si>
  <si>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</si>
  <si>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</si>
  <si>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</si>
  <si>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</si>
  <si>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</si>
  <si>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</si>
  <si>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</si>
  <si>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</si>
  <si>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</si>
  <si>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</si>
  <si>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</si>
  <si>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</si>
  <si>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</si>
  <si>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</si>
  <si>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</si>
  <si>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</si>
  <si>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</si>
  <si>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</si>
  <si>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</si>
  <si>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</si>
  <si>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</si>
  <si>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</si>
  <si>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</si>
  <si>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</si>
  <si>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</si>
  <si>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</si>
  <si>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</si>
  <si>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</si>
  <si>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</si>
  <si>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</si>
  <si>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</si>
  <si>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</si>
  <si>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</si>
  <si>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</si>
  <si>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</si>
  <si>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</si>
  <si>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</si>
  <si>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</si>
  <si>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</si>
  <si>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</si>
  <si>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</si>
  <si>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</si>
  <si>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</si>
  <si>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Quadratic params (LW = a GD + b GD^2 + c)  GD is 100 grazing days</t>
  </si>
  <si>
    <t>Estimated LMU growth factor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</si>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</sst>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2" fontId="16" fillId="13" borderId="8" xfId="3" applyNumberFormat="1" applyBorder="1" applyAlignment="1">
      <protection locked="0"/>
    </xf>
    <xf numFmtId="1" fontId="16" fillId="33" borderId="36" xfId="28" applyNumberFormat="1" applyFont="1" applyAlignment="1"/>
    <xf numFmtId="0" fontId="22" fillId="17" borderId="24" xfId="7" applyAlignment="1">
      <alignment horizontal="center"/>
    </xf>
    <xf numFmtId="182" fontId="0" fillId="0" borderId="0" xfId="0" applyNumberForma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6" fillId="29" borderId="36" xfId="23" applyNumberFormat="1" applyFont="1" applyAlignment="1"/>
    <xf numFmtId="2" fontId="16" fillId="30" borderId="36" xfId="25" applyNumberFormat="1" applyFont="1" applyAlignment="1"/>
    <xf numFmtId="2" fontId="16" fillId="32" borderId="36" xfId="27" applyNumberFormat="1" applyFont="1" applyAlignment="1"/>
    <xf numFmtId="173" fontId="26" fillId="29" borderId="36" xfId="23" applyNumberFormat="1" applyFont="1" applyAlignment="1"/>
    <xf numFmtId="173" fontId="16" fillId="32" borderId="36" xfId="27"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3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1066</v>
      </c>
      <c r="K106" s="18"/>
      <c r="L106" s="18"/>
      <c r="M106" s="24"/>
      <c r="N106" s="899"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1077</v>
      </c>
      <c r="K107" s="18"/>
      <c r="L107" s="24" t="s">
        <v>340</v>
      </c>
      <c r="M107" s="24" t="s">
        <v>342</v>
      </c>
      <c r="N107" s="900"/>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3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647" zoomScale="87" zoomScaleNormal="87" workbookViewId="0">
      <selection activeCell="K653" sqref="K653:K66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69"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69"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69"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69"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69"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69"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69"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69"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69"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69"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69"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69"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69"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69"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69"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69"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33">
        <f t="shared" ref="L717" si="182">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1262</v>
      </c>
      <c r="H719" s="202" t="s">
        <v>1227</v>
      </c>
      <c r="I719" s="233">
        <v>1</v>
      </c>
      <c r="J719" s="233">
        <v>0.7</v>
      </c>
      <c r="K719" s="233">
        <v>115</v>
      </c>
      <c r="L719" s="733">
        <f t="shared" ref="L719:L720" si="183">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1092</v>
      </c>
      <c r="H720" s="202" t="s">
        <v>758</v>
      </c>
      <c r="I720" s="233">
        <v>1</v>
      </c>
      <c r="J720" s="233">
        <v>1.3</v>
      </c>
      <c r="K720" s="233">
        <v>100</v>
      </c>
      <c r="L720" s="733">
        <f t="shared" si="183"/>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33">
        <f t="shared" ref="J776:J778" si="184">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33">
        <f t="shared" si="184"/>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33">
        <f t="shared" si="184"/>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901"/>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901"/>
      <c r="I792" s="18"/>
      <c r="J792" s="902" t="s">
        <v>1025</v>
      </c>
      <c r="K792" s="903"/>
      <c r="L792" s="903"/>
      <c r="M792" s="903"/>
      <c r="N792" s="903"/>
      <c r="O792" s="903"/>
      <c r="P792" s="903"/>
      <c r="Q792" s="903"/>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901"/>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69"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69"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69"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69"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75" t="str">
        <f>General!O31</f>
        <v>of</v>
      </c>
      <c r="H853" s="676">
        <v>1000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75" t="str">
        <f>General!O32</f>
        <v>r</v>
      </c>
      <c r="H854" s="676">
        <v>26250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75" t="str">
        <f>General!O33</f>
        <v>rd</v>
      </c>
      <c r="H855" s="676">
        <v>26250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75" t="str">
        <f>General!O45</f>
        <v>z</v>
      </c>
      <c r="H867" s="676">
        <v>4500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75" t="str">
        <f>General!O46</f>
        <v>zd</v>
      </c>
      <c r="H868" s="676">
        <v>4500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1002</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1112</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1003</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1004</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1005</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68"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1324</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35">
      <c r="A21" s="7"/>
      <c r="B21" s="8"/>
      <c r="C21" s="18"/>
      <c r="D21" s="18"/>
      <c r="E21" s="18"/>
      <c r="F21" s="27"/>
      <c r="G21" s="668" t="str">
        <f>General!G17</f>
        <v>b</v>
      </c>
      <c r="H21" s="897">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8" t="str">
        <f>General!G18</f>
        <v>bd</v>
      </c>
      <c r="H22" s="897">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8" t="str">
        <f>General!G19</f>
        <v>f</v>
      </c>
      <c r="H23" s="897">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8" t="str">
        <f>General!G20</f>
        <v>h</v>
      </c>
      <c r="H24" s="897">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8" t="str">
        <f>General!G21</f>
        <v>i</v>
      </c>
      <c r="H25" s="897">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8" t="str">
        <f>General!G22</f>
        <v>k</v>
      </c>
      <c r="H26" s="897">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8" t="str">
        <f>General!G23</f>
        <v>l</v>
      </c>
      <c r="H27" s="897">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8" t="str">
        <f>General!G24</f>
        <v>o</v>
      </c>
      <c r="H28" s="897">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8" t="str">
        <f>General!G25</f>
        <v>od</v>
      </c>
      <c r="H29" s="897">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8" t="str">
        <f>General!G26</f>
        <v>of</v>
      </c>
      <c r="H30" s="897">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8" t="str">
        <f>General!G27</f>
        <v>r</v>
      </c>
      <c r="H31" s="897">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8" t="str">
        <f>General!G28</f>
        <v>rd</v>
      </c>
      <c r="H32" s="897">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8" t="str">
        <f>General!G29</f>
        <v>v</v>
      </c>
      <c r="H33" s="897">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8" t="str">
        <f>General!G30</f>
        <v>w</v>
      </c>
      <c r="H34" s="897">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8" t="str">
        <f>General!G31</f>
        <v>wd</v>
      </c>
      <c r="H35" s="897">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8" t="str">
        <f>General!G32</f>
        <v>z</v>
      </c>
      <c r="H36" s="897">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8" t="str">
        <f>General!G33</f>
        <v>zd</v>
      </c>
      <c r="H37" s="897">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9" t="str">
        <f t="shared" ref="G70:G86" si="0">G21</f>
        <v>b</v>
      </c>
      <c r="H70" s="246">
        <v>1</v>
      </c>
      <c r="J70" s="14" t="s">
        <v>809</v>
      </c>
      <c r="K70" s="898">
        <v>0</v>
      </c>
      <c r="L70" s="898">
        <v>6.7304129956117515</v>
      </c>
      <c r="M70" s="898">
        <v>18.621160034415535</v>
      </c>
      <c r="N70" s="898">
        <v>40.874865090265118</v>
      </c>
      <c r="O70" s="898">
        <v>66.708513761285133</v>
      </c>
      <c r="P70" s="898">
        <v>22.431814023508618</v>
      </c>
      <c r="Q70" s="898">
        <v>0</v>
      </c>
      <c r="R70" s="898">
        <v>0</v>
      </c>
      <c r="S70" s="898">
        <v>0</v>
      </c>
      <c r="T70" s="898">
        <v>0</v>
      </c>
      <c r="U70" s="29"/>
      <c r="V70" s="31"/>
      <c r="W70" s="17"/>
      <c r="X70" s="9"/>
    </row>
    <row r="71" spans="1:24" outlineLevel="1" x14ac:dyDescent="0.35">
      <c r="A71" s="170"/>
      <c r="B71" s="8"/>
      <c r="C71" s="18"/>
      <c r="D71" s="18"/>
      <c r="E71" s="18"/>
      <c r="F71" s="27"/>
      <c r="G71" s="669" t="str">
        <f t="shared" si="0"/>
        <v>bd</v>
      </c>
      <c r="H71" s="246">
        <v>1</v>
      </c>
      <c r="J71" s="14" t="s">
        <v>387</v>
      </c>
      <c r="K71" s="898">
        <v>3.3491874970627462</v>
      </c>
      <c r="L71" s="898">
        <v>23.332528064560734</v>
      </c>
      <c r="M71" s="898">
        <v>49.807843985399089</v>
      </c>
      <c r="N71" s="898">
        <v>60.698704786567852</v>
      </c>
      <c r="O71" s="898">
        <v>29.607371996334308</v>
      </c>
      <c r="P71" s="898">
        <v>6.4811680578286506</v>
      </c>
      <c r="Q71" s="898">
        <v>0</v>
      </c>
      <c r="R71" s="898">
        <v>0</v>
      </c>
      <c r="S71" s="898">
        <v>0</v>
      </c>
      <c r="T71" s="898">
        <v>0</v>
      </c>
      <c r="U71" s="29"/>
      <c r="V71" s="31"/>
      <c r="W71" s="17"/>
      <c r="X71" s="9"/>
    </row>
    <row r="72" spans="1:24" outlineLevel="1" x14ac:dyDescent="0.35">
      <c r="A72" s="170"/>
      <c r="B72" s="8"/>
      <c r="C72" s="18"/>
      <c r="D72" s="18"/>
      <c r="E72" s="18"/>
      <c r="F72" s="27"/>
      <c r="G72" s="669" t="str">
        <f t="shared" si="0"/>
        <v>f</v>
      </c>
      <c r="H72" s="246">
        <v>1</v>
      </c>
      <c r="J72" s="14" t="s">
        <v>780</v>
      </c>
      <c r="K72" s="898">
        <v>3.3491874970627462</v>
      </c>
      <c r="L72" s="898">
        <v>23.332528064560734</v>
      </c>
      <c r="M72" s="898">
        <v>49.807843985399089</v>
      </c>
      <c r="N72" s="898">
        <v>60.698704786567852</v>
      </c>
      <c r="O72" s="898">
        <v>29.607371996334308</v>
      </c>
      <c r="P72" s="898">
        <v>7.8515786200839175</v>
      </c>
      <c r="Q72" s="898">
        <v>0</v>
      </c>
      <c r="R72" s="898">
        <v>0</v>
      </c>
      <c r="S72" s="898">
        <v>0</v>
      </c>
      <c r="T72" s="898">
        <v>0</v>
      </c>
      <c r="U72" s="90"/>
      <c r="V72" s="31"/>
      <c r="W72" s="17"/>
      <c r="X72" s="9"/>
    </row>
    <row r="73" spans="1:24" outlineLevel="1" x14ac:dyDescent="0.35">
      <c r="A73" s="170"/>
      <c r="B73" s="8"/>
      <c r="C73" s="18"/>
      <c r="D73" s="18"/>
      <c r="E73" s="18"/>
      <c r="F73" s="27"/>
      <c r="G73" s="669" t="str">
        <f t="shared" si="0"/>
        <v>h</v>
      </c>
      <c r="H73" s="246">
        <v>1</v>
      </c>
      <c r="J73" s="14" t="s">
        <v>781</v>
      </c>
      <c r="K73" s="898">
        <v>3.3491874970627462</v>
      </c>
      <c r="L73" s="898">
        <v>23.332528064560734</v>
      </c>
      <c r="M73" s="898">
        <v>49.807843985399089</v>
      </c>
      <c r="N73" s="898">
        <v>60.698704786567852</v>
      </c>
      <c r="O73" s="898">
        <v>29.607371996334308</v>
      </c>
      <c r="P73" s="898">
        <v>7.7032289575132529</v>
      </c>
      <c r="Q73" s="898">
        <v>0</v>
      </c>
      <c r="R73" s="898">
        <v>0</v>
      </c>
      <c r="S73" s="898">
        <v>0</v>
      </c>
      <c r="T73" s="898">
        <v>0</v>
      </c>
      <c r="U73" s="90"/>
      <c r="V73" s="31"/>
      <c r="W73" s="17"/>
      <c r="X73" s="9"/>
    </row>
    <row r="74" spans="1:24" outlineLevel="1" x14ac:dyDescent="0.35">
      <c r="A74" s="170"/>
      <c r="B74" s="8"/>
      <c r="C74" s="18"/>
      <c r="D74" s="18"/>
      <c r="E74" s="18"/>
      <c r="F74" s="27"/>
      <c r="G74" s="669" t="str">
        <f t="shared" si="0"/>
        <v>i</v>
      </c>
      <c r="H74" s="246">
        <v>1</v>
      </c>
      <c r="J74" s="14" t="s">
        <v>782</v>
      </c>
      <c r="K74" s="898">
        <v>3.3491874970627462</v>
      </c>
      <c r="L74" s="898">
        <v>23.332528064560734</v>
      </c>
      <c r="M74" s="898">
        <v>49.807843985399089</v>
      </c>
      <c r="N74" s="898">
        <v>60.698704786567852</v>
      </c>
      <c r="O74" s="898">
        <v>29.607371996334308</v>
      </c>
      <c r="P74" s="898">
        <v>1.6681016603833239</v>
      </c>
      <c r="Q74" s="898">
        <v>0</v>
      </c>
      <c r="R74" s="898">
        <v>0</v>
      </c>
      <c r="S74" s="898">
        <v>0</v>
      </c>
      <c r="T74" s="898">
        <v>0</v>
      </c>
      <c r="U74" s="90"/>
      <c r="V74" s="31"/>
      <c r="W74" s="17"/>
      <c r="X74" s="9"/>
    </row>
    <row r="75" spans="1:24" outlineLevel="1" x14ac:dyDescent="0.35">
      <c r="A75" s="170"/>
      <c r="B75" s="8"/>
      <c r="C75" s="18"/>
      <c r="D75" s="18"/>
      <c r="E75" s="18"/>
      <c r="F75" s="27"/>
      <c r="G75" s="669" t="str">
        <f t="shared" si="0"/>
        <v>k</v>
      </c>
      <c r="H75" s="246">
        <v>1</v>
      </c>
      <c r="J75" s="14" t="s">
        <v>783</v>
      </c>
      <c r="K75" s="898">
        <v>0</v>
      </c>
      <c r="L75" s="898">
        <v>6.7086390324067793</v>
      </c>
      <c r="M75" s="898">
        <v>34.822040385226046</v>
      </c>
      <c r="N75" s="898">
        <v>69.85291649316359</v>
      </c>
      <c r="O75" s="898">
        <v>37.871325115579346</v>
      </c>
      <c r="P75" s="898">
        <v>15.528139197025709</v>
      </c>
      <c r="Q75" s="898">
        <v>0</v>
      </c>
      <c r="R75" s="898">
        <v>0</v>
      </c>
      <c r="S75" s="898">
        <v>0</v>
      </c>
      <c r="T75" s="898">
        <v>0</v>
      </c>
      <c r="U75" s="90"/>
      <c r="V75" s="31"/>
      <c r="W75" s="17"/>
      <c r="X75" s="9"/>
    </row>
    <row r="76" spans="1:24" outlineLevel="1" x14ac:dyDescent="0.35">
      <c r="A76" s="170"/>
      <c r="B76" s="8"/>
      <c r="C76" s="18"/>
      <c r="D76" s="18"/>
      <c r="E76" s="18"/>
      <c r="F76" s="27"/>
      <c r="G76" s="669" t="str">
        <f t="shared" si="0"/>
        <v>l</v>
      </c>
      <c r="H76" s="246">
        <v>1</v>
      </c>
      <c r="J76" s="14" t="s">
        <v>784</v>
      </c>
      <c r="K76" s="898">
        <v>0</v>
      </c>
      <c r="L76" s="898">
        <v>6.7086390324067793</v>
      </c>
      <c r="M76" s="898">
        <v>34.822040385226046</v>
      </c>
      <c r="N76" s="898">
        <v>69.85291649316359</v>
      </c>
      <c r="O76" s="898">
        <v>37.871325115579346</v>
      </c>
      <c r="P76" s="898">
        <v>13.579492767334838</v>
      </c>
      <c r="Q76" s="898">
        <v>0</v>
      </c>
      <c r="R76" s="898">
        <v>0</v>
      </c>
      <c r="S76" s="898">
        <v>0</v>
      </c>
      <c r="T76" s="898">
        <v>0</v>
      </c>
      <c r="U76" s="90"/>
      <c r="V76" s="31"/>
      <c r="W76" s="17"/>
      <c r="X76" s="9"/>
    </row>
    <row r="77" spans="1:24" outlineLevel="1" x14ac:dyDescent="0.35">
      <c r="A77" s="170"/>
      <c r="B77" s="8"/>
      <c r="C77" s="18"/>
      <c r="D77" s="18"/>
      <c r="E77" s="18"/>
      <c r="F77" s="27"/>
      <c r="G77" s="669" t="str">
        <f t="shared" si="0"/>
        <v>o</v>
      </c>
      <c r="H77" s="246">
        <v>1</v>
      </c>
      <c r="J77" s="14" t="s">
        <v>785</v>
      </c>
      <c r="K77" s="898">
        <v>0</v>
      </c>
      <c r="L77" s="898">
        <v>0</v>
      </c>
      <c r="M77" s="898">
        <v>17.415549579522263</v>
      </c>
      <c r="N77" s="898">
        <v>81.609573296265495</v>
      </c>
      <c r="O77" s="898">
        <v>58.821227090462394</v>
      </c>
      <c r="P77" s="898">
        <v>17.423162591878018</v>
      </c>
      <c r="Q77" s="898">
        <v>0</v>
      </c>
      <c r="R77" s="898">
        <v>0</v>
      </c>
      <c r="S77" s="898">
        <v>0</v>
      </c>
      <c r="T77" s="898">
        <v>0</v>
      </c>
      <c r="U77" s="90"/>
      <c r="V77" s="31"/>
      <c r="W77" s="17"/>
      <c r="X77" s="9"/>
    </row>
    <row r="78" spans="1:24" outlineLevel="1" x14ac:dyDescent="0.35">
      <c r="A78" s="170"/>
      <c r="B78" s="8"/>
      <c r="C78" s="18"/>
      <c r="D78" s="18"/>
      <c r="E78" s="18"/>
      <c r="F78" s="27"/>
      <c r="G78" s="669" t="str">
        <f t="shared" si="0"/>
        <v>od</v>
      </c>
      <c r="H78" s="246">
        <v>1</v>
      </c>
      <c r="J78" s="14" t="s">
        <v>786</v>
      </c>
      <c r="K78" s="898">
        <v>0</v>
      </c>
      <c r="L78" s="898">
        <v>0</v>
      </c>
      <c r="M78" s="898">
        <v>17.415549579522263</v>
      </c>
      <c r="N78" s="898">
        <v>81.609573296265495</v>
      </c>
      <c r="O78" s="898">
        <v>58.821227090462394</v>
      </c>
      <c r="P78" s="898">
        <v>12.943321133667325</v>
      </c>
      <c r="Q78" s="898">
        <v>0</v>
      </c>
      <c r="R78" s="898">
        <v>0</v>
      </c>
      <c r="S78" s="898">
        <v>0</v>
      </c>
      <c r="T78" s="898">
        <v>0</v>
      </c>
      <c r="U78" s="90"/>
      <c r="V78" s="31"/>
      <c r="W78" s="17"/>
      <c r="X78" s="9"/>
    </row>
    <row r="79" spans="1:24" outlineLevel="1" x14ac:dyDescent="0.35">
      <c r="A79" s="170"/>
      <c r="B79" s="8"/>
      <c r="C79" s="18"/>
      <c r="D79" s="18"/>
      <c r="E79" s="18"/>
      <c r="F79" s="27"/>
      <c r="G79" s="669" t="str">
        <f t="shared" si="0"/>
        <v>of</v>
      </c>
      <c r="H79" s="246">
        <v>1</v>
      </c>
      <c r="J79" s="14" t="s">
        <v>787</v>
      </c>
      <c r="K79" s="898">
        <v>0</v>
      </c>
      <c r="L79" s="898">
        <v>0</v>
      </c>
      <c r="M79" s="898">
        <v>0</v>
      </c>
      <c r="N79" s="898">
        <v>0</v>
      </c>
      <c r="O79" s="898">
        <v>0</v>
      </c>
      <c r="P79" s="898">
        <v>0</v>
      </c>
      <c r="Q79" s="898">
        <v>0</v>
      </c>
      <c r="R79" s="898">
        <v>0</v>
      </c>
      <c r="S79" s="898">
        <v>0</v>
      </c>
      <c r="T79" s="898">
        <v>0</v>
      </c>
      <c r="U79" s="90"/>
      <c r="V79" s="31"/>
      <c r="W79" s="17"/>
      <c r="X79" s="9"/>
    </row>
    <row r="80" spans="1:24" outlineLevel="1" x14ac:dyDescent="0.3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1323</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3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3" customHeight="1" x14ac:dyDescent="0.35">
      <c r="A6" s="7"/>
      <c r="B6" s="97"/>
      <c r="C6" s="13"/>
      <c r="D6" s="13"/>
      <c r="E6" s="18"/>
      <c r="F6" s="762"/>
      <c r="G6" s="14"/>
      <c r="H6" s="76"/>
      <c r="I6" s="14"/>
      <c r="J6" s="14"/>
      <c r="K6" s="14"/>
      <c r="L6" s="14"/>
      <c r="M6" s="14"/>
      <c r="N6" s="14"/>
      <c r="O6" s="14"/>
      <c r="P6" s="14"/>
      <c r="Q6" s="14"/>
      <c r="R6" s="14"/>
      <c r="S6" s="14"/>
      <c r="T6" s="16"/>
      <c r="U6" s="111"/>
      <c r="V6" s="110"/>
      <c r="W6" s="763"/>
      <c r="X6" s="17"/>
      <c r="Y6" s="9"/>
    </row>
    <row r="7" spans="1:25" ht="13" customHeight="1" x14ac:dyDescent="0.3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3" customHeight="1" x14ac:dyDescent="0.3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3" customHeight="1" x14ac:dyDescent="0.3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3" customHeight="1" x14ac:dyDescent="0.3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3" customHeight="1" x14ac:dyDescent="0.3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75"/>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3" customHeight="1" x14ac:dyDescent="0.3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3" customHeight="1" x14ac:dyDescent="0.3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3" customHeight="1" x14ac:dyDescent="0.3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3" customHeight="1" x14ac:dyDescent="0.3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3" customHeight="1" x14ac:dyDescent="0.3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3" customHeight="1" x14ac:dyDescent="0.3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3" customHeight="1" x14ac:dyDescent="0.3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3" customHeight="1" x14ac:dyDescent="0.3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3" customHeight="1" x14ac:dyDescent="0.3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3" customHeight="1" x14ac:dyDescent="0.3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3" customHeight="1" x14ac:dyDescent="0.3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3" customHeight="1" x14ac:dyDescent="0.3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3" customHeight="1" outlineLevel="1" x14ac:dyDescent="0.3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3" customHeight="1" outlineLevel="1" x14ac:dyDescent="0.3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3" customHeight="1" outlineLevel="1" x14ac:dyDescent="0.3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3" customHeight="1" outlineLevel="1" x14ac:dyDescent="0.3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3" customHeight="1" outlineLevel="1" x14ac:dyDescent="0.3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3" customHeight="1" outlineLevel="1" x14ac:dyDescent="0.3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3" customHeight="1" outlineLevel="1" x14ac:dyDescent="0.3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3" customHeight="1" outlineLevel="1" x14ac:dyDescent="0.3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3" customHeight="1" outlineLevel="1" x14ac:dyDescent="0.3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3" customHeight="1" outlineLevel="1" x14ac:dyDescent="0.3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3" customHeight="1" outlineLevel="1" x14ac:dyDescent="0.3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3" customHeight="1" outlineLevel="1" x14ac:dyDescent="0.3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3" customHeight="1" outlineLevel="1" x14ac:dyDescent="0.3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3" customHeight="1" outlineLevel="1" x14ac:dyDescent="0.3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3" customHeight="1" outlineLevel="1" x14ac:dyDescent="0.3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3" customHeight="1" outlineLevel="1" x14ac:dyDescent="0.3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3" customHeight="1" outlineLevel="1" x14ac:dyDescent="0.3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3" customHeight="1" outlineLevel="1" x14ac:dyDescent="0.3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3" customHeight="1" outlineLevel="1" x14ac:dyDescent="0.3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3" customHeight="1" outlineLevel="1" x14ac:dyDescent="0.3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3" customHeight="1" outlineLevel="1" x14ac:dyDescent="0.3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3" customHeight="1" outlineLevel="1" x14ac:dyDescent="0.3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3" customHeight="1" outlineLevel="1" x14ac:dyDescent="0.3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3" customHeight="1" outlineLevel="1" x14ac:dyDescent="0.3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3" customHeight="1" outlineLevel="1" x14ac:dyDescent="0.3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3" customHeight="1" outlineLevel="1" x14ac:dyDescent="0.3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3" customHeight="1" outlineLevel="1" x14ac:dyDescent="0.3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3" customHeight="1" outlineLevel="1" x14ac:dyDescent="0.3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3" customHeight="1" outlineLevel="1" x14ac:dyDescent="0.3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3" customHeight="1" outlineLevel="1" x14ac:dyDescent="0.3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3" customHeight="1" outlineLevel="1" x14ac:dyDescent="0.3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3" customHeight="1" outlineLevel="1" x14ac:dyDescent="0.3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3" customHeight="1" outlineLevel="1" x14ac:dyDescent="0.3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3" customHeight="1" outlineLevel="1" x14ac:dyDescent="0.3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3" customHeight="1" outlineLevel="1" x14ac:dyDescent="0.3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3" customHeight="1" outlineLevel="1" x14ac:dyDescent="0.3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3" customHeight="1" outlineLevel="1" x14ac:dyDescent="0.3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3" customHeight="1" outlineLevel="1" x14ac:dyDescent="0.3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3" customHeight="1" outlineLevel="1" x14ac:dyDescent="0.3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3" customHeight="1" outlineLevel="1" x14ac:dyDescent="0.3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3" customHeight="1" outlineLevel="1" x14ac:dyDescent="0.3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3" customHeight="1" outlineLevel="1" x14ac:dyDescent="0.3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3" customHeight="1" outlineLevel="1" x14ac:dyDescent="0.3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3" customHeight="1" outlineLevel="1" x14ac:dyDescent="0.3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3" customHeight="1" outlineLevel="1" x14ac:dyDescent="0.3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3" customHeight="1" outlineLevel="1" x14ac:dyDescent="0.3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3" customHeight="1" outlineLevel="1" x14ac:dyDescent="0.3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3" customHeight="1" outlineLevel="1" x14ac:dyDescent="0.3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3" customHeight="1" outlineLevel="1" x14ac:dyDescent="0.3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3" customHeight="1" outlineLevel="1" x14ac:dyDescent="0.3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3" customHeight="1" outlineLevel="1" x14ac:dyDescent="0.3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3" customHeight="1" outlineLevel="1" x14ac:dyDescent="0.3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3" customHeight="1" outlineLevel="1" x14ac:dyDescent="0.3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3" customHeight="1" outlineLevel="1" x14ac:dyDescent="0.3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3" customHeight="1" outlineLevel="1" x14ac:dyDescent="0.3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3" customHeight="1" outlineLevel="1" x14ac:dyDescent="0.3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3" customHeight="1" outlineLevel="1" x14ac:dyDescent="0.3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3" customHeight="1" outlineLevel="1" x14ac:dyDescent="0.3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3" customHeight="1" outlineLevel="1" x14ac:dyDescent="0.3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3" customHeight="1" outlineLevel="1" x14ac:dyDescent="0.3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3" customHeight="1" outlineLevel="1" x14ac:dyDescent="0.3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3" customHeight="1" outlineLevel="1" x14ac:dyDescent="0.3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3" customHeight="1" outlineLevel="1" x14ac:dyDescent="0.3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3" customHeight="1" outlineLevel="1" x14ac:dyDescent="0.3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3" customHeight="1" outlineLevel="1" x14ac:dyDescent="0.3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3" customHeight="1" outlineLevel="1" x14ac:dyDescent="0.3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3" customHeight="1" outlineLevel="1" x14ac:dyDescent="0.3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3" customHeight="1" outlineLevel="1" x14ac:dyDescent="0.3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3" customHeight="1" outlineLevel="1" x14ac:dyDescent="0.3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3" customHeight="1" outlineLevel="1" x14ac:dyDescent="0.3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3" customHeight="1" outlineLevel="1" x14ac:dyDescent="0.3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3" customHeight="1" outlineLevel="1" x14ac:dyDescent="0.3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3" customHeight="1" outlineLevel="1" x14ac:dyDescent="0.3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3" customHeight="1" outlineLevel="1" x14ac:dyDescent="0.3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3" customHeight="1" outlineLevel="1" x14ac:dyDescent="0.3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3" customHeight="1" outlineLevel="1" x14ac:dyDescent="0.3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3" customHeight="1" outlineLevel="1" x14ac:dyDescent="0.3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3" customHeight="1" outlineLevel="1" x14ac:dyDescent="0.3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3" customHeight="1" outlineLevel="1" x14ac:dyDescent="0.3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3" customHeight="1" outlineLevel="1" x14ac:dyDescent="0.3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3" customHeight="1" outlineLevel="1" x14ac:dyDescent="0.3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3" customHeight="1" outlineLevel="1" x14ac:dyDescent="0.3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3" customHeight="1" outlineLevel="1" x14ac:dyDescent="0.3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3" customHeight="1" outlineLevel="1" x14ac:dyDescent="0.3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3" customHeight="1" outlineLevel="1" x14ac:dyDescent="0.3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3" customHeight="1" outlineLevel="1" x14ac:dyDescent="0.3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3" customHeight="1" outlineLevel="1" x14ac:dyDescent="0.3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3" customHeight="1" outlineLevel="1" x14ac:dyDescent="0.3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3" customHeight="1" outlineLevel="1" x14ac:dyDescent="0.3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3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4" t="s">
        <v>756</v>
      </c>
      <c r="H95" s="904"/>
      <c r="I95" s="904"/>
      <c r="J95" s="904"/>
      <c r="K95" s="904" t="s">
        <v>757</v>
      </c>
      <c r="L95" s="904"/>
      <c r="M95" s="904" t="s">
        <v>758</v>
      </c>
      <c r="N95" s="904"/>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5" t="s">
        <v>1236</v>
      </c>
      <c r="I61" s="906"/>
      <c r="J61" s="906"/>
      <c r="K61" s="906"/>
      <c r="L61" s="906"/>
      <c r="M61" s="906"/>
      <c r="N61" s="906"/>
      <c r="O61" s="906"/>
      <c r="P61" s="906"/>
      <c r="Q61" s="906"/>
      <c r="R61" s="906"/>
      <c r="S61" s="906"/>
      <c r="T61" s="907"/>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8" t="s">
        <v>1060</v>
      </c>
      <c r="H598" s="908"/>
      <c r="I598" s="908"/>
      <c r="J598" s="908"/>
      <c r="K598" s="908"/>
      <c r="L598" s="908"/>
      <c r="M598" s="908"/>
      <c r="N598" s="908"/>
      <c r="O598" s="908"/>
      <c r="P598" s="908"/>
      <c r="Q598" s="908"/>
      <c r="R598" s="908"/>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902"/>
      <c r="M742" s="903"/>
      <c r="N742" s="903"/>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J491:R590 T491:T590">
    <cfRule type="expression" dxfId="14" priority="154" stopIfTrue="1">
      <formula>AND(OFFSET($T$468,$AD491,$AC491)=1,OFFSET($T$468,$AD490,$AC491)=1)</formula>
    </cfRule>
  </conditionalFormatting>
  <conditionalFormatting sqref="M436:V445">
    <cfRule type="expression" dxfId="13" priority="2">
      <formula>OR(AND(T468=1,T469=0),AND(T468=1,T467=1))</formula>
    </cfRule>
  </conditionalFormatting>
  <conditionalFormatting sqref="N627:N726">
    <cfRule type="expression" dxfId="12" priority="152" stopIfTrue="1">
      <formula>AND(N627&lt;$S627,OFFSET($T$468,$AD627,$AC627,1,1)&gt;0)</formula>
    </cfRule>
  </conditionalFormatting>
  <conditionalFormatting sqref="P627:P726">
    <cfRule type="expression" dxfId="11" priority="153" stopIfTrue="1">
      <formula>AND(P627&gt;$T627,OFFSET($T$468,$AD627,$AC627,1,1)&gt;0)</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5" t="s">
        <v>1237</v>
      </c>
      <c r="I60" s="906"/>
      <c r="J60" s="906"/>
      <c r="K60" s="906"/>
      <c r="L60" s="906"/>
      <c r="M60" s="906"/>
      <c r="N60" s="906"/>
      <c r="O60" s="906"/>
      <c r="P60" s="906"/>
      <c r="Q60" s="906"/>
      <c r="R60" s="906"/>
      <c r="S60" s="906"/>
      <c r="T60" s="907"/>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8" t="s">
        <v>1060</v>
      </c>
      <c r="H588" s="908"/>
      <c r="I588" s="908"/>
      <c r="J588" s="908"/>
      <c r="K588" s="908"/>
      <c r="L588" s="908"/>
      <c r="M588" s="908"/>
      <c r="N588" s="908"/>
      <c r="O588" s="908"/>
      <c r="P588" s="908"/>
      <c r="Q588" s="908"/>
      <c r="R588" s="908"/>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902"/>
      <c r="M732" s="903"/>
      <c r="N732" s="903"/>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I458:R467">
    <cfRule type="expression" dxfId="9" priority="3" stopIfTrue="1">
      <formula>OR(T458=1)</formula>
    </cfRule>
  </conditionalFormatting>
  <conditionalFormatting sqref="J481:R580 T481:T580">
    <cfRule type="expression" dxfId="8" priority="6" stopIfTrue="1">
      <formula>AND(OFFSET($T$458,$AD481,$AC481)=1,OFFSET($T$458,$AD480,$AC481)=1)</formula>
    </cfRule>
  </conditionalFormatting>
  <conditionalFormatting sqref="J149:S149">
    <cfRule type="expression" dxfId="7" priority="1">
      <formula>J$150&lt;MIN(i_date_node_zm)</formula>
    </cfRule>
  </conditionalFormatting>
  <conditionalFormatting sqref="M426:V435">
    <cfRule type="expression" dxfId="6" priority="2" stopIfTrue="1">
      <formula>OR(T458=1)</formula>
    </cfRule>
  </conditionalFormatting>
  <conditionalFormatting sqref="N617:N716">
    <cfRule type="expression" dxfId="5" priority="4" stopIfTrue="1">
      <formula>AND(N617&lt;$S617,OFFSET($T$458,$AD617,$AC617,1,1)&gt;0)</formula>
    </cfRule>
  </conditionalFormatting>
  <conditionalFormatting sqref="P617:P716">
    <cfRule type="expression" dxfId="4" priority="5" stopIfTrue="1">
      <formula>AND(P617&gt;$T617,OFFSET($T$458,$AD617,$AC617,1,1)&gt;0)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6.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4"/>
      <c r="F99" s="909"/>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3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16" t="s">
        <v>1228</v>
      </c>
      <c r="K11" s="917"/>
      <c r="L11" s="917"/>
      <c r="M11" s="917"/>
      <c r="N11" s="917"/>
      <c r="O11" s="917"/>
      <c r="P11" s="917"/>
      <c r="Q11" s="917"/>
      <c r="R11" s="917"/>
      <c r="S11" s="917"/>
      <c r="T11" s="917"/>
      <c r="U11" s="917"/>
      <c r="V11" s="917"/>
      <c r="W11" s="917"/>
      <c r="X11" s="918"/>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9" t="s">
        <v>1238</v>
      </c>
      <c r="K12" s="919"/>
      <c r="L12" s="919"/>
      <c r="M12" s="919"/>
      <c r="N12" s="919"/>
      <c r="O12" s="919"/>
      <c r="P12" s="919"/>
      <c r="Q12" s="919"/>
      <c r="R12" s="919"/>
      <c r="S12" s="919"/>
      <c r="T12" s="919"/>
      <c r="U12" s="919"/>
      <c r="V12" s="919"/>
      <c r="W12" s="919"/>
      <c r="X12" s="919"/>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3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3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3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3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3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3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3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3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3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3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53" t="s">
        <v>939</v>
      </c>
      <c r="K216" s="953"/>
      <c r="L216" s="953" t="s">
        <v>938</v>
      </c>
      <c r="M216" s="953"/>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0" t="s">
        <v>514</v>
      </c>
      <c r="AD251" s="921"/>
      <c r="AE251" s="921"/>
      <c r="AF251" s="922"/>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3"/>
      <c r="AD252" s="924"/>
      <c r="AE252" s="924"/>
      <c r="AF252" s="925"/>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6"/>
      <c r="AD253" s="927"/>
      <c r="AE253" s="927"/>
      <c r="AF253" s="928"/>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0" t="s">
        <v>1096</v>
      </c>
      <c r="AD254" s="921"/>
      <c r="AE254" s="921"/>
      <c r="AF254" s="922"/>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6"/>
      <c r="AD255" s="927"/>
      <c r="AE255" s="927"/>
      <c r="AF255" s="928"/>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9" t="s">
        <v>1033</v>
      </c>
      <c r="P339" s="930"/>
      <c r="Q339" s="930"/>
      <c r="R339" s="930"/>
      <c r="S339" s="930"/>
      <c r="T339" s="930"/>
      <c r="U339" s="930"/>
      <c r="V339" s="930"/>
      <c r="W339" s="930"/>
      <c r="X339" s="931"/>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2"/>
      <c r="P340" s="933"/>
      <c r="Q340" s="933"/>
      <c r="R340" s="933"/>
      <c r="S340" s="933"/>
      <c r="T340" s="933"/>
      <c r="U340" s="933"/>
      <c r="V340" s="933"/>
      <c r="W340" s="933"/>
      <c r="X340" s="934"/>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1108</v>
      </c>
      <c r="I341" s="283">
        <v>1</v>
      </c>
      <c r="J341" s="283" t="b">
        <f>COUNTA(K341:M341)&gt;0</f>
        <v>0</v>
      </c>
      <c r="K341" s="300"/>
      <c r="L341" s="300"/>
      <c r="M341" s="300"/>
      <c r="N341" s="283"/>
      <c r="O341" s="932"/>
      <c r="P341" s="933"/>
      <c r="Q341" s="933"/>
      <c r="R341" s="933"/>
      <c r="S341" s="933"/>
      <c r="T341" s="933"/>
      <c r="U341" s="933"/>
      <c r="V341" s="933"/>
      <c r="W341" s="933"/>
      <c r="X341" s="934"/>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5"/>
      <c r="P342" s="936"/>
      <c r="Q342" s="936"/>
      <c r="R342" s="936"/>
      <c r="S342" s="936"/>
      <c r="T342" s="936"/>
      <c r="U342" s="936"/>
      <c r="V342" s="936"/>
      <c r="W342" s="936"/>
      <c r="X342" s="937"/>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8" t="s">
        <v>910</v>
      </c>
      <c r="Q405" s="938"/>
      <c r="R405" s="938"/>
      <c r="S405" s="938"/>
      <c r="T405" s="938"/>
      <c r="U405" s="938"/>
      <c r="V405" s="938"/>
      <c r="W405" s="938"/>
      <c r="X405" s="938"/>
      <c r="Y405" s="938"/>
      <c r="Z405" s="939"/>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0"/>
      <c r="Q406" s="940"/>
      <c r="R406" s="940"/>
      <c r="S406" s="940"/>
      <c r="T406" s="940"/>
      <c r="U406" s="940"/>
      <c r="V406" s="940"/>
      <c r="W406" s="940"/>
      <c r="X406" s="940"/>
      <c r="Y406" s="940"/>
      <c r="Z406" s="941"/>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40"/>
      <c r="Q407" s="940"/>
      <c r="R407" s="940"/>
      <c r="S407" s="940"/>
      <c r="T407" s="940"/>
      <c r="U407" s="940"/>
      <c r="V407" s="940"/>
      <c r="W407" s="940"/>
      <c r="X407" s="940"/>
      <c r="Y407" s="940"/>
      <c r="Z407" s="941"/>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40"/>
      <c r="Q408" s="940"/>
      <c r="R408" s="940"/>
      <c r="S408" s="940"/>
      <c r="T408" s="940"/>
      <c r="U408" s="940"/>
      <c r="V408" s="940"/>
      <c r="W408" s="940"/>
      <c r="X408" s="940"/>
      <c r="Y408" s="940"/>
      <c r="Z408" s="941"/>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40"/>
      <c r="Q409" s="940"/>
      <c r="R409" s="940"/>
      <c r="S409" s="940"/>
      <c r="T409" s="940"/>
      <c r="U409" s="940"/>
      <c r="V409" s="940"/>
      <c r="W409" s="940"/>
      <c r="X409" s="940"/>
      <c r="Y409" s="940"/>
      <c r="Z409" s="941"/>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0"/>
      <c r="Q410" s="940"/>
      <c r="R410" s="940"/>
      <c r="S410" s="940"/>
      <c r="T410" s="940"/>
      <c r="U410" s="940"/>
      <c r="V410" s="940"/>
      <c r="W410" s="940"/>
      <c r="X410" s="940"/>
      <c r="Y410" s="940"/>
      <c r="Z410" s="941"/>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0"/>
      <c r="Q411" s="940"/>
      <c r="R411" s="940"/>
      <c r="S411" s="940"/>
      <c r="T411" s="940"/>
      <c r="U411" s="940"/>
      <c r="V411" s="940"/>
      <c r="W411" s="940"/>
      <c r="X411" s="940"/>
      <c r="Y411" s="940"/>
      <c r="Z411" s="941"/>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2"/>
      <c r="Q412" s="942"/>
      <c r="R412" s="942"/>
      <c r="S412" s="942"/>
      <c r="T412" s="942"/>
      <c r="U412" s="942"/>
      <c r="V412" s="942"/>
      <c r="W412" s="942"/>
      <c r="X412" s="942"/>
      <c r="Y412" s="942"/>
      <c r="Z412" s="943"/>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4" t="s">
        <v>1207</v>
      </c>
      <c r="T848" s="945"/>
      <c r="U848" s="945"/>
      <c r="V848" s="945"/>
      <c r="W848" s="946"/>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7"/>
      <c r="T849" s="948"/>
      <c r="U849" s="948"/>
      <c r="V849" s="948"/>
      <c r="W849" s="949"/>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7"/>
      <c r="T850" s="948"/>
      <c r="U850" s="948"/>
      <c r="V850" s="948"/>
      <c r="W850" s="949"/>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7"/>
      <c r="T851" s="948"/>
      <c r="U851" s="948"/>
      <c r="V851" s="948"/>
      <c r="W851" s="949"/>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7"/>
      <c r="T852" s="948"/>
      <c r="U852" s="948"/>
      <c r="V852" s="948"/>
      <c r="W852" s="949"/>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7"/>
      <c r="T853" s="948"/>
      <c r="U853" s="948"/>
      <c r="V853" s="948"/>
      <c r="W853" s="949"/>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7"/>
      <c r="T854" s="948"/>
      <c r="U854" s="948"/>
      <c r="V854" s="948"/>
      <c r="W854" s="949"/>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7"/>
      <c r="T855" s="948"/>
      <c r="U855" s="948"/>
      <c r="V855" s="948"/>
      <c r="W855" s="949"/>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7"/>
      <c r="T856" s="948"/>
      <c r="U856" s="948"/>
      <c r="V856" s="948"/>
      <c r="W856" s="949"/>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7"/>
      <c r="T857" s="948"/>
      <c r="U857" s="948"/>
      <c r="V857" s="948"/>
      <c r="W857" s="949"/>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7"/>
      <c r="T858" s="948"/>
      <c r="U858" s="948"/>
      <c r="V858" s="948"/>
      <c r="W858" s="949"/>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7"/>
      <c r="T859" s="948"/>
      <c r="U859" s="948"/>
      <c r="V859" s="948"/>
      <c r="W859" s="949"/>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7"/>
      <c r="T860" s="948"/>
      <c r="U860" s="948"/>
      <c r="V860" s="948"/>
      <c r="W860" s="949"/>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7"/>
      <c r="T861" s="948"/>
      <c r="U861" s="948"/>
      <c r="V861" s="948"/>
      <c r="W861" s="949"/>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7"/>
      <c r="T862" s="948"/>
      <c r="U862" s="948"/>
      <c r="V862" s="948"/>
      <c r="W862" s="949"/>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7"/>
      <c r="T863" s="948"/>
      <c r="U863" s="948"/>
      <c r="V863" s="948"/>
      <c r="W863" s="949"/>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7"/>
      <c r="T864" s="948"/>
      <c r="U864" s="948"/>
      <c r="V864" s="948"/>
      <c r="W864" s="949"/>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0"/>
      <c r="T865" s="951"/>
      <c r="U865" s="951"/>
      <c r="V865" s="951"/>
      <c r="W865" s="952"/>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10" t="s">
        <v>658</v>
      </c>
      <c r="I888" s="911"/>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2"/>
      <c r="I889" s="913"/>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4"/>
      <c r="I890" s="915"/>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10" t="s">
        <v>664</v>
      </c>
      <c r="I892" s="911"/>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2"/>
      <c r="I893" s="913"/>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4"/>
      <c r="I894" s="915"/>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10" t="s">
        <v>666</v>
      </c>
      <c r="I896" s="911"/>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2"/>
      <c r="I897" s="913"/>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4"/>
      <c r="I898" s="915"/>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10" t="s">
        <v>668</v>
      </c>
      <c r="I900" s="911"/>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2"/>
      <c r="I901" s="913"/>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4"/>
      <c r="I902" s="915"/>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10" t="s">
        <v>670</v>
      </c>
      <c r="I904" s="911"/>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2"/>
      <c r="I905" s="913"/>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4"/>
      <c r="I906" s="915"/>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10"/>
      <c r="I908" s="911"/>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2"/>
      <c r="I909" s="913"/>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4"/>
      <c r="I910" s="915"/>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10"/>
      <c r="I912" s="911"/>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2"/>
      <c r="I913" s="913"/>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4"/>
      <c r="I914" s="915"/>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10"/>
      <c r="I916" s="911"/>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2"/>
      <c r="I917" s="913"/>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4"/>
      <c r="I918" s="915"/>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10" t="s">
        <v>1036</v>
      </c>
      <c r="I920" s="911"/>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2"/>
      <c r="I921" s="913"/>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4"/>
      <c r="I922" s="915"/>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10" t="s">
        <v>1037</v>
      </c>
      <c r="I924" s="911"/>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2"/>
      <c r="I925" s="913"/>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4"/>
      <c r="I926" s="915"/>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10" t="s">
        <v>1038</v>
      </c>
      <c r="I928" s="911"/>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2"/>
      <c r="I929" s="913"/>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4"/>
      <c r="I930" s="915"/>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10" t="s">
        <v>1038</v>
      </c>
      <c r="I932" s="911"/>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2"/>
      <c r="I933" s="913"/>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4"/>
      <c r="I934" s="915"/>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10" t="s">
        <v>1038</v>
      </c>
      <c r="I936" s="911"/>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2"/>
      <c r="I937" s="913"/>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4"/>
      <c r="I938" s="915"/>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10" t="s">
        <v>679</v>
      </c>
      <c r="I940" s="911"/>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2"/>
      <c r="I941" s="913"/>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4"/>
      <c r="I942" s="915"/>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10" t="s">
        <v>681</v>
      </c>
      <c r="I944" s="911"/>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2"/>
      <c r="I945" s="913"/>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4"/>
      <c r="I946" s="915"/>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10" t="s">
        <v>683</v>
      </c>
      <c r="I948" s="911"/>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2"/>
      <c r="I949" s="913"/>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4"/>
      <c r="I950" s="915"/>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10"/>
      <c r="I952" s="911"/>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2"/>
      <c r="I953" s="913"/>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4"/>
      <c r="I954" s="915"/>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10" t="s">
        <v>686</v>
      </c>
      <c r="I956" s="911"/>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2"/>
      <c r="I957" s="913"/>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4"/>
      <c r="I958" s="915"/>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10" t="s">
        <v>688</v>
      </c>
      <c r="I960" s="911"/>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2"/>
      <c r="I961" s="913"/>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4"/>
      <c r="I962" s="915"/>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10" t="s">
        <v>690</v>
      </c>
      <c r="I964" s="911"/>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2"/>
      <c r="I965" s="913"/>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4"/>
      <c r="I966" s="915"/>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10" t="s">
        <v>692</v>
      </c>
      <c r="I968" s="911"/>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2"/>
      <c r="I969" s="913"/>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4"/>
      <c r="I970" s="915"/>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10" t="s">
        <v>694</v>
      </c>
      <c r="I972" s="911"/>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2"/>
      <c r="I973" s="913"/>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4"/>
      <c r="I974" s="915"/>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10" t="s">
        <v>696</v>
      </c>
      <c r="I976" s="911"/>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2"/>
      <c r="I977" s="913"/>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4"/>
      <c r="I978" s="915"/>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10" t="s">
        <v>698</v>
      </c>
      <c r="I980" s="911"/>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2"/>
      <c r="I981" s="913"/>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4"/>
      <c r="I982" s="915"/>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10" t="s">
        <v>700</v>
      </c>
      <c r="I984" s="911"/>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2"/>
      <c r="I985" s="913"/>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4"/>
      <c r="I986" s="915"/>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10" t="s">
        <v>1032</v>
      </c>
      <c r="I988" s="911"/>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2"/>
      <c r="I989" s="913"/>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4"/>
      <c r="I990" s="915"/>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10" t="s">
        <v>702</v>
      </c>
      <c r="I992" s="911"/>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2"/>
      <c r="I993" s="913"/>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4"/>
      <c r="I994" s="915"/>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4" t="s">
        <v>954</v>
      </c>
      <c r="L11" s="955"/>
      <c r="M11" s="955"/>
      <c r="N11" s="955"/>
      <c r="O11" s="955"/>
      <c r="P11" s="955"/>
      <c r="Q11" s="955"/>
      <c r="R11" s="955"/>
      <c r="S11" s="955"/>
      <c r="T11" s="955"/>
      <c r="U11" s="955"/>
      <c r="V11" s="955"/>
      <c r="W11" s="955"/>
      <c r="X11" s="955"/>
      <c r="Y11" s="955"/>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56" t="s">
        <v>1239</v>
      </c>
      <c r="L12" s="957"/>
      <c r="M12" s="957"/>
      <c r="N12" s="957"/>
      <c r="O12" s="957"/>
      <c r="P12" s="957"/>
      <c r="Q12" s="957"/>
      <c r="R12" s="957"/>
      <c r="S12" s="957"/>
      <c r="T12" s="957"/>
      <c r="U12" s="957"/>
      <c r="V12" s="957"/>
      <c r="W12" s="957"/>
      <c r="X12" s="957"/>
      <c r="Y12" s="958"/>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1255</v>
      </c>
    </row>
    <row r="13" spans="1:2" x14ac:dyDescent="0.35">
      <c r="A13" t="s">
        <v>1256</v>
      </c>
      <c r="B13" s="849">
        <v>0.1</v>
      </c>
    </row>
    <row r="14" spans="1:2" ht="9.75" customHeight="1" x14ac:dyDescent="0.35"/>
    <row r="15" spans="1:2" x14ac:dyDescent="0.35">
      <c r="A15" s="66" t="s">
        <v>259</v>
      </c>
    </row>
    <row r="16" spans="1:2" x14ac:dyDescent="0.35">
      <c r="A16" t="s">
        <v>1257</v>
      </c>
      <c r="B16" s="849">
        <v>7.4999999999999997E-2</v>
      </c>
    </row>
    <row r="17" spans="1:2" ht="9.75" customHeight="1" x14ac:dyDescent="0.35"/>
    <row r="18" spans="1:2" x14ac:dyDescent="0.35">
      <c r="A18" t="s">
        <v>1230</v>
      </c>
      <c r="B18" s="849">
        <v>7.4999999999999997E-2</v>
      </c>
    </row>
    <row r="20" spans="1:2" x14ac:dyDescent="0.35">
      <c r="A20" s="66" t="s">
        <v>84</v>
      </c>
    </row>
    <row r="21" spans="1:2" x14ac:dyDescent="0.35">
      <c r="A21" t="s">
        <v>1258</v>
      </c>
      <c r="B21" s="849">
        <v>0.15</v>
      </c>
    </row>
    <row r="22" spans="1:2" ht="9.75" customHeight="1" x14ac:dyDescent="0.35"/>
    <row r="23" spans="1:2" x14ac:dyDescent="0.35">
      <c r="A23" t="s">
        <v>1229</v>
      </c>
      <c r="B23" s="849">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1170</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1170</v>
      </c>
      <c r="B45" s="205">
        <v>1</v>
      </c>
    </row>
    <row r="47" spans="1:2" x14ac:dyDescent="0.35">
      <c r="A47" t="s">
        <v>1254</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1170</v>
      </c>
      <c r="B56" s="205">
        <v>1</v>
      </c>
    </row>
    <row r="58" spans="1:3" x14ac:dyDescent="0.35">
      <c r="A58" s="66" t="s">
        <v>87</v>
      </c>
    </row>
    <row r="59" spans="1:3" x14ac:dyDescent="0.35">
      <c r="A59" t="s">
        <v>88</v>
      </c>
      <c r="B59" s="729">
        <f>MIN(364,INT((C59 - DATE(YEAR(C59),1,1))))</f>
        <v>104</v>
      </c>
      <c r="C59" s="75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6"/>
  <sheetViews>
    <sheetView topLeftCell="A320" zoomScaleNormal="100" workbookViewId="0">
      <selection activeCell="I334" sqref="I334"/>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35">
      <c r="A230" s="7"/>
      <c r="B230" s="8"/>
      <c r="C230" s="13"/>
      <c r="D230" s="13"/>
      <c r="E230" s="13" t="s">
        <v>1</v>
      </c>
      <c r="F230" s="14"/>
      <c r="G230" s="15" t="s">
        <v>967</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3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3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884">
        <v>5</v>
      </c>
      <c r="K236" s="24"/>
      <c r="L236" s="24" t="s">
        <v>1315</v>
      </c>
      <c r="M236" s="24"/>
      <c r="N236" s="24"/>
      <c r="O236" s="24"/>
      <c r="P236" s="24"/>
      <c r="Q236" s="25"/>
      <c r="R236" s="25"/>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23"/>
      <c r="J237" s="24" t="str">
        <f>INDEX($K237:$V237,1,J$236)</f>
        <v>Gooding Mer ino</v>
      </c>
      <c r="K237" s="24" t="s">
        <v>1314</v>
      </c>
      <c r="L237" s="24" t="s">
        <v>1317</v>
      </c>
      <c r="M237" s="24" t="s">
        <v>1316</v>
      </c>
      <c r="N237" s="24" t="s">
        <v>1318</v>
      </c>
      <c r="O237" s="24" t="s">
        <v>1319</v>
      </c>
      <c r="P237" s="24" t="s">
        <v>1320</v>
      </c>
      <c r="Q237" s="25"/>
      <c r="R237" s="25"/>
      <c r="S237" s="23"/>
      <c r="T237" s="23"/>
      <c r="U237" s="23"/>
      <c r="V237" s="23"/>
      <c r="W237" s="17"/>
      <c r="X237" s="9"/>
      <c r="Y237" s="9"/>
      <c r="Z237" s="9"/>
    </row>
    <row r="238" spans="1:26" customFormat="1" ht="5.15" customHeight="1" outlineLevel="1" x14ac:dyDescent="0.3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35">
      <c r="A241" s="7"/>
      <c r="B241" s="8"/>
      <c r="C241" s="18"/>
      <c r="D241" s="18"/>
      <c r="E241" s="18"/>
      <c r="F241" s="27"/>
      <c r="G241" s="28"/>
      <c r="H241" s="28" t="s">
        <v>966</v>
      </c>
      <c r="I241" s="56"/>
      <c r="J241" s="885">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x14ac:dyDescent="0.35">
      <c r="A242" s="7"/>
      <c r="B242" s="8"/>
      <c r="C242" s="18"/>
      <c r="D242" s="18"/>
      <c r="E242" s="18"/>
      <c r="F242" s="27"/>
      <c r="G242" s="28"/>
      <c r="H242" s="28" t="s">
        <v>966</v>
      </c>
      <c r="I242" s="56"/>
      <c r="J242" s="729">
        <f>MIN(364,INT((J241 - DATE(YEAR(J241),1,1))))</f>
        <v>306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31"/>
      <c r="W242" s="17"/>
      <c r="X242" s="9"/>
      <c r="Y242" s="9"/>
      <c r="Z242" s="9"/>
    </row>
    <row r="243" spans="1:26" customFormat="1" ht="12" customHeight="1" outlineLevel="1" x14ac:dyDescent="0.35">
      <c r="A243" s="7"/>
      <c r="B243" s="8"/>
      <c r="C243" s="18"/>
      <c r="D243" s="18"/>
      <c r="E243" s="18"/>
      <c r="F243" s="27"/>
      <c r="G243" s="35"/>
      <c r="H243" s="28" t="s">
        <v>931</v>
      </c>
      <c r="I243" s="56"/>
      <c r="J243" s="160">
        <f t="shared" ref="J243:J244" si="9">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35">
      <c r="A244" s="7"/>
      <c r="B244" s="8"/>
      <c r="C244" s="18"/>
      <c r="D244" s="18"/>
      <c r="E244" s="18"/>
      <c r="F244" s="27"/>
      <c r="G244" s="28"/>
      <c r="H244" s="28" t="s">
        <v>1082</v>
      </c>
      <c r="I244" s="56"/>
      <c r="J244" s="160">
        <f t="shared" si="9"/>
        <v>15</v>
      </c>
      <c r="K244" s="652">
        <v>9</v>
      </c>
      <c r="L244" s="652">
        <v>15</v>
      </c>
      <c r="M244" s="652">
        <v>15</v>
      </c>
      <c r="N244" s="652">
        <v>15</v>
      </c>
      <c r="O244" s="652">
        <v>15</v>
      </c>
      <c r="P244" s="652">
        <v>15</v>
      </c>
      <c r="Q244" s="29"/>
      <c r="R244" s="29"/>
      <c r="S244" s="29"/>
      <c r="T244" s="29"/>
      <c r="U244" s="29"/>
      <c r="V244" s="31"/>
      <c r="W244" s="17"/>
      <c r="X244" s="9"/>
      <c r="Y244" s="9"/>
      <c r="Z244" s="9"/>
    </row>
    <row r="245" spans="1:26"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35">
      <c r="A246" s="7"/>
      <c r="B246" s="8"/>
      <c r="C246" s="18"/>
      <c r="D246" s="18"/>
      <c r="E246" s="18"/>
      <c r="F246" s="27"/>
      <c r="G246" s="28"/>
      <c r="H246" s="28" t="s">
        <v>976</v>
      </c>
      <c r="I246" s="699" t="str">
        <f>H130</f>
        <v>Harv</v>
      </c>
      <c r="J246" s="160">
        <f t="shared" ref="J246:J248" si="10">INDEX($K246:$V246,1,J$236)</f>
        <v>7.88</v>
      </c>
      <c r="K246" s="655">
        <v>7.88</v>
      </c>
      <c r="L246" s="896">
        <f>K246</f>
        <v>7.88</v>
      </c>
      <c r="M246" s="896">
        <f t="shared" ref="M246:P248" si="11">L246</f>
        <v>7.88</v>
      </c>
      <c r="N246" s="896">
        <f t="shared" si="11"/>
        <v>7.88</v>
      </c>
      <c r="O246" s="896">
        <f t="shared" si="11"/>
        <v>7.88</v>
      </c>
      <c r="P246" s="896">
        <f t="shared" si="11"/>
        <v>7.88</v>
      </c>
      <c r="Q246" s="29"/>
      <c r="R246" s="29"/>
      <c r="S246" s="29"/>
      <c r="T246" s="29"/>
      <c r="U246" s="29"/>
      <c r="V246" s="31"/>
      <c r="W246" s="17"/>
      <c r="X246" s="9"/>
      <c r="Y246" s="9"/>
      <c r="Z246" s="9"/>
    </row>
    <row r="247" spans="1:26" customFormat="1" outlineLevel="1" x14ac:dyDescent="0.35">
      <c r="A247" s="7"/>
      <c r="B247" s="8"/>
      <c r="C247" s="18"/>
      <c r="D247" s="18"/>
      <c r="E247" s="18"/>
      <c r="F247" s="27"/>
      <c r="G247" s="28"/>
      <c r="H247" s="28"/>
      <c r="I247" s="699" t="str">
        <f>I130</f>
        <v>Graz</v>
      </c>
      <c r="J247" s="160">
        <f t="shared" si="10"/>
        <v>23</v>
      </c>
      <c r="K247" s="655">
        <v>30</v>
      </c>
      <c r="L247" s="655">
        <v>51</v>
      </c>
      <c r="M247" s="655">
        <v>41</v>
      </c>
      <c r="N247" s="655">
        <v>32</v>
      </c>
      <c r="O247" s="655">
        <v>23</v>
      </c>
      <c r="P247" s="655">
        <v>25</v>
      </c>
      <c r="Q247" s="29"/>
      <c r="R247" s="29"/>
      <c r="S247" s="29"/>
      <c r="T247" s="29"/>
      <c r="U247" s="29"/>
      <c r="V247" s="31"/>
      <c r="W247" s="17"/>
      <c r="X247" s="9"/>
      <c r="Y247" s="9"/>
      <c r="Z247" s="9"/>
    </row>
    <row r="248" spans="1:26" customFormat="1" outlineLevel="1" x14ac:dyDescent="0.35">
      <c r="A248" s="7"/>
      <c r="B248" s="8"/>
      <c r="C248" s="18"/>
      <c r="D248" s="18"/>
      <c r="E248" s="18"/>
      <c r="F248" s="27"/>
      <c r="G248" s="28"/>
      <c r="H248" s="28"/>
      <c r="I248" s="699" t="str">
        <f>J130</f>
        <v>Bale</v>
      </c>
      <c r="J248" s="160">
        <f t="shared" si="10"/>
        <v>7.88</v>
      </c>
      <c r="K248" s="655">
        <v>7.88</v>
      </c>
      <c r="L248" s="896">
        <f>K248</f>
        <v>7.88</v>
      </c>
      <c r="M248" s="896">
        <f t="shared" si="11"/>
        <v>7.88</v>
      </c>
      <c r="N248" s="896">
        <f t="shared" si="11"/>
        <v>7.88</v>
      </c>
      <c r="O248" s="896">
        <f t="shared" si="11"/>
        <v>7.88</v>
      </c>
      <c r="P248" s="896">
        <f t="shared" si="11"/>
        <v>7.88</v>
      </c>
      <c r="Q248" s="29"/>
      <c r="R248" s="29"/>
      <c r="S248" s="29"/>
      <c r="T248" s="29"/>
      <c r="U248" s="29"/>
      <c r="V248" s="31"/>
      <c r="W248" s="17"/>
      <c r="X248" s="9"/>
      <c r="Y248" s="9"/>
      <c r="Z248" s="9"/>
    </row>
    <row r="249" spans="1:26" customFormat="1" outlineLevel="1" x14ac:dyDescent="0.3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35">
      <c r="A250" s="7"/>
      <c r="B250" s="8"/>
      <c r="C250" s="18"/>
      <c r="D250" s="18"/>
      <c r="E250" s="18"/>
      <c r="F250" s="27"/>
      <c r="G250" s="642"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35">
      <c r="A251" s="7"/>
      <c r="B251" s="8"/>
      <c r="C251" s="18"/>
      <c r="D251" s="18"/>
      <c r="E251" s="18"/>
      <c r="F251" s="27"/>
      <c r="G251" s="28"/>
      <c r="H251" s="28" t="s">
        <v>978</v>
      </c>
      <c r="I251" s="56"/>
      <c r="J251" s="160">
        <f t="shared" ref="J251:J256" si="12">INDEX($K251:$V251,1,J$236)</f>
        <v>1</v>
      </c>
      <c r="K251" s="655">
        <v>3</v>
      </c>
      <c r="L251" s="655">
        <v>1</v>
      </c>
      <c r="M251" s="655">
        <v>1</v>
      </c>
      <c r="N251" s="655">
        <v>1</v>
      </c>
      <c r="O251" s="655">
        <v>1</v>
      </c>
      <c r="P251" s="655">
        <v>1</v>
      </c>
      <c r="Q251" s="29"/>
      <c r="R251" s="29"/>
      <c r="S251" s="29"/>
      <c r="T251" s="29"/>
      <c r="U251" s="29"/>
      <c r="V251" s="31"/>
      <c r="W251" s="17"/>
      <c r="X251" s="9"/>
      <c r="Y251" s="9"/>
      <c r="Z251" s="9"/>
    </row>
    <row r="252" spans="1:26" customFormat="1" outlineLevel="1" x14ac:dyDescent="0.35">
      <c r="A252" s="7"/>
      <c r="B252" s="8"/>
      <c r="C252" s="18"/>
      <c r="D252" s="18"/>
      <c r="E252" s="18"/>
      <c r="F252" s="27"/>
      <c r="G252" s="28"/>
      <c r="H252" s="28" t="s">
        <v>984</v>
      </c>
      <c r="I252" s="56"/>
      <c r="J252" s="160">
        <f t="shared" si="12"/>
        <v>1.2</v>
      </c>
      <c r="K252" s="655">
        <v>3</v>
      </c>
      <c r="L252" s="655">
        <v>1.2</v>
      </c>
      <c r="M252" s="655">
        <v>1.2</v>
      </c>
      <c r="N252" s="655">
        <v>1.2</v>
      </c>
      <c r="O252" s="655">
        <v>1.2</v>
      </c>
      <c r="P252" s="655">
        <v>1.2</v>
      </c>
      <c r="Q252" s="29"/>
      <c r="R252" s="29"/>
      <c r="S252" s="29"/>
      <c r="T252" s="29"/>
      <c r="U252" s="29"/>
      <c r="V252" s="31"/>
      <c r="W252" s="17"/>
      <c r="X252" s="9"/>
      <c r="Y252" s="9"/>
      <c r="Z252" s="9"/>
    </row>
    <row r="253" spans="1:26" customFormat="1" outlineLevel="1" x14ac:dyDescent="0.35">
      <c r="A253" s="7"/>
      <c r="B253" s="8"/>
      <c r="C253" s="18"/>
      <c r="D253" s="18"/>
      <c r="E253" s="18"/>
      <c r="F253" s="27"/>
      <c r="G253" s="28"/>
      <c r="H253" s="28" t="s">
        <v>986</v>
      </c>
      <c r="I253" s="56"/>
      <c r="J253" s="160">
        <f t="shared" si="12"/>
        <v>21</v>
      </c>
      <c r="K253" s="655">
        <v>21</v>
      </c>
      <c r="L253" s="655">
        <v>25</v>
      </c>
      <c r="M253" s="655">
        <v>21</v>
      </c>
      <c r="N253" s="655">
        <v>21</v>
      </c>
      <c r="O253" s="655">
        <v>21</v>
      </c>
      <c r="P253" s="655">
        <v>25</v>
      </c>
      <c r="Q253" s="29"/>
      <c r="R253" s="29"/>
      <c r="S253" s="29"/>
      <c r="T253" s="29"/>
      <c r="U253" s="29"/>
      <c r="V253" s="31"/>
      <c r="W253" s="17"/>
      <c r="X253" s="9"/>
      <c r="Y253" s="9"/>
      <c r="Z253" s="9"/>
    </row>
    <row r="254" spans="1:26" customFormat="1" outlineLevel="1" x14ac:dyDescent="0.35">
      <c r="A254" s="7"/>
      <c r="B254" s="8"/>
      <c r="C254" s="18"/>
      <c r="D254" s="18"/>
      <c r="E254" s="18"/>
      <c r="F254" s="27"/>
      <c r="G254" s="28"/>
      <c r="H254" s="28" t="s">
        <v>1321</v>
      </c>
      <c r="I254" s="56"/>
      <c r="J254" s="160">
        <f t="shared" si="12"/>
        <v>2.5</v>
      </c>
      <c r="K254" s="655">
        <v>5</v>
      </c>
      <c r="L254" s="655">
        <v>2.5</v>
      </c>
      <c r="M254" s="655">
        <v>2.5</v>
      </c>
      <c r="N254" s="655">
        <v>2.5</v>
      </c>
      <c r="O254" s="655">
        <v>2.5</v>
      </c>
      <c r="P254" s="655">
        <v>2.5</v>
      </c>
      <c r="Q254" s="29"/>
      <c r="R254" s="29"/>
      <c r="S254" s="29"/>
      <c r="T254" s="29"/>
      <c r="U254" s="29"/>
      <c r="V254" s="31"/>
      <c r="W254" s="17"/>
      <c r="X254" s="9"/>
      <c r="Y254" s="9"/>
      <c r="Z254" s="9"/>
    </row>
    <row r="255" spans="1:26" customFormat="1" ht="15" customHeight="1" outlineLevel="1" x14ac:dyDescent="0.35">
      <c r="A255" s="7"/>
      <c r="B255" s="8"/>
      <c r="C255" s="18"/>
      <c r="D255" s="18"/>
      <c r="E255" s="18"/>
      <c r="F255" s="27"/>
      <c r="G255" s="28"/>
      <c r="H255" s="28" t="s">
        <v>1266</v>
      </c>
      <c r="I255" s="959" t="s">
        <v>1304</v>
      </c>
      <c r="J255" s="886">
        <f t="shared" si="12"/>
        <v>0.15</v>
      </c>
      <c r="K255" s="660">
        <v>0.15</v>
      </c>
      <c r="L255" s="660">
        <v>0.15</v>
      </c>
      <c r="M255" s="660">
        <v>0.15</v>
      </c>
      <c r="N255" s="660">
        <v>0.15</v>
      </c>
      <c r="O255" s="660">
        <v>0.15</v>
      </c>
      <c r="P255" s="660">
        <v>0.15</v>
      </c>
      <c r="Q255" s="29"/>
      <c r="R255" s="29"/>
      <c r="S255" s="29"/>
      <c r="T255" s="29"/>
      <c r="U255" s="29"/>
      <c r="V255" s="31"/>
      <c r="W255" s="17"/>
      <c r="X255" s="9"/>
      <c r="Y255" s="9"/>
      <c r="Z255" s="9"/>
    </row>
    <row r="256" spans="1:26" customFormat="1" outlineLevel="1" x14ac:dyDescent="0.35">
      <c r="A256" s="7"/>
      <c r="B256" s="8"/>
      <c r="C256" s="18"/>
      <c r="D256" s="18"/>
      <c r="E256" s="18"/>
      <c r="F256" s="27"/>
      <c r="G256" s="28"/>
      <c r="H256" s="28" t="s">
        <v>1267</v>
      </c>
      <c r="I256" s="959"/>
      <c r="J256" s="886">
        <f t="shared" si="12"/>
        <v>0.02</v>
      </c>
      <c r="K256" s="660">
        <v>0.02</v>
      </c>
      <c r="L256" s="660">
        <v>0.02</v>
      </c>
      <c r="M256" s="660">
        <v>0.02</v>
      </c>
      <c r="N256" s="660">
        <v>0.02</v>
      </c>
      <c r="O256" s="660">
        <v>0.02</v>
      </c>
      <c r="P256" s="660">
        <v>0.02</v>
      </c>
      <c r="Q256" s="29"/>
      <c r="R256" s="29"/>
      <c r="S256" s="29"/>
      <c r="T256" s="29"/>
      <c r="U256" s="29"/>
      <c r="V256" s="31"/>
      <c r="W256" s="17"/>
      <c r="X256" s="9"/>
      <c r="Y256" s="9"/>
      <c r="Z256" s="9"/>
    </row>
    <row r="257" spans="1:26" customFormat="1" outlineLevel="1" x14ac:dyDescent="0.35">
      <c r="A257" s="7"/>
      <c r="B257" s="8"/>
      <c r="C257" s="18"/>
      <c r="D257" s="18"/>
      <c r="E257" s="18"/>
      <c r="F257" s="27"/>
      <c r="G257" s="28"/>
      <c r="H257" s="28" t="s">
        <v>1268</v>
      </c>
      <c r="I257" s="959"/>
      <c r="J257" s="661">
        <f>1-SUM(J255:J256)</f>
        <v>0.83000000000000007</v>
      </c>
      <c r="K257" s="661">
        <f>1-SUM(K255:K256)</f>
        <v>0.83000000000000007</v>
      </c>
      <c r="L257" s="661">
        <f t="shared" ref="L257" si="13">1-SUM(L255:L256)</f>
        <v>0.83000000000000007</v>
      </c>
      <c r="M257" s="661">
        <f t="shared" ref="M257" si="14">1-SUM(M255:M256)</f>
        <v>0.83000000000000007</v>
      </c>
      <c r="N257" s="661">
        <f t="shared" ref="N257" si="15">1-SUM(N255:N256)</f>
        <v>0.83000000000000007</v>
      </c>
      <c r="O257" s="661">
        <f t="shared" ref="O257" si="16">1-SUM(O255:O256)</f>
        <v>0.83000000000000007</v>
      </c>
      <c r="P257" s="661">
        <f t="shared" ref="P257" si="17">1-SUM(P255:P256)</f>
        <v>0.83000000000000007</v>
      </c>
      <c r="Q257" s="29"/>
      <c r="R257" s="29"/>
      <c r="S257" s="29"/>
      <c r="T257" s="29"/>
      <c r="U257" s="29"/>
      <c r="V257" s="31"/>
      <c r="W257" s="17"/>
      <c r="X257" s="9"/>
      <c r="Y257" s="9"/>
      <c r="Z257" s="9"/>
    </row>
    <row r="258" spans="1:26" customFormat="1" outlineLevel="1" x14ac:dyDescent="0.35">
      <c r="A258" s="7"/>
      <c r="B258" s="8"/>
      <c r="C258" s="18"/>
      <c r="D258" s="18"/>
      <c r="E258" s="18"/>
      <c r="F258" s="27"/>
      <c r="G258" s="28"/>
      <c r="H258" s="28" t="s">
        <v>1264</v>
      </c>
      <c r="I258" s="56"/>
      <c r="J258" s="160">
        <f t="shared" ref="J258:J259" si="18">INDEX($K258:$V258,1,J$236)</f>
        <v>0</v>
      </c>
      <c r="K258" s="643">
        <v>0</v>
      </c>
      <c r="L258" s="643">
        <v>0</v>
      </c>
      <c r="M258" s="643">
        <v>0</v>
      </c>
      <c r="N258" s="643">
        <v>0</v>
      </c>
      <c r="O258" s="643">
        <v>0</v>
      </c>
      <c r="P258" s="643">
        <v>0</v>
      </c>
      <c r="Q258" s="29"/>
      <c r="R258" s="29"/>
      <c r="S258" s="29"/>
      <c r="T258" s="29"/>
      <c r="U258" s="29"/>
      <c r="V258" s="31"/>
      <c r="W258" s="17"/>
      <c r="X258" s="9"/>
      <c r="Y258" s="9"/>
      <c r="Z258" s="9"/>
    </row>
    <row r="259" spans="1:26" customFormat="1" outlineLevel="1" x14ac:dyDescent="0.35">
      <c r="A259" s="7"/>
      <c r="B259" s="8"/>
      <c r="C259" s="18"/>
      <c r="D259" s="18"/>
      <c r="E259" s="18"/>
      <c r="F259" s="27"/>
      <c r="G259" s="28"/>
      <c r="H259" s="28" t="s">
        <v>1265</v>
      </c>
      <c r="I259" s="56"/>
      <c r="J259" s="160">
        <f t="shared" si="18"/>
        <v>12</v>
      </c>
      <c r="K259" s="643">
        <v>10</v>
      </c>
      <c r="L259" s="643">
        <v>12</v>
      </c>
      <c r="M259" s="643">
        <v>12</v>
      </c>
      <c r="N259" s="643">
        <v>12</v>
      </c>
      <c r="O259" s="643">
        <v>12</v>
      </c>
      <c r="P259" s="643">
        <v>12</v>
      </c>
      <c r="Q259" s="29"/>
      <c r="R259" s="29"/>
      <c r="S259" s="29"/>
      <c r="T259" s="29"/>
      <c r="U259" s="29"/>
      <c r="V259" s="31"/>
      <c r="W259" s="17"/>
      <c r="X259" s="9"/>
      <c r="Y259" s="9"/>
      <c r="Z259" s="9"/>
    </row>
    <row r="260" spans="1:26" customFormat="1" outlineLevel="1" x14ac:dyDescent="0.3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35">
      <c r="A261" s="7"/>
      <c r="B261" s="8"/>
      <c r="C261" s="18"/>
      <c r="D261" s="18"/>
      <c r="E261" s="18"/>
      <c r="F261" s="27"/>
      <c r="G261" s="28"/>
      <c r="H261" s="28" t="s">
        <v>988</v>
      </c>
      <c r="I261" s="56"/>
      <c r="J261" s="160" t="b">
        <f>INDEX($K261:$V261,1,J$236)</f>
        <v>1</v>
      </c>
      <c r="K261" s="643" t="b">
        <v>1</v>
      </c>
      <c r="L261" s="643" t="b">
        <v>1</v>
      </c>
      <c r="M261" s="643" t="b">
        <v>1</v>
      </c>
      <c r="N261" s="643" t="b">
        <v>1</v>
      </c>
      <c r="O261" s="643" t="b">
        <v>1</v>
      </c>
      <c r="P261" s="643" t="b">
        <v>1</v>
      </c>
      <c r="Q261" s="29"/>
      <c r="R261" s="29"/>
      <c r="S261" s="29"/>
      <c r="T261" s="29"/>
      <c r="U261" s="29"/>
      <c r="V261" s="31"/>
      <c r="W261" s="17"/>
      <c r="X261" s="9"/>
      <c r="Y261" s="9"/>
      <c r="Z261" s="9"/>
    </row>
    <row r="262" spans="1:26" customFormat="1" outlineLevel="1" x14ac:dyDescent="0.35">
      <c r="A262" s="7"/>
      <c r="B262" s="8"/>
      <c r="C262" s="18"/>
      <c r="D262" s="18"/>
      <c r="E262" s="18"/>
      <c r="F262" s="27"/>
      <c r="G262" s="28"/>
      <c r="H262" s="28" t="s">
        <v>989</v>
      </c>
      <c r="I262" s="56"/>
      <c r="J262" s="653" t="b">
        <f>NOT(J261)</f>
        <v>0</v>
      </c>
      <c r="K262" s="653" t="b">
        <f>NOT(K261)</f>
        <v>0</v>
      </c>
      <c r="L262" s="653" t="b">
        <f t="shared" ref="L262" si="19">NOT(L261)</f>
        <v>0</v>
      </c>
      <c r="M262" s="653" t="b">
        <f t="shared" ref="M262" si="20">NOT(M261)</f>
        <v>0</v>
      </c>
      <c r="N262" s="653" t="b">
        <f t="shared" ref="N262" si="21">NOT(N261)</f>
        <v>0</v>
      </c>
      <c r="O262" s="653" t="b">
        <f t="shared" ref="O262" si="22">NOT(O261)</f>
        <v>0</v>
      </c>
      <c r="P262" s="653" t="b">
        <f t="shared" ref="P262" si="23">NOT(P261)</f>
        <v>0</v>
      </c>
      <c r="Q262" s="29"/>
      <c r="R262" s="29"/>
      <c r="S262" s="29"/>
      <c r="T262" s="29"/>
      <c r="U262" s="29"/>
      <c r="V262" s="31"/>
      <c r="W262" s="17"/>
      <c r="X262" s="9"/>
      <c r="Y262" s="9"/>
      <c r="Z262" s="9"/>
    </row>
    <row r="263" spans="1:26" customFormat="1" outlineLevel="1" x14ac:dyDescent="0.3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35">
      <c r="A264" s="7"/>
      <c r="B264" s="8"/>
      <c r="C264" s="18"/>
      <c r="D264" s="18"/>
      <c r="E264" s="18"/>
      <c r="F264" s="27"/>
      <c r="G264" s="28"/>
      <c r="H264" s="28" t="s">
        <v>991</v>
      </c>
      <c r="I264" s="16" t="s">
        <v>990</v>
      </c>
      <c r="J264" s="887">
        <f t="shared" ref="J264:J274" si="24">INDEX($K264:$V264,1,J$236)</f>
        <v>1</v>
      </c>
      <c r="K264" s="655">
        <v>1</v>
      </c>
      <c r="L264" s="655">
        <v>1</v>
      </c>
      <c r="M264" s="655">
        <v>1</v>
      </c>
      <c r="N264" s="655">
        <v>1</v>
      </c>
      <c r="O264" s="655">
        <v>1</v>
      </c>
      <c r="P264" s="655">
        <v>1</v>
      </c>
      <c r="Q264" s="29"/>
      <c r="R264" s="29"/>
      <c r="S264" s="29"/>
      <c r="T264" s="29"/>
      <c r="U264" s="29"/>
      <c r="V264" s="31"/>
      <c r="W264" s="17"/>
      <c r="X264" s="9"/>
      <c r="Y264" s="9"/>
      <c r="Z264" s="9"/>
    </row>
    <row r="265" spans="1:26" customFormat="1" outlineLevel="1" x14ac:dyDescent="0.35">
      <c r="A265" s="7"/>
      <c r="B265" s="8"/>
      <c r="C265" s="18"/>
      <c r="D265" s="18"/>
      <c r="E265" s="18"/>
      <c r="F265" s="27"/>
      <c r="G265" s="28"/>
      <c r="H265" s="28"/>
      <c r="I265" s="880" t="s">
        <v>993</v>
      </c>
      <c r="J265" s="887">
        <f t="shared" si="24"/>
        <v>0</v>
      </c>
      <c r="K265" s="655">
        <v>0</v>
      </c>
      <c r="L265" s="655">
        <v>0</v>
      </c>
      <c r="M265" s="655">
        <v>0</v>
      </c>
      <c r="N265" s="655">
        <v>0</v>
      </c>
      <c r="O265" s="655">
        <v>0</v>
      </c>
      <c r="P265" s="655">
        <v>0</v>
      </c>
      <c r="Q265" s="29"/>
      <c r="R265" s="29"/>
      <c r="S265" s="29"/>
      <c r="T265" s="29"/>
      <c r="U265" s="29"/>
      <c r="V265" s="31"/>
      <c r="W265" s="17"/>
      <c r="X265" s="9"/>
      <c r="Y265" s="9"/>
      <c r="Z265" s="9"/>
    </row>
    <row r="266" spans="1:26" customFormat="1" outlineLevel="1" x14ac:dyDescent="0.35">
      <c r="A266" s="7"/>
      <c r="B266" s="8"/>
      <c r="C266" s="18"/>
      <c r="D266" s="18"/>
      <c r="E266" s="18"/>
      <c r="F266" s="27"/>
      <c r="G266" s="28"/>
      <c r="H266" s="28"/>
      <c r="I266" s="880" t="s">
        <v>1305</v>
      </c>
      <c r="J266" s="887">
        <f t="shared" si="24"/>
        <v>0</v>
      </c>
      <c r="K266" s="655">
        <v>0</v>
      </c>
      <c r="L266" s="655">
        <v>0</v>
      </c>
      <c r="M266" s="655">
        <v>0</v>
      </c>
      <c r="N266" s="655">
        <v>0</v>
      </c>
      <c r="O266" s="655">
        <v>0</v>
      </c>
      <c r="P266" s="655">
        <v>0</v>
      </c>
      <c r="Q266" s="29"/>
      <c r="R266" s="29"/>
      <c r="S266" s="29"/>
      <c r="T266" s="29"/>
      <c r="U266" s="29"/>
      <c r="V266" s="31"/>
      <c r="W266" s="17"/>
      <c r="X266" s="9"/>
      <c r="Y266" s="9"/>
      <c r="Z266" s="9"/>
    </row>
    <row r="267" spans="1:26" customFormat="1" outlineLevel="1" x14ac:dyDescent="0.35">
      <c r="A267" s="7"/>
      <c r="B267" s="8"/>
      <c r="C267" s="18"/>
      <c r="D267" s="18"/>
      <c r="E267" s="18"/>
      <c r="F267" s="27"/>
      <c r="G267" s="28"/>
      <c r="H267" s="28"/>
      <c r="I267" s="880" t="s">
        <v>1306</v>
      </c>
      <c r="J267" s="887">
        <f t="shared" si="24"/>
        <v>0</v>
      </c>
      <c r="K267" s="655">
        <v>0</v>
      </c>
      <c r="L267" s="655">
        <v>0</v>
      </c>
      <c r="M267" s="655">
        <v>0</v>
      </c>
      <c r="N267" s="655">
        <v>0</v>
      </c>
      <c r="O267" s="655">
        <v>0</v>
      </c>
      <c r="P267" s="655">
        <v>0</v>
      </c>
      <c r="Q267" s="29"/>
      <c r="R267" s="29"/>
      <c r="S267" s="29"/>
      <c r="T267" s="29"/>
      <c r="U267" s="29"/>
      <c r="V267" s="31"/>
      <c r="W267" s="17"/>
      <c r="X267" s="9"/>
      <c r="Y267" s="9"/>
      <c r="Z267" s="9"/>
    </row>
    <row r="268" spans="1:26" customFormat="1" outlineLevel="1" x14ac:dyDescent="0.35">
      <c r="A268" s="7"/>
      <c r="B268" s="8"/>
      <c r="C268" s="18"/>
      <c r="D268" s="18"/>
      <c r="E268" s="18"/>
      <c r="F268" s="27"/>
      <c r="G268" s="28"/>
      <c r="H268" s="28"/>
      <c r="I268" s="880" t="s">
        <v>1307</v>
      </c>
      <c r="J268" s="887">
        <f t="shared" si="24"/>
        <v>0</v>
      </c>
      <c r="K268" s="655">
        <v>0</v>
      </c>
      <c r="L268" s="655">
        <v>0</v>
      </c>
      <c r="M268" s="655">
        <v>0</v>
      </c>
      <c r="N268" s="655">
        <v>0</v>
      </c>
      <c r="O268" s="655">
        <v>0</v>
      </c>
      <c r="P268" s="655">
        <v>0</v>
      </c>
      <c r="Q268" s="29"/>
      <c r="R268" s="29"/>
      <c r="S268" s="29"/>
      <c r="T268" s="29"/>
      <c r="U268" s="29"/>
      <c r="V268" s="31"/>
      <c r="W268" s="17"/>
      <c r="X268" s="9"/>
      <c r="Y268" s="9"/>
      <c r="Z268" s="9"/>
    </row>
    <row r="269" spans="1:26" customFormat="1" outlineLevel="1" x14ac:dyDescent="0.35">
      <c r="A269" s="7"/>
      <c r="B269" s="8"/>
      <c r="C269" s="18"/>
      <c r="D269" s="18"/>
      <c r="E269" s="18"/>
      <c r="F269" s="27"/>
      <c r="G269" s="28"/>
      <c r="H269" s="28"/>
      <c r="I269" s="880" t="s">
        <v>1308</v>
      </c>
      <c r="J269" s="887">
        <f t="shared" si="24"/>
        <v>0</v>
      </c>
      <c r="K269" s="655">
        <v>0</v>
      </c>
      <c r="L269" s="655">
        <v>0</v>
      </c>
      <c r="M269" s="655">
        <v>0</v>
      </c>
      <c r="N269" s="655">
        <v>0</v>
      </c>
      <c r="O269" s="655">
        <v>0</v>
      </c>
      <c r="P269" s="655">
        <v>0</v>
      </c>
      <c r="Q269" s="29"/>
      <c r="R269" s="29"/>
      <c r="S269" s="29"/>
      <c r="T269" s="29"/>
      <c r="U269" s="29"/>
      <c r="V269" s="31"/>
      <c r="W269" s="17"/>
      <c r="X269" s="9"/>
      <c r="Y269" s="9"/>
      <c r="Z269" s="9"/>
    </row>
    <row r="270" spans="1:26" customFormat="1" outlineLevel="1" x14ac:dyDescent="0.35">
      <c r="A270" s="7"/>
      <c r="B270" s="8"/>
      <c r="C270" s="18"/>
      <c r="D270" s="18"/>
      <c r="E270" s="18"/>
      <c r="F270" s="27"/>
      <c r="G270" s="28"/>
      <c r="H270" s="28"/>
      <c r="I270" s="880" t="s">
        <v>1309</v>
      </c>
      <c r="J270" s="887">
        <f t="shared" si="24"/>
        <v>0</v>
      </c>
      <c r="K270" s="655">
        <v>0</v>
      </c>
      <c r="L270" s="655">
        <v>0</v>
      </c>
      <c r="M270" s="655">
        <v>0</v>
      </c>
      <c r="N270" s="655">
        <v>0</v>
      </c>
      <c r="O270" s="655">
        <v>0</v>
      </c>
      <c r="P270" s="655">
        <v>0</v>
      </c>
      <c r="Q270" s="29"/>
      <c r="R270" s="29"/>
      <c r="S270" s="29"/>
      <c r="T270" s="29"/>
      <c r="U270" s="29"/>
      <c r="V270" s="31"/>
      <c r="W270" s="17"/>
      <c r="X270" s="9"/>
      <c r="Y270" s="9"/>
      <c r="Z270" s="9"/>
    </row>
    <row r="271" spans="1:26" customFormat="1" outlineLevel="1" x14ac:dyDescent="0.35">
      <c r="A271" s="7"/>
      <c r="B271" s="8"/>
      <c r="C271" s="18"/>
      <c r="D271" s="18"/>
      <c r="E271" s="18"/>
      <c r="F271" s="27"/>
      <c r="G271" s="28"/>
      <c r="H271" s="28"/>
      <c r="I271" s="880" t="s">
        <v>1310</v>
      </c>
      <c r="J271" s="887">
        <f t="shared" si="24"/>
        <v>0</v>
      </c>
      <c r="K271" s="655">
        <v>0</v>
      </c>
      <c r="L271" s="655">
        <v>0</v>
      </c>
      <c r="M271" s="655">
        <v>0</v>
      </c>
      <c r="N271" s="655">
        <v>0</v>
      </c>
      <c r="O271" s="655">
        <v>0</v>
      </c>
      <c r="P271" s="655">
        <v>0</v>
      </c>
      <c r="Q271" s="29"/>
      <c r="R271" s="29"/>
      <c r="S271" s="29"/>
      <c r="T271" s="29"/>
      <c r="U271" s="29"/>
      <c r="V271" s="31"/>
      <c r="W271" s="17"/>
      <c r="X271" s="9"/>
      <c r="Y271" s="9"/>
      <c r="Z271" s="9"/>
    </row>
    <row r="272" spans="1:26" customFormat="1" outlineLevel="1" x14ac:dyDescent="0.35">
      <c r="A272" s="7"/>
      <c r="B272" s="8"/>
      <c r="C272" s="18"/>
      <c r="D272" s="18"/>
      <c r="E272" s="18"/>
      <c r="F272" s="27"/>
      <c r="G272" s="28"/>
      <c r="H272" s="28"/>
      <c r="I272" s="880" t="s">
        <v>1311</v>
      </c>
      <c r="J272" s="887">
        <f t="shared" si="24"/>
        <v>0</v>
      </c>
      <c r="K272" s="655">
        <v>0</v>
      </c>
      <c r="L272" s="655">
        <v>0</v>
      </c>
      <c r="M272" s="655">
        <v>0</v>
      </c>
      <c r="N272" s="655">
        <v>0</v>
      </c>
      <c r="O272" s="655">
        <v>0</v>
      </c>
      <c r="P272" s="655">
        <v>0</v>
      </c>
      <c r="Q272" s="29"/>
      <c r="R272" s="29"/>
      <c r="S272" s="29"/>
      <c r="T272" s="29"/>
      <c r="U272" s="29"/>
      <c r="V272" s="31"/>
      <c r="W272" s="17"/>
      <c r="X272" s="9"/>
      <c r="Y272" s="9"/>
      <c r="Z272" s="9"/>
    </row>
    <row r="273" spans="1:26" customFormat="1" outlineLevel="1" x14ac:dyDescent="0.35">
      <c r="A273" s="7"/>
      <c r="B273" s="8"/>
      <c r="C273" s="18"/>
      <c r="D273" s="18"/>
      <c r="E273" s="18"/>
      <c r="F273" s="27"/>
      <c r="G273" s="28"/>
      <c r="H273" s="28"/>
      <c r="I273" s="880" t="s">
        <v>1312</v>
      </c>
      <c r="J273" s="887">
        <f t="shared" si="24"/>
        <v>0</v>
      </c>
      <c r="K273" s="655">
        <v>0</v>
      </c>
      <c r="L273" s="655">
        <v>0</v>
      </c>
      <c r="M273" s="655">
        <v>0</v>
      </c>
      <c r="N273" s="655">
        <v>0</v>
      </c>
      <c r="O273" s="655">
        <v>0</v>
      </c>
      <c r="P273" s="655">
        <v>0</v>
      </c>
      <c r="Q273" s="29"/>
      <c r="R273" s="29"/>
      <c r="S273" s="29"/>
      <c r="T273" s="29"/>
      <c r="U273" s="29"/>
      <c r="V273" s="31"/>
      <c r="W273" s="17"/>
      <c r="X273" s="9"/>
      <c r="Y273" s="9"/>
      <c r="Z273" s="9"/>
    </row>
    <row r="274" spans="1:26" customFormat="1" outlineLevel="1" x14ac:dyDescent="0.35">
      <c r="A274" s="7"/>
      <c r="B274" s="8"/>
      <c r="C274" s="18"/>
      <c r="D274" s="18"/>
      <c r="E274" s="18"/>
      <c r="F274" s="27"/>
      <c r="G274" s="28"/>
      <c r="H274" s="28"/>
      <c r="I274" s="880" t="s">
        <v>1313</v>
      </c>
      <c r="J274" s="887">
        <f t="shared" si="24"/>
        <v>0</v>
      </c>
      <c r="K274" s="655">
        <v>0</v>
      </c>
      <c r="L274" s="655">
        <v>0</v>
      </c>
      <c r="M274" s="655">
        <v>0</v>
      </c>
      <c r="N274" s="655">
        <v>0</v>
      </c>
      <c r="O274" s="655">
        <v>0</v>
      </c>
      <c r="P274" s="655">
        <v>0</v>
      </c>
      <c r="Q274" s="29"/>
      <c r="R274" s="29"/>
      <c r="S274" s="29"/>
      <c r="T274" s="29"/>
      <c r="U274" s="29"/>
      <c r="V274" s="31"/>
      <c r="W274" s="17"/>
      <c r="X274" s="9"/>
      <c r="Y274" s="9"/>
      <c r="Z274" s="9"/>
    </row>
    <row r="275" spans="1:26" customFormat="1" outlineLevel="1" x14ac:dyDescent="0.3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35">
      <c r="A276" s="7"/>
      <c r="B276" s="8"/>
      <c r="C276" s="18"/>
      <c r="D276" s="18"/>
      <c r="E276" s="18"/>
      <c r="F276" s="27"/>
      <c r="G276" s="28"/>
      <c r="H276" s="28" t="s">
        <v>992</v>
      </c>
      <c r="I276" s="880" t="s">
        <v>1305</v>
      </c>
      <c r="J276" s="887">
        <f t="shared" ref="J276:J281" si="25">INDEX($K276:$V276,1,J$236)</f>
        <v>0.5</v>
      </c>
      <c r="K276" s="655">
        <v>0</v>
      </c>
      <c r="L276" s="655">
        <v>0.4</v>
      </c>
      <c r="M276" s="655">
        <v>0.5</v>
      </c>
      <c r="N276" s="655">
        <v>0.5</v>
      </c>
      <c r="O276" s="655">
        <v>0.5</v>
      </c>
      <c r="P276" s="655">
        <v>0.4</v>
      </c>
      <c r="Q276" s="29"/>
      <c r="R276" s="29"/>
      <c r="S276" s="29"/>
      <c r="T276" s="29"/>
      <c r="U276" s="29"/>
      <c r="V276" s="31"/>
      <c r="W276" s="17"/>
      <c r="X276" s="9"/>
      <c r="Y276" s="9"/>
      <c r="Z276" s="9"/>
    </row>
    <row r="277" spans="1:26" customFormat="1" outlineLevel="1" x14ac:dyDescent="0.35">
      <c r="A277" s="7"/>
      <c r="B277" s="8"/>
      <c r="C277" s="18"/>
      <c r="D277" s="18"/>
      <c r="E277" s="18"/>
      <c r="F277" s="27"/>
      <c r="G277" s="28"/>
      <c r="H277" s="28"/>
      <c r="I277" s="880" t="s">
        <v>1306</v>
      </c>
      <c r="J277" s="887">
        <f t="shared" si="25"/>
        <v>0.4</v>
      </c>
      <c r="K277" s="655">
        <v>0</v>
      </c>
      <c r="L277" s="655">
        <v>0.5</v>
      </c>
      <c r="M277" s="655">
        <v>0.4</v>
      </c>
      <c r="N277" s="655">
        <v>0.4</v>
      </c>
      <c r="O277" s="655">
        <v>0.4</v>
      </c>
      <c r="P277" s="655">
        <v>0.5</v>
      </c>
      <c r="Q277" s="29"/>
      <c r="R277" s="29"/>
      <c r="S277" s="29"/>
      <c r="T277" s="29"/>
      <c r="U277" s="29"/>
      <c r="V277" s="31"/>
      <c r="W277" s="17"/>
      <c r="X277" s="9"/>
      <c r="Y277" s="9"/>
      <c r="Z277" s="9"/>
    </row>
    <row r="278" spans="1:26" customFormat="1" outlineLevel="1" x14ac:dyDescent="0.35">
      <c r="A278" s="7"/>
      <c r="B278" s="8"/>
      <c r="C278" s="18"/>
      <c r="D278" s="18"/>
      <c r="E278" s="18"/>
      <c r="F278" s="27"/>
      <c r="G278" s="28"/>
      <c r="H278" s="28"/>
      <c r="I278" s="880" t="s">
        <v>1307</v>
      </c>
      <c r="J278" s="887">
        <f t="shared" si="25"/>
        <v>0</v>
      </c>
      <c r="K278" s="655">
        <v>0</v>
      </c>
      <c r="L278" s="655">
        <v>0</v>
      </c>
      <c r="M278" s="655">
        <v>0</v>
      </c>
      <c r="N278" s="655">
        <v>0</v>
      </c>
      <c r="O278" s="655">
        <v>0</v>
      </c>
      <c r="P278" s="655">
        <v>0</v>
      </c>
      <c r="Q278" s="29"/>
      <c r="R278" s="29"/>
      <c r="S278" s="29"/>
      <c r="T278" s="29"/>
      <c r="U278" s="29"/>
      <c r="V278" s="31"/>
      <c r="W278" s="17"/>
      <c r="X278" s="9"/>
      <c r="Y278" s="9"/>
      <c r="Z278" s="9"/>
    </row>
    <row r="279" spans="1:26" customFormat="1" outlineLevel="1" x14ac:dyDescent="0.35">
      <c r="A279" s="7"/>
      <c r="B279" s="8"/>
      <c r="C279" s="18"/>
      <c r="D279" s="18"/>
      <c r="E279" s="18"/>
      <c r="F279" s="27"/>
      <c r="G279" s="28"/>
      <c r="H279" s="28"/>
      <c r="I279" s="880" t="s">
        <v>1308</v>
      </c>
      <c r="J279" s="887">
        <f t="shared" si="25"/>
        <v>0.1</v>
      </c>
      <c r="K279" s="655">
        <v>0</v>
      </c>
      <c r="L279" s="655">
        <v>0.1</v>
      </c>
      <c r="M279" s="655">
        <v>0.1</v>
      </c>
      <c r="N279" s="655">
        <v>0.1</v>
      </c>
      <c r="O279" s="655">
        <v>0.1</v>
      </c>
      <c r="P279" s="655">
        <v>0.1</v>
      </c>
      <c r="Q279" s="29"/>
      <c r="R279" s="29"/>
      <c r="S279" s="29"/>
      <c r="T279" s="29"/>
      <c r="U279" s="29"/>
      <c r="V279" s="31"/>
      <c r="W279" s="17"/>
      <c r="X279" s="9"/>
      <c r="Y279" s="9"/>
      <c r="Z279" s="9"/>
    </row>
    <row r="280" spans="1:26" customFormat="1" outlineLevel="1" x14ac:dyDescent="0.35">
      <c r="A280" s="7"/>
      <c r="B280" s="8"/>
      <c r="C280" s="18"/>
      <c r="D280" s="18"/>
      <c r="E280" s="18"/>
      <c r="F280" s="27"/>
      <c r="G280" s="28"/>
      <c r="H280" s="28"/>
      <c r="I280" s="880" t="s">
        <v>1309</v>
      </c>
      <c r="J280" s="887">
        <f t="shared" si="25"/>
        <v>0</v>
      </c>
      <c r="K280" s="655">
        <v>0</v>
      </c>
      <c r="L280" s="655">
        <v>0</v>
      </c>
      <c r="M280" s="655">
        <v>0</v>
      </c>
      <c r="N280" s="655">
        <v>0</v>
      </c>
      <c r="O280" s="655">
        <v>0</v>
      </c>
      <c r="P280" s="655">
        <v>0</v>
      </c>
      <c r="Q280" s="29"/>
      <c r="R280" s="29"/>
      <c r="S280" s="29"/>
      <c r="T280" s="29"/>
      <c r="U280" s="29"/>
      <c r="V280" s="31"/>
      <c r="W280" s="17"/>
      <c r="X280" s="9"/>
      <c r="Y280" s="9"/>
      <c r="Z280" s="9"/>
    </row>
    <row r="281" spans="1:26" customFormat="1" outlineLevel="1" x14ac:dyDescent="0.35">
      <c r="A281" s="7"/>
      <c r="B281" s="8"/>
      <c r="C281" s="18"/>
      <c r="D281" s="18"/>
      <c r="E281" s="18"/>
      <c r="F281" s="27"/>
      <c r="G281" s="28"/>
      <c r="H281" s="28"/>
      <c r="I281" s="880" t="s">
        <v>1310</v>
      </c>
      <c r="J281" s="887">
        <f t="shared" si="25"/>
        <v>0</v>
      </c>
      <c r="K281" s="655">
        <v>0</v>
      </c>
      <c r="L281" s="655">
        <v>0</v>
      </c>
      <c r="M281" s="655">
        <v>0</v>
      </c>
      <c r="N281" s="655">
        <v>0</v>
      </c>
      <c r="O281" s="655">
        <v>0</v>
      </c>
      <c r="P281" s="655">
        <v>0</v>
      </c>
      <c r="Q281" s="29"/>
      <c r="R281" s="29"/>
      <c r="S281" s="29"/>
      <c r="T281" s="29"/>
      <c r="U281" s="29"/>
      <c r="V281" s="31"/>
      <c r="W281" s="17"/>
      <c r="X281" s="9"/>
      <c r="Y281" s="9"/>
      <c r="Z281" s="9"/>
    </row>
    <row r="282" spans="1:26" customFormat="1" outlineLevel="1" x14ac:dyDescent="0.3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35">
      <c r="A283" s="7"/>
      <c r="B283" s="8"/>
      <c r="C283" s="18"/>
      <c r="D283" s="18"/>
      <c r="E283" s="18"/>
      <c r="F283" s="27"/>
      <c r="G283" s="642"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35">
      <c r="A284" s="7"/>
      <c r="B284" s="8"/>
      <c r="C284" s="18"/>
      <c r="D284" s="18"/>
      <c r="E284" s="18"/>
      <c r="F284" s="27"/>
      <c r="G284" s="28"/>
      <c r="H284" s="28" t="s">
        <v>997</v>
      </c>
      <c r="I284" s="56"/>
      <c r="J284" s="887">
        <f t="shared" ref="J284:J289" si="26">INDEX($K284:$V284,1,J$236)</f>
        <v>0</v>
      </c>
      <c r="K284" s="643">
        <v>0</v>
      </c>
      <c r="L284" s="643">
        <v>0</v>
      </c>
      <c r="M284" s="643">
        <v>0</v>
      </c>
      <c r="N284" s="643">
        <v>0</v>
      </c>
      <c r="O284" s="643">
        <v>0</v>
      </c>
      <c r="P284" s="643">
        <v>0</v>
      </c>
      <c r="Q284" s="29"/>
      <c r="R284" s="29"/>
      <c r="S284" s="29"/>
      <c r="T284" s="29"/>
      <c r="U284" s="29"/>
      <c r="V284" s="31"/>
      <c r="W284" s="17"/>
      <c r="X284" s="9"/>
      <c r="Y284" s="9"/>
      <c r="Z284" s="9"/>
    </row>
    <row r="285" spans="1:26" customFormat="1" outlineLevel="1" x14ac:dyDescent="0.35">
      <c r="A285" s="7"/>
      <c r="B285" s="8"/>
      <c r="C285" s="18"/>
      <c r="D285" s="18"/>
      <c r="E285" s="18"/>
      <c r="F285" s="27"/>
      <c r="G285" s="28"/>
      <c r="H285" s="28" t="s">
        <v>984</v>
      </c>
      <c r="I285" s="56"/>
      <c r="J285" s="887">
        <f t="shared" si="26"/>
        <v>0</v>
      </c>
      <c r="K285" s="643">
        <v>0</v>
      </c>
      <c r="L285" s="643">
        <v>0</v>
      </c>
      <c r="M285" s="643">
        <v>0</v>
      </c>
      <c r="N285" s="643">
        <v>0</v>
      </c>
      <c r="O285" s="643">
        <v>0</v>
      </c>
      <c r="P285" s="643">
        <v>0</v>
      </c>
      <c r="Q285" s="29"/>
      <c r="R285" s="29"/>
      <c r="S285" s="29"/>
      <c r="T285" s="29"/>
      <c r="U285" s="29"/>
      <c r="V285" s="31"/>
      <c r="W285" s="17"/>
      <c r="X285" s="9"/>
      <c r="Y285" s="9"/>
      <c r="Z285" s="9"/>
    </row>
    <row r="286" spans="1:26" customFormat="1" outlineLevel="1" x14ac:dyDescent="0.35">
      <c r="A286" s="7"/>
      <c r="B286" s="8"/>
      <c r="C286" s="18"/>
      <c r="D286" s="18"/>
      <c r="E286" s="18"/>
      <c r="F286" s="27"/>
      <c r="G286" s="28"/>
      <c r="H286" s="28" t="s">
        <v>986</v>
      </c>
      <c r="I286" s="56"/>
      <c r="J286" s="160">
        <f t="shared" si="26"/>
        <v>0</v>
      </c>
      <c r="K286" s="652">
        <v>0</v>
      </c>
      <c r="L286" s="652">
        <v>0</v>
      </c>
      <c r="M286" s="652">
        <v>0</v>
      </c>
      <c r="N286" s="652">
        <v>0</v>
      </c>
      <c r="O286" s="652">
        <v>0</v>
      </c>
      <c r="P286" s="652">
        <v>0</v>
      </c>
      <c r="Q286" s="29"/>
      <c r="R286" s="29"/>
      <c r="S286" s="29"/>
      <c r="T286" s="29"/>
      <c r="U286" s="29"/>
      <c r="V286" s="31"/>
      <c r="W286" s="17"/>
      <c r="X286" s="9"/>
      <c r="Y286" s="9"/>
      <c r="Z286" s="9"/>
    </row>
    <row r="287" spans="1:26" customFormat="1" outlineLevel="1" x14ac:dyDescent="0.35">
      <c r="A287" s="7"/>
      <c r="B287" s="8"/>
      <c r="C287" s="18"/>
      <c r="D287" s="18"/>
      <c r="E287" s="18"/>
      <c r="F287" s="27"/>
      <c r="G287" s="28"/>
      <c r="H287" s="28" t="s">
        <v>985</v>
      </c>
      <c r="I287" s="56"/>
      <c r="J287" s="887">
        <f t="shared" si="26"/>
        <v>0</v>
      </c>
      <c r="K287" s="643">
        <v>0</v>
      </c>
      <c r="L287" s="643">
        <v>0</v>
      </c>
      <c r="M287" s="643">
        <v>0</v>
      </c>
      <c r="N287" s="643">
        <v>0</v>
      </c>
      <c r="O287" s="643">
        <v>0</v>
      </c>
      <c r="P287" s="643">
        <v>0</v>
      </c>
      <c r="Q287" s="29"/>
      <c r="R287" s="29"/>
      <c r="S287" s="29"/>
      <c r="T287" s="29"/>
      <c r="U287" s="29"/>
      <c r="V287" s="31"/>
      <c r="W287" s="17"/>
      <c r="X287" s="9"/>
      <c r="Y287" s="9"/>
      <c r="Z287" s="9"/>
    </row>
    <row r="288" spans="1:26" customFormat="1" ht="15" customHeight="1" outlineLevel="1" x14ac:dyDescent="0.35">
      <c r="A288" s="7"/>
      <c r="B288" s="8"/>
      <c r="C288" s="18"/>
      <c r="D288" s="18"/>
      <c r="E288" s="18"/>
      <c r="F288" s="27"/>
      <c r="G288" s="28"/>
      <c r="H288" s="28" t="s">
        <v>1266</v>
      </c>
      <c r="I288" s="959" t="s">
        <v>1304</v>
      </c>
      <c r="J288" s="886">
        <f t="shared" si="26"/>
        <v>0.125</v>
      </c>
      <c r="K288" s="660">
        <v>0.125</v>
      </c>
      <c r="L288" s="660">
        <v>0.125</v>
      </c>
      <c r="M288" s="660">
        <v>0.125</v>
      </c>
      <c r="N288" s="660">
        <v>0.125</v>
      </c>
      <c r="O288" s="660">
        <v>0.125</v>
      </c>
      <c r="P288" s="660">
        <v>0.125</v>
      </c>
      <c r="Q288" s="29"/>
      <c r="R288" s="29"/>
      <c r="S288" s="29"/>
      <c r="T288" s="29"/>
      <c r="U288" s="29"/>
      <c r="V288" s="31"/>
      <c r="W288" s="17"/>
      <c r="X288" s="9"/>
      <c r="Y288" s="9"/>
      <c r="Z288" s="9"/>
    </row>
    <row r="289" spans="1:26" customFormat="1" outlineLevel="1" x14ac:dyDescent="0.35">
      <c r="A289" s="7"/>
      <c r="B289" s="8"/>
      <c r="C289" s="18"/>
      <c r="D289" s="18"/>
      <c r="E289" s="18"/>
      <c r="F289" s="27"/>
      <c r="G289" s="28"/>
      <c r="H289" s="28" t="s">
        <v>1267</v>
      </c>
      <c r="I289" s="959"/>
      <c r="J289" s="886">
        <f t="shared" si="26"/>
        <v>0.02</v>
      </c>
      <c r="K289" s="660">
        <v>0.02</v>
      </c>
      <c r="L289" s="660">
        <v>0.02</v>
      </c>
      <c r="M289" s="660">
        <v>0.02</v>
      </c>
      <c r="N289" s="660">
        <v>0.02</v>
      </c>
      <c r="O289" s="660">
        <v>0.02</v>
      </c>
      <c r="P289" s="660">
        <v>0.02</v>
      </c>
      <c r="Q289" s="29"/>
      <c r="R289" s="29"/>
      <c r="S289" s="29"/>
      <c r="T289" s="29"/>
      <c r="U289" s="29"/>
      <c r="V289" s="31"/>
      <c r="W289" s="17"/>
      <c r="X289" s="9"/>
      <c r="Y289" s="9"/>
      <c r="Z289" s="9"/>
    </row>
    <row r="290" spans="1:26" customFormat="1" outlineLevel="1" x14ac:dyDescent="0.35">
      <c r="A290" s="7"/>
      <c r="B290" s="8"/>
      <c r="C290" s="18"/>
      <c r="D290" s="18"/>
      <c r="E290" s="18"/>
      <c r="F290" s="27"/>
      <c r="G290" s="28"/>
      <c r="H290" s="28" t="s">
        <v>1268</v>
      </c>
      <c r="I290" s="959"/>
      <c r="J290" s="661">
        <f>1-SUM(J288:J289)</f>
        <v>0.85499999999999998</v>
      </c>
      <c r="K290" s="661">
        <f>1-SUM(K288:K289)</f>
        <v>0.85499999999999998</v>
      </c>
      <c r="L290" s="661">
        <f t="shared" ref="L290" si="27">1-SUM(L288:L289)</f>
        <v>0.85499999999999998</v>
      </c>
      <c r="M290" s="661">
        <f t="shared" ref="M290" si="28">1-SUM(M288:M289)</f>
        <v>0.85499999999999998</v>
      </c>
      <c r="N290" s="661">
        <f t="shared" ref="N290" si="29">1-SUM(N288:N289)</f>
        <v>0.85499999999999998</v>
      </c>
      <c r="O290" s="661">
        <f t="shared" ref="O290" si="30">1-SUM(O288:O289)</f>
        <v>0.85499999999999998</v>
      </c>
      <c r="P290" s="661">
        <f t="shared" ref="P290" si="31">1-SUM(P288:P289)</f>
        <v>0.85499999999999998</v>
      </c>
      <c r="Q290" s="29"/>
      <c r="R290" s="29"/>
      <c r="S290" s="29"/>
      <c r="T290" s="29"/>
      <c r="U290" s="29"/>
      <c r="V290" s="31"/>
      <c r="W290" s="17"/>
      <c r="X290" s="9"/>
      <c r="Y290" s="9"/>
      <c r="Z290" s="9"/>
    </row>
    <row r="291" spans="1:26" customFormat="1" outlineLevel="1" x14ac:dyDescent="0.35">
      <c r="A291" s="7"/>
      <c r="B291" s="8"/>
      <c r="C291" s="18"/>
      <c r="D291" s="18"/>
      <c r="E291" s="18"/>
      <c r="F291" s="27"/>
      <c r="G291" s="642"/>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35">
      <c r="A292" s="7"/>
      <c r="B292" s="8"/>
      <c r="C292" s="18"/>
      <c r="D292" s="18"/>
      <c r="E292" s="18"/>
      <c r="F292" s="27"/>
      <c r="G292" s="642"/>
      <c r="H292" s="28"/>
      <c r="I292" s="56"/>
      <c r="J292" s="29"/>
      <c r="K292" s="29"/>
      <c r="L292" s="29"/>
      <c r="M292" s="29"/>
      <c r="N292" s="29"/>
      <c r="O292" s="29"/>
      <c r="P292" s="29"/>
      <c r="Q292" s="29"/>
      <c r="R292" s="29"/>
      <c r="S292" s="29"/>
      <c r="T292" s="29"/>
      <c r="U292" s="29"/>
      <c r="V292" s="31"/>
      <c r="W292" s="17"/>
      <c r="X292" s="9"/>
      <c r="Y292" s="9"/>
      <c r="Z292" s="9"/>
    </row>
    <row r="293" spans="1:26" customFormat="1" x14ac:dyDescent="0.35">
      <c r="A293" s="7"/>
      <c r="B293" s="8"/>
      <c r="C293" s="18"/>
      <c r="D293" s="18"/>
      <c r="E293" s="18"/>
      <c r="F293" s="27"/>
      <c r="G293" s="642" t="s">
        <v>652</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35">
      <c r="A294" s="7"/>
      <c r="B294" s="8"/>
      <c r="C294" s="18"/>
      <c r="D294" s="18"/>
      <c r="E294" s="18"/>
      <c r="F294" s="27"/>
      <c r="H294" s="57" t="s">
        <v>508</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35">
      <c r="A295" s="7"/>
      <c r="B295" s="8"/>
      <c r="C295" s="18"/>
      <c r="D295" s="18"/>
      <c r="E295" s="18"/>
      <c r="F295" s="27"/>
      <c r="H295" s="57"/>
      <c r="I295" s="55" t="s">
        <v>14</v>
      </c>
      <c r="J295" s="160">
        <f t="shared" ref="J295:J297" si="32">INDEX($K295:$V295,1,J$236)</f>
        <v>1</v>
      </c>
      <c r="K295" s="648">
        <v>1</v>
      </c>
      <c r="L295" s="648">
        <v>1</v>
      </c>
      <c r="M295" s="648">
        <v>1</v>
      </c>
      <c r="N295" s="648">
        <v>1</v>
      </c>
      <c r="O295" s="648">
        <v>1</v>
      </c>
      <c r="P295" s="648">
        <v>1</v>
      </c>
      <c r="Q295" s="29"/>
      <c r="R295" s="29"/>
      <c r="S295" s="29"/>
      <c r="T295" s="29"/>
      <c r="U295" s="29"/>
      <c r="V295" s="31"/>
      <c r="W295" s="17"/>
      <c r="X295" s="9"/>
      <c r="Y295" s="9"/>
      <c r="Z295" s="9"/>
    </row>
    <row r="296" spans="1:26" customFormat="1" ht="12" customHeight="1" outlineLevel="1" x14ac:dyDescent="0.35">
      <c r="A296" s="7"/>
      <c r="B296" s="8"/>
      <c r="C296" s="18"/>
      <c r="D296" s="18"/>
      <c r="E296" s="18"/>
      <c r="F296" s="27"/>
      <c r="H296" s="57"/>
      <c r="I296" s="55" t="s">
        <v>500</v>
      </c>
      <c r="J296" s="160">
        <f t="shared" si="32"/>
        <v>6</v>
      </c>
      <c r="K296" s="648">
        <v>6</v>
      </c>
      <c r="L296" s="648">
        <v>6</v>
      </c>
      <c r="M296" s="648">
        <v>6</v>
      </c>
      <c r="N296" s="648">
        <v>6</v>
      </c>
      <c r="O296" s="648">
        <v>6</v>
      </c>
      <c r="P296" s="648">
        <v>6</v>
      </c>
      <c r="Q296" s="29"/>
      <c r="R296" s="29"/>
      <c r="S296" s="29"/>
      <c r="T296" s="29"/>
      <c r="U296" s="29"/>
      <c r="V296" s="31"/>
      <c r="W296" s="17"/>
      <c r="X296" s="9"/>
      <c r="Y296" s="9"/>
      <c r="Z296" s="9"/>
    </row>
    <row r="297" spans="1:26" customFormat="1" ht="12" customHeight="1" outlineLevel="1" x14ac:dyDescent="0.35">
      <c r="A297" s="7"/>
      <c r="B297" s="8"/>
      <c r="C297" s="18"/>
      <c r="D297" s="18"/>
      <c r="E297" s="18"/>
      <c r="F297" s="27"/>
      <c r="H297" s="57"/>
      <c r="I297" s="55" t="s">
        <v>4</v>
      </c>
      <c r="J297" s="160">
        <f t="shared" si="32"/>
        <v>7</v>
      </c>
      <c r="K297" s="648">
        <v>7</v>
      </c>
      <c r="L297" s="648">
        <v>7</v>
      </c>
      <c r="M297" s="648">
        <v>7</v>
      </c>
      <c r="N297" s="648">
        <v>7</v>
      </c>
      <c r="O297" s="648">
        <v>7</v>
      </c>
      <c r="P297" s="648">
        <v>7</v>
      </c>
      <c r="Q297" s="29"/>
      <c r="R297" s="29"/>
      <c r="S297" s="29"/>
      <c r="T297" s="29"/>
      <c r="U297" s="29"/>
      <c r="V297" s="31"/>
      <c r="W297" s="17"/>
      <c r="X297" s="9"/>
      <c r="Y297" s="9"/>
      <c r="Z297" s="9"/>
    </row>
    <row r="298" spans="1:26" customFormat="1" ht="12" customHeight="1" outlineLevel="1" x14ac:dyDescent="0.35">
      <c r="A298" s="7"/>
      <c r="B298" s="8"/>
      <c r="C298" s="18"/>
      <c r="D298" s="18"/>
      <c r="E298" s="18"/>
      <c r="F298" s="27"/>
      <c r="H298" s="57"/>
      <c r="I298" s="57"/>
      <c r="J298" s="649"/>
      <c r="K298" s="649"/>
      <c r="L298" s="649"/>
      <c r="M298" s="649"/>
      <c r="N298" s="649"/>
      <c r="O298" s="649"/>
      <c r="P298" s="649"/>
      <c r="Q298" s="29"/>
      <c r="R298" s="29"/>
      <c r="S298" s="29"/>
      <c r="T298" s="29"/>
      <c r="U298" s="29"/>
      <c r="V298" s="31"/>
      <c r="W298" s="17"/>
      <c r="X298" s="9"/>
      <c r="Y298" s="9"/>
      <c r="Z298" s="9"/>
    </row>
    <row r="299" spans="1:26" customFormat="1" ht="12" customHeight="1" outlineLevel="1" x14ac:dyDescent="0.3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35">
      <c r="A300" s="7"/>
      <c r="B300" s="8"/>
      <c r="C300" s="18"/>
      <c r="D300" s="18"/>
      <c r="E300" s="18"/>
      <c r="F300" s="27"/>
      <c r="I300" s="55" t="s">
        <v>501</v>
      </c>
      <c r="J300" s="160" t="b">
        <f t="shared" ref="J300:J303" si="33">INDEX($K300:$V300,1,J$236)</f>
        <v>1</v>
      </c>
      <c r="K300" s="650" t="b">
        <v>1</v>
      </c>
      <c r="L300" s="650" t="b">
        <v>0</v>
      </c>
      <c r="M300" s="650" t="b">
        <v>1</v>
      </c>
      <c r="N300" s="650" t="b">
        <v>1</v>
      </c>
      <c r="O300" s="650" t="b">
        <v>1</v>
      </c>
      <c r="P300" s="650" t="b">
        <v>0</v>
      </c>
      <c r="Q300" s="29"/>
      <c r="R300" s="29"/>
      <c r="S300" s="29"/>
      <c r="T300" s="29"/>
      <c r="U300" s="29"/>
      <c r="V300" s="31"/>
      <c r="W300" s="17"/>
      <c r="X300" s="9"/>
      <c r="Y300" s="9"/>
      <c r="Z300" s="9"/>
    </row>
    <row r="301" spans="1:26" customFormat="1" ht="12" customHeight="1" outlineLevel="1" x14ac:dyDescent="0.35">
      <c r="A301" s="7"/>
      <c r="B301" s="8"/>
      <c r="C301" s="18"/>
      <c r="D301" s="18"/>
      <c r="E301" s="18"/>
      <c r="F301" s="27"/>
      <c r="G301" s="57"/>
      <c r="H301" s="57"/>
      <c r="I301" s="55" t="s">
        <v>502</v>
      </c>
      <c r="J301" s="160" t="b">
        <f t="shared" si="33"/>
        <v>0</v>
      </c>
      <c r="K301" s="650" t="b">
        <v>0</v>
      </c>
      <c r="L301" s="650" t="b">
        <v>0</v>
      </c>
      <c r="M301" s="650" t="b">
        <v>0</v>
      </c>
      <c r="N301" s="650" t="b">
        <v>0</v>
      </c>
      <c r="O301" s="650" t="b">
        <v>0</v>
      </c>
      <c r="P301" s="650" t="b">
        <v>0</v>
      </c>
      <c r="Q301" s="29"/>
      <c r="R301" s="29"/>
      <c r="S301" s="29"/>
      <c r="T301" s="29"/>
      <c r="U301" s="29"/>
      <c r="V301" s="31"/>
      <c r="W301" s="17"/>
      <c r="X301" s="9"/>
      <c r="Y301" s="9"/>
      <c r="Z301" s="9"/>
    </row>
    <row r="302" spans="1:26" customFormat="1" ht="12" customHeight="1" outlineLevel="1" x14ac:dyDescent="0.35">
      <c r="A302" s="7"/>
      <c r="B302" s="8"/>
      <c r="C302" s="18"/>
      <c r="D302" s="18"/>
      <c r="E302" s="18"/>
      <c r="F302" s="27"/>
      <c r="H302" s="57"/>
      <c r="I302" s="55" t="s">
        <v>503</v>
      </c>
      <c r="J302" s="160" t="b">
        <f t="shared" si="33"/>
        <v>0</v>
      </c>
      <c r="K302" s="650" t="b">
        <v>0</v>
      </c>
      <c r="L302" s="650" t="b">
        <v>1</v>
      </c>
      <c r="M302" s="650" t="b">
        <v>0</v>
      </c>
      <c r="N302" s="650" t="b">
        <v>0</v>
      </c>
      <c r="O302" s="650" t="b">
        <v>0</v>
      </c>
      <c r="P302" s="650" t="b">
        <v>1</v>
      </c>
      <c r="Q302" s="29"/>
      <c r="R302" s="29"/>
      <c r="S302" s="29"/>
      <c r="T302" s="29"/>
      <c r="U302" s="29"/>
      <c r="V302" s="31"/>
      <c r="W302" s="17"/>
      <c r="X302" s="9"/>
      <c r="Y302" s="9"/>
      <c r="Z302" s="9"/>
    </row>
    <row r="303" spans="1:26" customFormat="1" ht="12" customHeight="1" outlineLevel="1" x14ac:dyDescent="0.35">
      <c r="A303" s="7"/>
      <c r="B303" s="8"/>
      <c r="C303" s="18"/>
      <c r="D303" s="18"/>
      <c r="E303" s="18"/>
      <c r="F303" s="27"/>
      <c r="G303" s="57"/>
      <c r="H303" s="57"/>
      <c r="I303" s="55" t="s">
        <v>504</v>
      </c>
      <c r="J303" s="160" t="b">
        <f t="shared" si="33"/>
        <v>0</v>
      </c>
      <c r="K303" s="650" t="b">
        <v>0</v>
      </c>
      <c r="L303" s="650" t="b">
        <v>0</v>
      </c>
      <c r="M303" s="650" t="b">
        <v>0</v>
      </c>
      <c r="N303" s="650" t="b">
        <v>0</v>
      </c>
      <c r="O303" s="650" t="b">
        <v>0</v>
      </c>
      <c r="P303" s="650" t="b">
        <v>0</v>
      </c>
      <c r="Q303" s="58"/>
      <c r="R303" s="58"/>
      <c r="S303" s="58"/>
      <c r="T303" s="58"/>
      <c r="U303" s="58"/>
      <c r="V303" s="31"/>
      <c r="W303" s="17"/>
      <c r="X303" s="9"/>
      <c r="Y303" s="9"/>
      <c r="Z303" s="9"/>
    </row>
    <row r="304" spans="1:26" customFormat="1" ht="12" customHeight="1" outlineLevel="1" x14ac:dyDescent="0.3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35">
      <c r="A305" s="7"/>
      <c r="B305" s="8"/>
      <c r="C305" s="18"/>
      <c r="D305" s="18"/>
      <c r="E305" s="18"/>
      <c r="F305" s="27"/>
      <c r="G305" s="644"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35">
      <c r="A306" s="7"/>
      <c r="B306" s="8"/>
      <c r="C306" s="18"/>
      <c r="D306" s="18"/>
      <c r="E306" s="18"/>
      <c r="F306" s="27"/>
      <c r="G306" s="57"/>
      <c r="H306" s="57" t="s">
        <v>969</v>
      </c>
      <c r="I306" s="57"/>
      <c r="J306" s="885">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x14ac:dyDescent="0.35">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31"/>
      <c r="W307" s="17"/>
      <c r="X307" s="9"/>
      <c r="Y307" s="9"/>
      <c r="Z307" s="9"/>
    </row>
    <row r="308" spans="1:26" customFormat="1" ht="12" customHeight="1" outlineLevel="1" x14ac:dyDescent="0.35">
      <c r="A308" s="7"/>
      <c r="B308" s="8"/>
      <c r="C308" s="18"/>
      <c r="D308" s="18"/>
      <c r="E308" s="18"/>
      <c r="F308" s="27"/>
      <c r="G308" s="57"/>
      <c r="H308" s="57" t="s">
        <v>977</v>
      </c>
      <c r="I308" s="57"/>
      <c r="J308" s="885">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x14ac:dyDescent="0.35">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31"/>
      <c r="W309" s="17"/>
      <c r="X309" s="9"/>
      <c r="Y309" s="9"/>
      <c r="Z309" s="9"/>
    </row>
    <row r="310" spans="1:26" customFormat="1" ht="12" customHeight="1" outlineLevel="1" x14ac:dyDescent="0.3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3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35">
      <c r="A312" s="7"/>
      <c r="B312" s="8"/>
      <c r="C312" s="18"/>
      <c r="D312" s="18"/>
      <c r="E312" s="18"/>
      <c r="F312" s="27"/>
      <c r="G312" s="644"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35">
      <c r="A313" s="7"/>
      <c r="B313" s="8"/>
      <c r="C313" s="18"/>
      <c r="D313" s="18"/>
      <c r="E313" s="18"/>
      <c r="F313" s="27"/>
      <c r="G313" s="57"/>
      <c r="H313" s="57" t="s">
        <v>981</v>
      </c>
      <c r="I313" s="57"/>
      <c r="J313" s="160">
        <f t="shared" ref="J313:J317" si="34">INDEX($K313:$V313,1,J$236)</f>
        <v>3.4</v>
      </c>
      <c r="K313" s="647">
        <v>3.4</v>
      </c>
      <c r="L313" s="647">
        <v>3.4</v>
      </c>
      <c r="M313" s="647">
        <v>3.4</v>
      </c>
      <c r="N313" s="647">
        <v>3.4</v>
      </c>
      <c r="O313" s="647">
        <v>3.4</v>
      </c>
      <c r="P313" s="647">
        <v>3.4</v>
      </c>
      <c r="Q313" s="58"/>
      <c r="R313" s="58"/>
      <c r="S313" s="58"/>
      <c r="T313" s="58"/>
      <c r="U313" s="58"/>
      <c r="V313" s="31"/>
      <c r="W313" s="17"/>
      <c r="X313" s="9"/>
      <c r="Y313" s="9"/>
      <c r="Z313" s="9"/>
    </row>
    <row r="314" spans="1:26" customFormat="1" ht="12" customHeight="1" outlineLevel="1" x14ac:dyDescent="0.35">
      <c r="A314" s="7"/>
      <c r="B314" s="8"/>
      <c r="C314" s="18"/>
      <c r="D314" s="18"/>
      <c r="E314" s="18"/>
      <c r="F314" s="27"/>
      <c r="G314" s="57"/>
      <c r="H314" s="57" t="s">
        <v>971</v>
      </c>
      <c r="I314" s="57"/>
      <c r="J314" s="160">
        <f t="shared" si="34"/>
        <v>0</v>
      </c>
      <c r="K314" s="647">
        <v>15.4</v>
      </c>
      <c r="L314" s="647">
        <v>0</v>
      </c>
      <c r="M314" s="647">
        <v>0</v>
      </c>
      <c r="N314" s="647">
        <v>0</v>
      </c>
      <c r="O314" s="647">
        <v>0</v>
      </c>
      <c r="P314" s="647">
        <v>0</v>
      </c>
      <c r="Q314" s="58"/>
      <c r="R314" s="58"/>
      <c r="S314" s="58"/>
      <c r="T314" s="58"/>
      <c r="U314" s="58"/>
      <c r="V314" s="31"/>
      <c r="W314" s="17"/>
      <c r="X314" s="9"/>
      <c r="Y314" s="9"/>
      <c r="Z314" s="9"/>
    </row>
    <row r="315" spans="1:26" customFormat="1" ht="12" customHeight="1" outlineLevel="1" x14ac:dyDescent="0.35">
      <c r="A315" s="7"/>
      <c r="B315" s="8"/>
      <c r="C315" s="18"/>
      <c r="D315" s="18"/>
      <c r="E315" s="18"/>
      <c r="F315" s="27"/>
      <c r="G315" s="57"/>
      <c r="H315" s="57" t="s">
        <v>972</v>
      </c>
      <c r="I315" s="57"/>
      <c r="J315" s="160">
        <f t="shared" si="34"/>
        <v>29.4</v>
      </c>
      <c r="K315" s="647">
        <v>29.4</v>
      </c>
      <c r="L315" s="647">
        <v>29.4</v>
      </c>
      <c r="M315" s="647">
        <v>29.4</v>
      </c>
      <c r="N315" s="647">
        <v>29.4</v>
      </c>
      <c r="O315" s="647">
        <v>29.4</v>
      </c>
      <c r="P315" s="647">
        <v>29.4</v>
      </c>
      <c r="Q315" s="610"/>
      <c r="R315" s="610"/>
      <c r="S315" s="610"/>
      <c r="T315" s="610"/>
      <c r="U315" s="610"/>
      <c r="V315" s="31"/>
      <c r="W315" s="17"/>
      <c r="X315" s="9"/>
      <c r="Y315" s="9"/>
      <c r="Z315" s="9"/>
    </row>
    <row r="316" spans="1:26" customFormat="1" ht="12" customHeight="1" outlineLevel="1" x14ac:dyDescent="0.35">
      <c r="A316" s="7"/>
      <c r="B316" s="8"/>
      <c r="C316" s="18"/>
      <c r="D316" s="18"/>
      <c r="E316" s="18"/>
      <c r="F316" s="27"/>
      <c r="G316" s="57"/>
      <c r="H316" s="57" t="s">
        <v>973</v>
      </c>
      <c r="I316" s="57"/>
      <c r="J316" s="160">
        <f t="shared" si="34"/>
        <v>13.1</v>
      </c>
      <c r="K316" s="647">
        <v>13.1</v>
      </c>
      <c r="L316" s="647">
        <v>13.1</v>
      </c>
      <c r="M316" s="647">
        <v>13.1</v>
      </c>
      <c r="N316" s="647">
        <v>13.1</v>
      </c>
      <c r="O316" s="647">
        <v>13.1</v>
      </c>
      <c r="P316" s="647">
        <v>13.1</v>
      </c>
      <c r="Q316" s="55"/>
      <c r="R316" s="55"/>
      <c r="S316" s="55"/>
      <c r="T316" s="55"/>
      <c r="U316" s="55"/>
      <c r="V316" s="31"/>
      <c r="W316" s="17"/>
      <c r="X316" s="9"/>
      <c r="Y316" s="9"/>
      <c r="Z316" s="9"/>
    </row>
    <row r="317" spans="1:26" customFormat="1" ht="12" customHeight="1" outlineLevel="1" x14ac:dyDescent="0.35">
      <c r="A317" s="7"/>
      <c r="B317" s="8"/>
      <c r="C317" s="18"/>
      <c r="D317" s="18"/>
      <c r="E317" s="18"/>
      <c r="F317" s="27"/>
      <c r="G317" s="57"/>
      <c r="H317" s="57" t="s">
        <v>974</v>
      </c>
      <c r="I317" s="57"/>
      <c r="J317" s="160">
        <f t="shared" si="34"/>
        <v>21.25</v>
      </c>
      <c r="K317" s="647">
        <v>21.25</v>
      </c>
      <c r="L317" s="647">
        <v>21.25</v>
      </c>
      <c r="M317" s="647">
        <v>21.25</v>
      </c>
      <c r="N317" s="647">
        <v>21.25</v>
      </c>
      <c r="O317" s="647">
        <v>21.25</v>
      </c>
      <c r="P317" s="647">
        <v>21.25</v>
      </c>
      <c r="Q317" s="58"/>
      <c r="R317" s="58"/>
      <c r="S317" s="58"/>
      <c r="T317" s="58"/>
      <c r="U317" s="58"/>
      <c r="V317" s="31"/>
      <c r="W317" s="17"/>
      <c r="X317" s="9"/>
      <c r="Y317" s="9"/>
      <c r="Z317" s="9"/>
    </row>
    <row r="318" spans="1:26" customFormat="1" ht="12" customHeight="1" outlineLevel="1" x14ac:dyDescent="0.3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3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3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31"/>
      <c r="W320" s="17"/>
      <c r="X320" s="9"/>
      <c r="Y320" s="9"/>
      <c r="Z320" s="9"/>
    </row>
    <row r="321" spans="1:26" customFormat="1" ht="12" customHeight="1" outlineLevel="1" x14ac:dyDescent="0.35">
      <c r="A321" s="7"/>
      <c r="B321" s="8"/>
      <c r="C321" s="18"/>
      <c r="D321" s="18"/>
      <c r="E321" s="18"/>
      <c r="F321" s="27"/>
      <c r="G321" s="28"/>
      <c r="H321" s="35" t="s">
        <v>440</v>
      </c>
      <c r="I321" s="646"/>
      <c r="J321" s="160">
        <f t="shared" ref="J321:J322" si="35">INDEX($K321:$V321,1,J$236)</f>
        <v>3000</v>
      </c>
      <c r="K321" s="237">
        <v>1000</v>
      </c>
      <c r="L321" s="237">
        <v>3000</v>
      </c>
      <c r="M321" s="237">
        <v>3000</v>
      </c>
      <c r="N321" s="237">
        <v>3000</v>
      </c>
      <c r="O321" s="237">
        <v>3000</v>
      </c>
      <c r="P321" s="237">
        <v>3000</v>
      </c>
      <c r="Q321" s="58"/>
      <c r="R321" s="58"/>
      <c r="S321" s="58"/>
      <c r="T321" s="58"/>
      <c r="U321" s="58"/>
      <c r="V321" s="31"/>
      <c r="W321" s="17"/>
      <c r="X321" s="9"/>
      <c r="Y321" s="9"/>
      <c r="Z321" s="9"/>
    </row>
    <row r="322" spans="1:26" customFormat="1" ht="12" customHeight="1" outlineLevel="1" x14ac:dyDescent="0.35">
      <c r="A322" s="7"/>
      <c r="B322" s="8"/>
      <c r="C322" s="18"/>
      <c r="D322" s="18"/>
      <c r="E322" s="18"/>
      <c r="F322" s="27"/>
      <c r="G322" s="28"/>
      <c r="H322" s="35" t="s">
        <v>980</v>
      </c>
      <c r="I322" s="646"/>
      <c r="J322" s="160">
        <f t="shared" si="35"/>
        <v>0</v>
      </c>
      <c r="K322" s="237">
        <v>0</v>
      </c>
      <c r="L322" s="237">
        <v>0</v>
      </c>
      <c r="M322" s="237">
        <v>0</v>
      </c>
      <c r="N322" s="237">
        <v>0</v>
      </c>
      <c r="O322" s="237">
        <v>0</v>
      </c>
      <c r="P322" s="237">
        <v>0</v>
      </c>
      <c r="Q322" s="58"/>
      <c r="R322" s="58"/>
      <c r="S322" s="58"/>
      <c r="T322" s="58"/>
      <c r="U322" s="58"/>
      <c r="V322" s="31"/>
      <c r="W322" s="17"/>
      <c r="X322" s="9"/>
      <c r="Y322" s="9"/>
      <c r="Z322" s="9"/>
    </row>
    <row r="323" spans="1:26" customFormat="1" ht="12" customHeight="1" outlineLevel="1" x14ac:dyDescent="0.35">
      <c r="A323" s="7"/>
      <c r="B323" s="8"/>
      <c r="C323" s="18"/>
      <c r="D323" s="18"/>
      <c r="E323" s="18"/>
      <c r="F323" s="27"/>
      <c r="G323" s="28"/>
      <c r="H323" s="35"/>
      <c r="I323" s="646"/>
      <c r="J323" s="640"/>
      <c r="K323" s="58"/>
      <c r="L323" s="58"/>
      <c r="M323" s="58"/>
      <c r="N323" s="58"/>
      <c r="O323" s="58"/>
      <c r="P323" s="58"/>
      <c r="Q323" s="58"/>
      <c r="R323" s="58"/>
      <c r="S323" s="58"/>
      <c r="T323" s="58"/>
      <c r="U323" s="58"/>
      <c r="V323" s="31"/>
      <c r="W323" s="17"/>
      <c r="X323" s="9"/>
      <c r="Y323" s="9"/>
      <c r="Z323" s="9"/>
    </row>
    <row r="324" spans="1:26" customFormat="1" ht="12" customHeight="1" outlineLevel="1" x14ac:dyDescent="0.35">
      <c r="A324" s="7"/>
      <c r="B324" s="8"/>
      <c r="C324" s="18"/>
      <c r="D324" s="18"/>
      <c r="E324" s="18"/>
      <c r="F324" s="27"/>
      <c r="G324" s="28"/>
      <c r="H324" s="35"/>
      <c r="I324" s="646"/>
      <c r="J324" s="640"/>
      <c r="K324" s="58"/>
      <c r="L324" s="58"/>
      <c r="M324" s="58"/>
      <c r="N324" s="58"/>
      <c r="O324" s="58"/>
      <c r="P324" s="58"/>
      <c r="Q324" s="58"/>
      <c r="R324" s="58"/>
      <c r="S324" s="58"/>
      <c r="T324" s="58"/>
      <c r="U324" s="58"/>
      <c r="V324" s="31"/>
      <c r="W324" s="17"/>
      <c r="X324" s="9"/>
      <c r="Y324" s="9"/>
      <c r="Z324" s="9"/>
    </row>
    <row r="325" spans="1:26" customFormat="1" ht="12" customHeight="1" outlineLevel="1" x14ac:dyDescent="0.35">
      <c r="A325" s="7"/>
      <c r="B325" s="8"/>
      <c r="C325" s="18"/>
      <c r="D325" s="18"/>
      <c r="E325" s="18"/>
      <c r="F325" s="27"/>
      <c r="G325" s="28"/>
      <c r="H325" s="35"/>
      <c r="I325" s="646"/>
      <c r="J325" s="640"/>
      <c r="K325" s="58"/>
      <c r="L325" s="58"/>
      <c r="M325" s="58"/>
      <c r="N325" s="58"/>
      <c r="O325" s="58"/>
      <c r="P325" s="58"/>
      <c r="Q325" s="58"/>
      <c r="R325" s="58"/>
      <c r="S325" s="58"/>
      <c r="T325" s="58"/>
      <c r="U325" s="58"/>
      <c r="V325" s="31"/>
      <c r="W325" s="17"/>
      <c r="X325" s="9"/>
      <c r="Y325" s="9"/>
      <c r="Z325" s="9"/>
    </row>
    <row r="326" spans="1:26" customFormat="1" ht="12" customHeight="1" x14ac:dyDescent="0.35">
      <c r="A326" s="7"/>
      <c r="B326" s="8"/>
      <c r="C326" s="18"/>
      <c r="D326" s="18"/>
      <c r="E326" s="18"/>
      <c r="F326" s="27"/>
      <c r="G326" s="642" t="s">
        <v>975</v>
      </c>
      <c r="H326" s="35"/>
      <c r="I326" s="964" t="s">
        <v>1322</v>
      </c>
      <c r="J326" s="965"/>
      <c r="K326" s="965"/>
      <c r="L326" s="965"/>
      <c r="M326" s="965"/>
      <c r="N326" s="965"/>
      <c r="O326" s="965"/>
      <c r="P326" s="965"/>
      <c r="Q326" s="966"/>
      <c r="R326" s="58"/>
      <c r="S326" s="33"/>
      <c r="T326" s="33"/>
      <c r="U326" s="58"/>
      <c r="V326" s="33"/>
      <c r="W326" s="17"/>
      <c r="X326" s="9"/>
      <c r="Y326" s="9"/>
      <c r="Z326" s="9"/>
    </row>
    <row r="327" spans="1:26" customFormat="1" ht="12" customHeight="1" outlineLevel="1" x14ac:dyDescent="0.35">
      <c r="A327" s="7"/>
      <c r="B327" s="8"/>
      <c r="C327" s="18"/>
      <c r="D327" s="18"/>
      <c r="E327" s="18"/>
      <c r="F327" s="27"/>
      <c r="G327" s="642"/>
      <c r="H327" s="35"/>
      <c r="I327" s="967" t="s">
        <v>70</v>
      </c>
      <c r="J327" s="968"/>
      <c r="K327" s="969"/>
      <c r="L327" s="970" t="s">
        <v>67</v>
      </c>
      <c r="M327" s="971"/>
      <c r="N327" s="972"/>
      <c r="O327" s="973" t="s">
        <v>316</v>
      </c>
      <c r="P327" s="974"/>
      <c r="Q327" s="975"/>
      <c r="R327" s="58"/>
      <c r="S327" s="960" t="s">
        <v>999</v>
      </c>
      <c r="T327" s="962" t="s">
        <v>998</v>
      </c>
      <c r="U327" s="58"/>
      <c r="V327" s="33"/>
      <c r="W327" s="17"/>
      <c r="X327" s="9"/>
      <c r="Y327" s="9"/>
      <c r="Z327" s="9"/>
    </row>
    <row r="328" spans="1:26" customFormat="1" ht="12" customHeight="1" outlineLevel="1" x14ac:dyDescent="0.35">
      <c r="A328" s="7"/>
      <c r="B328" s="8"/>
      <c r="C328" s="18"/>
      <c r="D328" s="18"/>
      <c r="E328" s="18"/>
      <c r="F328" s="27"/>
      <c r="G328" s="28"/>
      <c r="H328" s="35"/>
      <c r="I328" s="699" t="str">
        <f>H130</f>
        <v>Harv</v>
      </c>
      <c r="J328" s="699" t="str">
        <f>I130</f>
        <v>Graz</v>
      </c>
      <c r="K328" s="699" t="str">
        <f>J130</f>
        <v>Bale</v>
      </c>
      <c r="L328" s="700" t="str">
        <f>H130</f>
        <v>Harv</v>
      </c>
      <c r="M328" s="700" t="str">
        <f>I130</f>
        <v>Graz</v>
      </c>
      <c r="N328" s="700" t="str">
        <f>J130</f>
        <v>Bale</v>
      </c>
      <c r="O328" s="701" t="str">
        <f>H130</f>
        <v>Harv</v>
      </c>
      <c r="P328" s="701" t="str">
        <f>I130</f>
        <v>Graz</v>
      </c>
      <c r="Q328" s="701" t="str">
        <f>J130</f>
        <v>Bale</v>
      </c>
      <c r="R328" s="58"/>
      <c r="S328" s="961"/>
      <c r="T328" s="963"/>
      <c r="U328" s="58"/>
      <c r="V328" s="33"/>
      <c r="W328" s="17"/>
      <c r="X328" s="9"/>
      <c r="Y328" s="9"/>
      <c r="Z328" s="9"/>
    </row>
    <row r="329" spans="1:26" customFormat="1" ht="12" customHeight="1" outlineLevel="1" x14ac:dyDescent="0.35">
      <c r="A329" s="7"/>
      <c r="B329" s="8"/>
      <c r="C329" s="65"/>
      <c r="D329" s="18"/>
      <c r="E329" s="18"/>
      <c r="F329" s="27"/>
      <c r="G329" s="881" t="str">
        <f ca="1">OFFSET(G329,17*$J$236,0)</f>
        <v>Gooding Mer ino</v>
      </c>
      <c r="H329" s="665" t="str">
        <f>General!$G$17</f>
        <v>b</v>
      </c>
      <c r="I329" s="881">
        <f ca="1">IF(OFFSET(I329,17*$J$236,0)&lt;&gt;0,OFFSET(I329,17*$J$236,0),I346)</f>
        <v>2.7140565101111087</v>
      </c>
      <c r="J329" s="881">
        <f t="shared" ref="J329:J345" ca="1" si="36">IF(OFFSET(J329,17*$J$236,0)&lt;&gt;0,OFFSET(J329,17*$J$236,0),J346)</f>
        <v>1.3987353317483329</v>
      </c>
      <c r="K329" s="702">
        <f ca="1">I329</f>
        <v>2.7140565101111087</v>
      </c>
      <c r="L329" s="881">
        <f t="shared" ref="L329:M329" ca="1" si="37">IF(OFFSET(L329,17*$J$236,0)&lt;&gt;0,OFFSET(L329,17*$J$236,0),L346)</f>
        <v>-0.66707717569786473</v>
      </c>
      <c r="M329" s="881">
        <f t="shared" ca="1" si="37"/>
        <v>-2.1449647872016701E-2</v>
      </c>
      <c r="N329" s="703">
        <f ca="1">L329</f>
        <v>-0.66707717569786473</v>
      </c>
      <c r="O329" s="881">
        <f t="shared" ref="O329:P329" ca="1" si="38">IF(OFFSET(O329,17*$J$236,0)&lt;&gt;0,OFFSET(O329,17*$J$236,0),O346)</f>
        <v>73.228399228543893</v>
      </c>
      <c r="P329" s="881">
        <f t="shared" ca="1" si="38"/>
        <v>49.949846871547493</v>
      </c>
      <c r="Q329" s="702">
        <f ca="1">O329</f>
        <v>73.228399228543893</v>
      </c>
      <c r="R329" s="58"/>
      <c r="S329" s="883">
        <f t="shared" ref="S329:T329" ca="1" si="39">IF(OFFSET(S329,17*$J$236,0)&lt;&gt;0,OFFSET(S329,17*$J$236,0),S346)</f>
        <v>2850</v>
      </c>
      <c r="T329" s="883">
        <f t="shared" ca="1" si="39"/>
        <v>3031.9148936170213</v>
      </c>
      <c r="U329" s="58"/>
      <c r="V329" s="33"/>
      <c r="W329" s="17"/>
      <c r="X329" s="9"/>
      <c r="Y329" s="9"/>
      <c r="Z329" s="9"/>
    </row>
    <row r="330" spans="1:26" customFormat="1" ht="12" customHeight="1" outlineLevel="1" x14ac:dyDescent="0.35">
      <c r="A330" s="7"/>
      <c r="B330" s="8"/>
      <c r="C330" s="18"/>
      <c r="D330" s="18"/>
      <c r="E330" s="18"/>
      <c r="F330" s="27"/>
      <c r="G330" s="28"/>
      <c r="H330" s="665" t="str">
        <f>General!$G$18</f>
        <v>bd</v>
      </c>
      <c r="I330" s="881">
        <f t="shared" ref="I330" ca="1" si="40">IF(OFFSET(I330,17*$J$236,0)&lt;&gt;0,OFFSET(I330,17*$J$236,0),I347)</f>
        <v>2.7140565101111087</v>
      </c>
      <c r="J330" s="881">
        <f t="shared" ca="1" si="36"/>
        <v>1.3987353317483329</v>
      </c>
      <c r="K330" s="702">
        <f t="shared" ref="K330:K345" ca="1" si="41">I330</f>
        <v>2.7140565101111087</v>
      </c>
      <c r="L330" s="881">
        <f t="shared" ref="L330:M330" ca="1" si="42">IF(OFFSET(L330,17*$J$236,0)&lt;&gt;0,OFFSET(L330,17*$J$236,0),L347)</f>
        <v>-0.66707717569786473</v>
      </c>
      <c r="M330" s="881">
        <f t="shared" ca="1" si="42"/>
        <v>-2.1449647872016701E-2</v>
      </c>
      <c r="N330" s="703">
        <f t="shared" ref="N330:N345" ca="1" si="43">L330</f>
        <v>-0.66707717569786473</v>
      </c>
      <c r="O330" s="881">
        <f t="shared" ref="O330:P330" ca="1" si="44">IF(OFFSET(O330,17*$J$236,0)&lt;&gt;0,OFFSET(O330,17*$J$236,0),O347)</f>
        <v>73.228399228543893</v>
      </c>
      <c r="P330" s="881">
        <f t="shared" ca="1" si="44"/>
        <v>49.949846871547493</v>
      </c>
      <c r="Q330" s="702">
        <f t="shared" ref="Q330:Q345" ca="1" si="45">O330</f>
        <v>73.228399228543893</v>
      </c>
      <c r="R330" s="58"/>
      <c r="S330" s="883">
        <f t="shared" ref="S330:T330" ca="1" si="46">IF(OFFSET(S330,17*$J$236,0)&lt;&gt;0,OFFSET(S330,17*$J$236,0),S347)</f>
        <v>2850</v>
      </c>
      <c r="T330" s="883">
        <f t="shared" ca="1" si="46"/>
        <v>3031.9148936170213</v>
      </c>
      <c r="U330" s="58"/>
      <c r="V330" s="33"/>
      <c r="W330" s="17"/>
      <c r="X330" s="9"/>
      <c r="Y330" s="9"/>
      <c r="Z330" s="9"/>
    </row>
    <row r="331" spans="1:26" customFormat="1" ht="12" customHeight="1" outlineLevel="1" x14ac:dyDescent="0.35">
      <c r="A331" s="7"/>
      <c r="B331" s="8"/>
      <c r="C331" s="18"/>
      <c r="D331" s="18"/>
      <c r="E331" s="18"/>
      <c r="F331" s="27"/>
      <c r="G331" s="28"/>
      <c r="H331" s="665" t="str">
        <f>General!$G$19</f>
        <v>f</v>
      </c>
      <c r="I331" s="881">
        <f t="shared" ref="I331" ca="1" si="47">IF(OFFSET(I331,17*$J$236,0)&lt;&gt;0,OFFSET(I331,17*$J$236,0),I348)</f>
        <v>1.7327193021203573</v>
      </c>
      <c r="J331" s="881">
        <f t="shared" ca="1" si="36"/>
        <v>1.3987353317483329</v>
      </c>
      <c r="K331" s="702">
        <f t="shared" ca="1" si="41"/>
        <v>1.7327193021203573</v>
      </c>
      <c r="L331" s="881">
        <f t="shared" ref="L331:M331" ca="1" si="48">IF(OFFSET(L331,17*$J$236,0)&lt;&gt;0,OFFSET(L331,17*$J$236,0),L348)</f>
        <v>-4.6010728402032814E-3</v>
      </c>
      <c r="M331" s="881">
        <f t="shared" ca="1" si="48"/>
        <v>-2.1449647872016701E-2</v>
      </c>
      <c r="N331" s="703">
        <f t="shared" ca="1" si="43"/>
        <v>-4.6010728402032814E-3</v>
      </c>
      <c r="O331" s="881">
        <f t="shared" ref="O331:P331" ca="1" si="49">IF(OFFSET(O331,17*$J$236,0)&lt;&gt;0,OFFSET(O331,17*$J$236,0),O348)</f>
        <v>57.445790754257906</v>
      </c>
      <c r="P331" s="881">
        <f t="shared" ca="1" si="49"/>
        <v>49.949846871547493</v>
      </c>
      <c r="Q331" s="702">
        <f t="shared" ca="1" si="45"/>
        <v>57.445790754257906</v>
      </c>
      <c r="R331" s="58"/>
      <c r="S331" s="883">
        <f t="shared" ref="S331:T331" ca="1" si="50">IF(OFFSET(S331,17*$J$236,0)&lt;&gt;0,OFFSET(S331,17*$J$236,0),S348)</f>
        <v>2000</v>
      </c>
      <c r="T331" s="883">
        <f t="shared" ca="1" si="50"/>
        <v>2222.2222222222222</v>
      </c>
      <c r="U331" s="58"/>
      <c r="V331" s="33"/>
      <c r="W331" s="17"/>
      <c r="X331" s="9"/>
      <c r="Y331" s="9"/>
      <c r="Z331" s="9"/>
    </row>
    <row r="332" spans="1:26" customFormat="1" ht="12" customHeight="1" outlineLevel="1" x14ac:dyDescent="0.35">
      <c r="A332" s="7"/>
      <c r="B332" s="8"/>
      <c r="C332" s="18"/>
      <c r="D332" s="18"/>
      <c r="E332" s="18"/>
      <c r="F332" s="27"/>
      <c r="G332" s="28"/>
      <c r="H332" s="665" t="str">
        <f>General!$G$20</f>
        <v>h</v>
      </c>
      <c r="I332" s="881">
        <f t="shared" ref="I332" ca="1" si="51">IF(OFFSET(I332,17*$J$236,0)&lt;&gt;0,OFFSET(I332,17*$J$236,0),I349)</f>
        <v>0.27922143700582119</v>
      </c>
      <c r="J332" s="881">
        <f t="shared" ca="1" si="36"/>
        <v>4.6624511058277696</v>
      </c>
      <c r="K332" s="702">
        <f t="shared" ca="1" si="41"/>
        <v>0.27922143700582119</v>
      </c>
      <c r="L332" s="881">
        <f t="shared" ref="L332:M332" ca="1" si="52">IF(OFFSET(L332,17*$J$236,0)&lt;&gt;0,OFFSET(L332,17*$J$236,0),L349)</f>
        <v>-7.357256925019099E-3</v>
      </c>
      <c r="M332" s="881">
        <f t="shared" ca="1" si="52"/>
        <v>-0.23832942080018599</v>
      </c>
      <c r="N332" s="703">
        <f t="shared" ca="1" si="43"/>
        <v>-7.357256925019099E-3</v>
      </c>
      <c r="O332" s="881">
        <f t="shared" ref="O332:P332" ca="1" si="53">IF(OFFSET(O332,17*$J$236,0)&lt;&gt;0,OFFSET(O332,17*$J$236,0),O349)</f>
        <v>59.634599807135977</v>
      </c>
      <c r="P332" s="881">
        <f t="shared" ca="1" si="53"/>
        <v>49.9498468715475</v>
      </c>
      <c r="Q332" s="702">
        <f t="shared" ca="1" si="45"/>
        <v>59.634599807135977</v>
      </c>
      <c r="R332" s="58"/>
      <c r="S332" s="883">
        <f t="shared" ref="S332:T332" ca="1" si="54">IF(OFFSET(S332,17*$J$236,0)&lt;&gt;0,OFFSET(S332,17*$J$236,0),S349)</f>
        <v>10387</v>
      </c>
      <c r="T332" s="883">
        <f t="shared" ca="1" si="54"/>
        <v>11050</v>
      </c>
      <c r="U332" s="58"/>
      <c r="V332" s="33"/>
      <c r="W332" s="17"/>
      <c r="X332" s="9"/>
      <c r="Y332" s="9"/>
      <c r="Z332" s="9"/>
    </row>
    <row r="333" spans="1:26" customFormat="1" ht="12" customHeight="1" outlineLevel="1" x14ac:dyDescent="0.35">
      <c r="A333" s="7"/>
      <c r="B333" s="8"/>
      <c r="C333" s="18"/>
      <c r="D333" s="18"/>
      <c r="E333" s="18"/>
      <c r="F333" s="27"/>
      <c r="G333" s="28"/>
      <c r="H333" s="665" t="str">
        <f>General!$G$21</f>
        <v>i</v>
      </c>
      <c r="I333" s="881">
        <f t="shared" ref="I333" ca="1" si="55">IF(OFFSET(I333,17*$J$236,0)&lt;&gt;0,OFFSET(I333,17*$J$236,0),I350)</f>
        <v>1.7327193021203573</v>
      </c>
      <c r="J333" s="881">
        <f t="shared" ca="1" si="36"/>
        <v>1.3987353317483329</v>
      </c>
      <c r="K333" s="702">
        <f t="shared" ca="1" si="41"/>
        <v>1.7327193021203573</v>
      </c>
      <c r="L333" s="881">
        <f t="shared" ref="L333:M333" ca="1" si="56">IF(OFFSET(L333,17*$J$236,0)&lt;&gt;0,OFFSET(L333,17*$J$236,0),L350)</f>
        <v>-4.6010728402032814E-3</v>
      </c>
      <c r="M333" s="881">
        <f t="shared" ca="1" si="56"/>
        <v>-2.1449647872016701E-2</v>
      </c>
      <c r="N333" s="703">
        <f t="shared" ca="1" si="43"/>
        <v>-4.6010728402032814E-3</v>
      </c>
      <c r="O333" s="881">
        <f t="shared" ref="O333:P333" ca="1" si="57">IF(OFFSET(O333,17*$J$236,0)&lt;&gt;0,OFFSET(O333,17*$J$236,0),O350)</f>
        <v>57.445790754257906</v>
      </c>
      <c r="P333" s="881">
        <f t="shared" ca="1" si="57"/>
        <v>49.949846871547493</v>
      </c>
      <c r="Q333" s="702">
        <f t="shared" ca="1" si="45"/>
        <v>57.445790754257906</v>
      </c>
      <c r="R333" s="58"/>
      <c r="S333" s="883">
        <f t="shared" ref="S333:T333" ca="1" si="58">IF(OFFSET(S333,17*$J$236,0)&lt;&gt;0,OFFSET(S333,17*$J$236,0),S350)</f>
        <v>2000</v>
      </c>
      <c r="T333" s="883">
        <f t="shared" ca="1" si="58"/>
        <v>2222.2222222222222</v>
      </c>
      <c r="U333" s="58"/>
      <c r="V333" s="33"/>
      <c r="W333" s="17"/>
      <c r="X333" s="9"/>
      <c r="Y333" s="9"/>
      <c r="Z333" s="9"/>
    </row>
    <row r="334" spans="1:26" customFormat="1" ht="12" customHeight="1" outlineLevel="1" x14ac:dyDescent="0.35">
      <c r="A334" s="7"/>
      <c r="B334" s="8"/>
      <c r="C334" s="18"/>
      <c r="D334" s="18"/>
      <c r="E334" s="18"/>
      <c r="F334" s="27"/>
      <c r="G334" s="28"/>
      <c r="H334" s="665" t="str">
        <f>General!$G$22</f>
        <v>k</v>
      </c>
      <c r="I334" s="881">
        <f t="shared" ref="I334" ca="1" si="59">IF(OFFSET(I334,17*$J$236,0)&lt;&gt;0,OFFSET(I334,17*$J$236,0),I351)</f>
        <v>1.7327193021203573</v>
      </c>
      <c r="J334" s="881">
        <f t="shared" ca="1" si="36"/>
        <v>1.3987353317483329</v>
      </c>
      <c r="K334" s="702">
        <f t="shared" ca="1" si="41"/>
        <v>1.7327193021203573</v>
      </c>
      <c r="L334" s="881">
        <f t="shared" ref="L334:M334" ca="1" si="60">IF(OFFSET(L334,17*$J$236,0)&lt;&gt;0,OFFSET(L334,17*$J$236,0),L351)</f>
        <v>-4.6010728402032814E-3</v>
      </c>
      <c r="M334" s="881">
        <f t="shared" ca="1" si="60"/>
        <v>-2.1449647872016701E-2</v>
      </c>
      <c r="N334" s="703">
        <f t="shared" ca="1" si="43"/>
        <v>-4.6010728402032814E-3</v>
      </c>
      <c r="O334" s="881">
        <f t="shared" ref="O334:P334" ca="1" si="61">IF(OFFSET(O334,17*$J$236,0)&lt;&gt;0,OFFSET(O334,17*$J$236,0),O351)</f>
        <v>57.445790754257906</v>
      </c>
      <c r="P334" s="881">
        <f t="shared" ca="1" si="61"/>
        <v>49.949846871547493</v>
      </c>
      <c r="Q334" s="702">
        <f t="shared" ca="1" si="45"/>
        <v>57.445790754257906</v>
      </c>
      <c r="R334" s="58"/>
      <c r="S334" s="883">
        <f t="shared" ref="S334:T334" ca="1" si="62">IF(OFFSET(S334,17*$J$236,0)&lt;&gt;0,OFFSET(S334,17*$J$236,0),S351)</f>
        <v>2000</v>
      </c>
      <c r="T334" s="883">
        <f t="shared" ca="1" si="62"/>
        <v>2222.2222222222222</v>
      </c>
      <c r="U334" s="58"/>
      <c r="V334" s="33"/>
      <c r="W334" s="17"/>
      <c r="X334" s="9"/>
      <c r="Y334" s="9"/>
      <c r="Z334" s="9"/>
    </row>
    <row r="335" spans="1:26" customFormat="1" ht="12" customHeight="1" outlineLevel="1" x14ac:dyDescent="0.35">
      <c r="A335" s="7"/>
      <c r="B335" s="8"/>
      <c r="C335" s="18"/>
      <c r="D335" s="18"/>
      <c r="E335" s="18"/>
      <c r="F335" s="27"/>
      <c r="G335" s="28"/>
      <c r="H335" s="665" t="str">
        <f>General!$G$23</f>
        <v>l</v>
      </c>
      <c r="I335" s="881">
        <f t="shared" ref="I335" ca="1" si="63">IF(OFFSET(I335,17*$J$236,0)&lt;&gt;0,OFFSET(I335,17*$J$236,0),I352)</f>
        <v>2.7904598516458123</v>
      </c>
      <c r="J335" s="881">
        <f t="shared" ca="1" si="36"/>
        <v>0.709009467564091</v>
      </c>
      <c r="K335" s="702">
        <f t="shared" ca="1" si="41"/>
        <v>2.7904598516458123</v>
      </c>
      <c r="L335" s="881">
        <f t="shared" ref="L335:M335" ca="1" si="64">IF(OFFSET(L335,17*$J$236,0)&lt;&gt;0,OFFSET(L335,17*$J$236,0),L352)</f>
        <v>-0.74098032031926875</v>
      </c>
      <c r="M335" s="881">
        <f t="shared" ca="1" si="64"/>
        <v>-1.5027300009245559E-3</v>
      </c>
      <c r="N335" s="703">
        <f t="shared" ca="1" si="43"/>
        <v>-0.74098032031926875</v>
      </c>
      <c r="O335" s="881">
        <f t="shared" ref="O335:P335" ca="1" si="65">IF(OFFSET(O335,17*$J$236,0)&lt;&gt;0,OFFSET(O335,17*$J$236,0),O352)</f>
        <v>57.445790754257906</v>
      </c>
      <c r="P335" s="881">
        <f t="shared" ca="1" si="65"/>
        <v>28.213054880664348</v>
      </c>
      <c r="Q335" s="702">
        <f t="shared" ca="1" si="45"/>
        <v>57.445790754257906</v>
      </c>
      <c r="R335" s="58"/>
      <c r="S335" s="883">
        <f t="shared" ref="S335:T335" ca="1" si="66">IF(OFFSET(S335,17*$J$236,0)&lt;&gt;0,OFFSET(S335,17*$J$236,0),S352)</f>
        <v>2000</v>
      </c>
      <c r="T335" s="883">
        <f t="shared" ca="1" si="66"/>
        <v>4969</v>
      </c>
      <c r="U335" s="58"/>
      <c r="V335" s="33"/>
      <c r="W335" s="17"/>
      <c r="X335" s="9"/>
      <c r="Y335" s="9"/>
      <c r="Z335" s="9"/>
    </row>
    <row r="336" spans="1:26" customFormat="1" ht="12" customHeight="1" outlineLevel="1" x14ac:dyDescent="0.35">
      <c r="A336" s="7"/>
      <c r="B336" s="8"/>
      <c r="C336" s="18"/>
      <c r="D336" s="18"/>
      <c r="E336" s="18"/>
      <c r="F336" s="27"/>
      <c r="G336" s="28"/>
      <c r="H336" s="665" t="str">
        <f>General!$G$24</f>
        <v>o</v>
      </c>
      <c r="I336" s="881">
        <f t="shared" ref="I336" ca="1" si="67">IF(OFFSET(I336,17*$J$236,0)&lt;&gt;0,OFFSET(I336,17*$J$236,0),I353)</f>
        <v>0.27922143700582119</v>
      </c>
      <c r="J336" s="881">
        <f t="shared" ca="1" si="36"/>
        <v>4.6624511058277696</v>
      </c>
      <c r="K336" s="702">
        <f t="shared" ca="1" si="41"/>
        <v>0.27922143700582119</v>
      </c>
      <c r="L336" s="881">
        <f t="shared" ref="L336:M336" ca="1" si="68">IF(OFFSET(L336,17*$J$236,0)&lt;&gt;0,OFFSET(L336,17*$J$236,0),L353)</f>
        <v>-7.357256925019099E-3</v>
      </c>
      <c r="M336" s="881">
        <f t="shared" ca="1" si="68"/>
        <v>-0.23832942080018599</v>
      </c>
      <c r="N336" s="703">
        <f t="shared" ca="1" si="43"/>
        <v>-7.357256925019099E-3</v>
      </c>
      <c r="O336" s="881">
        <f t="shared" ref="O336:P336" ca="1" si="69">IF(OFFSET(O336,17*$J$236,0)&lt;&gt;0,OFFSET(O336,17*$J$236,0),O353)</f>
        <v>59.634599807135977</v>
      </c>
      <c r="P336" s="881">
        <f t="shared" ca="1" si="69"/>
        <v>49.9498468715475</v>
      </c>
      <c r="Q336" s="702">
        <f t="shared" ca="1" si="45"/>
        <v>59.634599807135977</v>
      </c>
      <c r="R336" s="58"/>
      <c r="S336" s="883">
        <f t="shared" ref="S336:T336" ca="1" si="70">IF(OFFSET(S336,17*$J$236,0)&lt;&gt;0,OFFSET(S336,17*$J$236,0),S353)</f>
        <v>2850</v>
      </c>
      <c r="T336" s="883">
        <f t="shared" ca="1" si="70"/>
        <v>3031.9148936170213</v>
      </c>
      <c r="U336" s="58"/>
      <c r="V336" s="33"/>
      <c r="W336" s="17"/>
      <c r="X336" s="9"/>
      <c r="Y336" s="9"/>
      <c r="Z336" s="9"/>
    </row>
    <row r="337" spans="1:26" customFormat="1" ht="12" customHeight="1" outlineLevel="1" x14ac:dyDescent="0.35">
      <c r="A337" s="7"/>
      <c r="B337" s="8"/>
      <c r="C337" s="18"/>
      <c r="D337" s="18"/>
      <c r="E337" s="18"/>
      <c r="F337" s="27"/>
      <c r="G337" s="28"/>
      <c r="H337" s="665" t="str">
        <f>General!$G$25</f>
        <v>od</v>
      </c>
      <c r="I337" s="881">
        <f t="shared" ref="I337" ca="1" si="71">IF(OFFSET(I337,17*$J$236,0)&lt;&gt;0,OFFSET(I337,17*$J$236,0),I354)</f>
        <v>0.27922143700582119</v>
      </c>
      <c r="J337" s="881">
        <f t="shared" ca="1" si="36"/>
        <v>4.6624511058277696</v>
      </c>
      <c r="K337" s="702">
        <f t="shared" ca="1" si="41"/>
        <v>0.27922143700582119</v>
      </c>
      <c r="L337" s="881">
        <f t="shared" ref="L337:M337" ca="1" si="72">IF(OFFSET(L337,17*$J$236,0)&lt;&gt;0,OFFSET(L337,17*$J$236,0),L354)</f>
        <v>-7.357256925019099E-3</v>
      </c>
      <c r="M337" s="881">
        <f t="shared" ca="1" si="72"/>
        <v>-0.23832942080018599</v>
      </c>
      <c r="N337" s="703">
        <f t="shared" ca="1" si="43"/>
        <v>-7.357256925019099E-3</v>
      </c>
      <c r="O337" s="881">
        <f t="shared" ref="O337:P337" ca="1" si="73">IF(OFFSET(O337,17*$J$236,0)&lt;&gt;0,OFFSET(O337,17*$J$236,0),O354)</f>
        <v>59.634599807135977</v>
      </c>
      <c r="P337" s="881">
        <f t="shared" ca="1" si="73"/>
        <v>49.9498468715475</v>
      </c>
      <c r="Q337" s="702">
        <f t="shared" ca="1" si="45"/>
        <v>59.634599807135977</v>
      </c>
      <c r="R337" s="58"/>
      <c r="S337" s="883">
        <f t="shared" ref="S337:T337" ca="1" si="74">IF(OFFSET(S337,17*$J$236,0)&lt;&gt;0,OFFSET(S337,17*$J$236,0),S354)</f>
        <v>2850</v>
      </c>
      <c r="T337" s="883">
        <f t="shared" ca="1" si="74"/>
        <v>3031.9148936170213</v>
      </c>
      <c r="U337" s="58"/>
      <c r="V337" s="33"/>
      <c r="W337" s="17"/>
      <c r="X337" s="9"/>
      <c r="Y337" s="9"/>
      <c r="Z337" s="9"/>
    </row>
    <row r="338" spans="1:26" customFormat="1" ht="12" customHeight="1" outlineLevel="1" x14ac:dyDescent="0.35">
      <c r="A338" s="7"/>
      <c r="B338" s="8"/>
      <c r="C338" s="18"/>
      <c r="D338" s="18"/>
      <c r="E338" s="18"/>
      <c r="F338" s="27"/>
      <c r="G338" s="28"/>
      <c r="H338" s="665" t="str">
        <f>General!$G$26</f>
        <v>of</v>
      </c>
      <c r="I338" s="881">
        <f t="shared" ref="I338" ca="1" si="75">IF(OFFSET(I338,17*$J$236,0)&lt;&gt;0,OFFSET(I338,17*$J$236,0),I355)</f>
        <v>0.27922143700582119</v>
      </c>
      <c r="J338" s="881">
        <f t="shared" ca="1" si="36"/>
        <v>0.76457272473756355</v>
      </c>
      <c r="K338" s="702">
        <f t="shared" ca="1" si="41"/>
        <v>0.27922143700582119</v>
      </c>
      <c r="L338" s="881">
        <f t="shared" ref="L338:M338" ca="1" si="76">IF(OFFSET(L338,17*$J$236,0)&lt;&gt;0,OFFSET(L338,17*$J$236,0),L355)</f>
        <v>-7.357256925019099E-3</v>
      </c>
      <c r="M338" s="881">
        <f t="shared" ca="1" si="76"/>
        <v>-7.6575711842552718E-3</v>
      </c>
      <c r="N338" s="703">
        <f t="shared" ca="1" si="43"/>
        <v>-7.357256925019099E-3</v>
      </c>
      <c r="O338" s="881">
        <f t="shared" ref="O338:P338" ca="1" si="77">IF(OFFSET(O338,17*$J$236,0)&lt;&gt;0,OFFSET(O338,17*$J$236,0),O355)</f>
        <v>59.634599807135977</v>
      </c>
      <c r="P338" s="881">
        <f t="shared" ca="1" si="77"/>
        <v>26.132664118940603</v>
      </c>
      <c r="Q338" s="702">
        <f t="shared" ca="1" si="45"/>
        <v>59.634599807135977</v>
      </c>
      <c r="R338" s="58"/>
      <c r="S338" s="883">
        <f t="shared" ref="S338:T338" ca="1" si="78">IF(OFFSET(S338,17*$J$236,0)&lt;&gt;0,OFFSET(S338,17*$J$236,0),S355)</f>
        <v>0</v>
      </c>
      <c r="T338" s="883">
        <f t="shared" ca="1" si="78"/>
        <v>4261</v>
      </c>
      <c r="U338" s="58"/>
      <c r="V338" s="33"/>
      <c r="W338" s="17"/>
      <c r="X338" s="9"/>
      <c r="Y338" s="9"/>
      <c r="Z338" s="9"/>
    </row>
    <row r="339" spans="1:26" customFormat="1" ht="12" customHeight="1" outlineLevel="1" x14ac:dyDescent="0.35">
      <c r="A339" s="7"/>
      <c r="B339" s="8"/>
      <c r="C339" s="18"/>
      <c r="D339" s="18"/>
      <c r="E339" s="18"/>
      <c r="F339" s="27"/>
      <c r="G339" s="28"/>
      <c r="H339" s="665" t="str">
        <f>General!$G$27</f>
        <v>r</v>
      </c>
      <c r="I339" s="881">
        <f t="shared" ref="I339" ca="1" si="79">IF(OFFSET(I339,17*$J$236,0)&lt;&gt;0,OFFSET(I339,17*$J$236,0),I356)</f>
        <v>3.68221380318731</v>
      </c>
      <c r="J339" s="881">
        <f t="shared" ca="1" si="36"/>
        <v>1.3987353317483329</v>
      </c>
      <c r="K339" s="702">
        <f t="shared" ca="1" si="41"/>
        <v>3.68221380318731</v>
      </c>
      <c r="L339" s="881">
        <f t="shared" ref="L339:M339" ca="1" si="80">IF(OFFSET(L339,17*$J$236,0)&lt;&gt;0,OFFSET(L339,17*$J$236,0),L356)</f>
        <v>-1.2189769835128734</v>
      </c>
      <c r="M339" s="881">
        <f t="shared" ca="1" si="80"/>
        <v>-2.1449647872016701E-2</v>
      </c>
      <c r="N339" s="703">
        <f t="shared" ca="1" si="43"/>
        <v>-1.2189769835128734</v>
      </c>
      <c r="O339" s="881">
        <f t="shared" ref="O339:P339" ca="1" si="81">IF(OFFSET(O339,17*$J$236,0)&lt;&gt;0,OFFSET(O339,17*$J$236,0),O356)</f>
        <v>58.418686131386863</v>
      </c>
      <c r="P339" s="881">
        <f t="shared" ca="1" si="81"/>
        <v>49.949846871547493</v>
      </c>
      <c r="Q339" s="702">
        <f t="shared" ca="1" si="45"/>
        <v>58.418686131386863</v>
      </c>
      <c r="R339" s="58"/>
      <c r="S339" s="883">
        <f t="shared" ref="S339:T339" ca="1" si="82">IF(OFFSET(S339,17*$J$236,0)&lt;&gt;0,OFFSET(S339,17*$J$236,0),S356)</f>
        <v>1600</v>
      </c>
      <c r="T339" s="883">
        <f t="shared" ca="1" si="82"/>
        <v>1649.4845360824743</v>
      </c>
      <c r="U339" s="58"/>
      <c r="V339" s="33"/>
      <c r="W339" s="17"/>
      <c r="X339" s="9"/>
      <c r="Y339" s="9"/>
      <c r="Z339" s="9"/>
    </row>
    <row r="340" spans="1:26" customFormat="1" ht="12" customHeight="1" outlineLevel="1" x14ac:dyDescent="0.35">
      <c r="A340" s="7"/>
      <c r="B340" s="8"/>
      <c r="C340" s="18"/>
      <c r="D340" s="18"/>
      <c r="E340" s="18"/>
      <c r="F340" s="27"/>
      <c r="G340" s="28"/>
      <c r="H340" s="665" t="str">
        <f>General!$G$28</f>
        <v>rd</v>
      </c>
      <c r="I340" s="881">
        <f t="shared" ref="I340" ca="1" si="83">IF(OFFSET(I340,17*$J$236,0)&lt;&gt;0,OFFSET(I340,17*$J$236,0),I357)</f>
        <v>3.68221380318731</v>
      </c>
      <c r="J340" s="881">
        <f t="shared" ca="1" si="36"/>
        <v>1.3987353317483329</v>
      </c>
      <c r="K340" s="702">
        <f t="shared" ca="1" si="41"/>
        <v>3.68221380318731</v>
      </c>
      <c r="L340" s="881">
        <f t="shared" ref="L340:M340" ca="1" si="84">IF(OFFSET(L340,17*$J$236,0)&lt;&gt;0,OFFSET(L340,17*$J$236,0),L357)</f>
        <v>-1.2189769835128734</v>
      </c>
      <c r="M340" s="881">
        <f t="shared" ca="1" si="84"/>
        <v>-2.1449647872016701E-2</v>
      </c>
      <c r="N340" s="703">
        <f t="shared" ca="1" si="43"/>
        <v>-1.2189769835128734</v>
      </c>
      <c r="O340" s="881">
        <f t="shared" ref="O340:P340" ca="1" si="85">IF(OFFSET(O340,17*$J$236,0)&lt;&gt;0,OFFSET(O340,17*$J$236,0),O357)</f>
        <v>58.418686131386863</v>
      </c>
      <c r="P340" s="881">
        <f t="shared" ca="1" si="85"/>
        <v>49.949846871547493</v>
      </c>
      <c r="Q340" s="702">
        <f t="shared" ca="1" si="45"/>
        <v>58.418686131386863</v>
      </c>
      <c r="R340" s="58"/>
      <c r="S340" s="883">
        <f t="shared" ref="S340:T340" ca="1" si="86">IF(OFFSET(S340,17*$J$236,0)&lt;&gt;0,OFFSET(S340,17*$J$236,0),S357)</f>
        <v>1600</v>
      </c>
      <c r="T340" s="883">
        <f t="shared" ca="1" si="86"/>
        <v>1649.4845360824743</v>
      </c>
      <c r="U340" s="58"/>
      <c r="V340" s="33"/>
      <c r="W340" s="17"/>
      <c r="X340" s="9"/>
      <c r="Y340" s="9"/>
      <c r="Z340" s="9"/>
    </row>
    <row r="341" spans="1:26" customFormat="1" ht="12" customHeight="1" outlineLevel="1" x14ac:dyDescent="0.35">
      <c r="A341" s="7"/>
      <c r="B341" s="8"/>
      <c r="C341" s="18"/>
      <c r="D341" s="18"/>
      <c r="E341" s="18"/>
      <c r="F341" s="27"/>
      <c r="G341" s="28"/>
      <c r="H341" s="665" t="str">
        <f>General!$G$29</f>
        <v>v</v>
      </c>
      <c r="I341" s="881">
        <f t="shared" ref="I341" ca="1" si="87">IF(OFFSET(I341,17*$J$236,0)&lt;&gt;0,OFFSET(I341,17*$J$236,0),I358)</f>
        <v>2.7904598516458123</v>
      </c>
      <c r="J341" s="881">
        <f t="shared" ca="1" si="36"/>
        <v>0.75600000000000001</v>
      </c>
      <c r="K341" s="702">
        <f t="shared" ca="1" si="41"/>
        <v>2.7904598516458123</v>
      </c>
      <c r="L341" s="881">
        <f t="shared" ref="L341:M341" ca="1" si="88">IF(OFFSET(L341,17*$J$236,0)&lt;&gt;0,OFFSET(L341,17*$J$236,0),L358)</f>
        <v>-0.74098032031926875</v>
      </c>
      <c r="M341" s="881">
        <f t="shared" ca="1" si="88"/>
        <v>-1.4E-2</v>
      </c>
      <c r="N341" s="703">
        <f t="shared" ca="1" si="43"/>
        <v>-0.74098032031926875</v>
      </c>
      <c r="O341" s="881">
        <f t="shared" ref="O341:P341" ca="1" si="89">IF(OFFSET(O341,17*$J$236,0)&lt;&gt;0,OFFSET(O341,17*$J$236,0),O358)</f>
        <v>57.445790754257906</v>
      </c>
      <c r="P341" s="881">
        <f t="shared" ca="1" si="89"/>
        <v>27</v>
      </c>
      <c r="Q341" s="702">
        <f t="shared" ca="1" si="45"/>
        <v>57.445790754257906</v>
      </c>
      <c r="R341" s="58"/>
      <c r="S341" s="883">
        <f t="shared" ref="S341:T341" ca="1" si="90">IF(OFFSET(S341,17*$J$236,0)&lt;&gt;0,OFFSET(S341,17*$J$236,0),S358)</f>
        <v>2000</v>
      </c>
      <c r="T341" s="883">
        <f t="shared" ca="1" si="90"/>
        <v>2222.2222222222222</v>
      </c>
      <c r="U341" s="58"/>
      <c r="V341" s="33"/>
      <c r="W341" s="17"/>
      <c r="X341" s="9"/>
      <c r="Y341" s="9"/>
      <c r="Z341" s="9"/>
    </row>
    <row r="342" spans="1:26" customFormat="1" ht="12" customHeight="1" outlineLevel="1" x14ac:dyDescent="0.35">
      <c r="A342" s="7"/>
      <c r="B342" s="8"/>
      <c r="C342" s="18"/>
      <c r="D342" s="18"/>
      <c r="E342" s="18"/>
      <c r="F342" s="27"/>
      <c r="G342" s="28"/>
      <c r="H342" s="665" t="str">
        <f>General!$G$30</f>
        <v>w</v>
      </c>
      <c r="I342" s="881">
        <f t="shared" ref="I342" ca="1" si="91">IF(OFFSET(I342,17*$J$236,0)&lt;&gt;0,OFFSET(I342,17*$J$236,0),I359)</f>
        <v>3.9558257584621561</v>
      </c>
      <c r="J342" s="881">
        <f t="shared" ca="1" si="36"/>
        <v>1.3987353317483329</v>
      </c>
      <c r="K342" s="702">
        <f t="shared" ca="1" si="41"/>
        <v>3.9558257584621561</v>
      </c>
      <c r="L342" s="881">
        <f t="shared" ref="L342:M342" ca="1" si="92">IF(OFFSET(L342,17*$J$236,0)&lt;&gt;0,OFFSET(L342,17*$J$236,0),L359)</f>
        <v>-1.5702191175394</v>
      </c>
      <c r="M342" s="881">
        <f t="shared" ca="1" si="92"/>
        <v>-2.1449647872016701E-2</v>
      </c>
      <c r="N342" s="703">
        <f t="shared" ca="1" si="43"/>
        <v>-1.5702191175394</v>
      </c>
      <c r="O342" s="881">
        <f t="shared" ref="O342:P342" ca="1" si="93">IF(OFFSET(O342,17*$J$236,0)&lt;&gt;0,OFFSET(O342,17*$J$236,0),O359)</f>
        <v>55.103333333333332</v>
      </c>
      <c r="P342" s="881">
        <f t="shared" ca="1" si="93"/>
        <v>49.949846871547493</v>
      </c>
      <c r="Q342" s="702">
        <f t="shared" ca="1" si="45"/>
        <v>55.103333333333332</v>
      </c>
      <c r="R342" s="58"/>
      <c r="S342" s="883">
        <f t="shared" ref="S342:T342" ca="1" si="94">IF(OFFSET(S342,17*$J$236,0)&lt;&gt;0,OFFSET(S342,17*$J$236,0),S359)</f>
        <v>2850</v>
      </c>
      <c r="T342" s="883">
        <f t="shared" ca="1" si="94"/>
        <v>3031.9148936170213</v>
      </c>
      <c r="U342" s="58"/>
      <c r="V342" s="33"/>
      <c r="W342" s="17"/>
      <c r="X342" s="9"/>
      <c r="Y342" s="9"/>
      <c r="Z342" s="9"/>
    </row>
    <row r="343" spans="1:26" customFormat="1" outlineLevel="1" x14ac:dyDescent="0.35">
      <c r="A343" s="7"/>
      <c r="B343" s="8"/>
      <c r="C343" s="18"/>
      <c r="D343" s="18"/>
      <c r="E343" s="18"/>
      <c r="F343" s="27"/>
      <c r="G343" s="28"/>
      <c r="H343" s="665" t="str">
        <f>General!$G$31</f>
        <v>wd</v>
      </c>
      <c r="I343" s="881">
        <f t="shared" ref="I343" ca="1" si="95">IF(OFFSET(I343,17*$J$236,0)&lt;&gt;0,OFFSET(I343,17*$J$236,0),I360)</f>
        <v>3.9558257584621561</v>
      </c>
      <c r="J343" s="881">
        <f t="shared" ca="1" si="36"/>
        <v>1.3987353317483329</v>
      </c>
      <c r="K343" s="702">
        <f t="shared" ca="1" si="41"/>
        <v>3.9558257584621561</v>
      </c>
      <c r="L343" s="881">
        <f t="shared" ref="L343:M343" ca="1" si="96">IF(OFFSET(L343,17*$J$236,0)&lt;&gt;0,OFFSET(L343,17*$J$236,0),L360)</f>
        <v>-1.5702191175394</v>
      </c>
      <c r="M343" s="881">
        <f t="shared" ca="1" si="96"/>
        <v>-2.1449647872016701E-2</v>
      </c>
      <c r="N343" s="703">
        <f t="shared" ca="1" si="43"/>
        <v>-1.5702191175394</v>
      </c>
      <c r="O343" s="881">
        <f t="shared" ref="O343:P343" ca="1" si="97">IF(OFFSET(O343,17*$J$236,0)&lt;&gt;0,OFFSET(O343,17*$J$236,0),O360)</f>
        <v>55.103333333333332</v>
      </c>
      <c r="P343" s="881">
        <f t="shared" ca="1" si="97"/>
        <v>49.949846871547493</v>
      </c>
      <c r="Q343" s="702">
        <f t="shared" ca="1" si="45"/>
        <v>55.103333333333332</v>
      </c>
      <c r="R343" s="58"/>
      <c r="S343" s="883">
        <f t="shared" ref="S343:T343" ca="1" si="98">IF(OFFSET(S343,17*$J$236,0)&lt;&gt;0,OFFSET(S343,17*$J$236,0),S360)</f>
        <v>2850</v>
      </c>
      <c r="T343" s="883">
        <f t="shared" ca="1" si="98"/>
        <v>3031.9148936170213</v>
      </c>
      <c r="U343" s="58"/>
      <c r="V343" s="33"/>
      <c r="W343" s="17"/>
      <c r="X343" s="9"/>
      <c r="Y343" s="9"/>
      <c r="Z343" s="9"/>
    </row>
    <row r="344" spans="1:26" customFormat="1" outlineLevel="1" x14ac:dyDescent="0.35">
      <c r="A344" s="7"/>
      <c r="B344" s="8"/>
      <c r="C344" s="18"/>
      <c r="D344" s="18"/>
      <c r="E344" s="18"/>
      <c r="F344" s="27"/>
      <c r="G344" s="27"/>
      <c r="H344" s="665" t="str">
        <f>General!$G$32</f>
        <v>z</v>
      </c>
      <c r="I344" s="881">
        <f t="shared" ref="I344" ca="1" si="99">IF(OFFSET(I344,17*$J$236,0)&lt;&gt;0,OFFSET(I344,17*$J$236,0),I361)</f>
        <v>3.68221380318731</v>
      </c>
      <c r="J344" s="881">
        <f t="shared" ca="1" si="36"/>
        <v>1.3987353317483329</v>
      </c>
      <c r="K344" s="702">
        <f t="shared" ca="1" si="41"/>
        <v>3.68221380318731</v>
      </c>
      <c r="L344" s="881">
        <f t="shared" ref="L344:M344" ca="1" si="100">IF(OFFSET(L344,17*$J$236,0)&lt;&gt;0,OFFSET(L344,17*$J$236,0),L361)</f>
        <v>-1.2189769835128734</v>
      </c>
      <c r="M344" s="881">
        <f t="shared" ca="1" si="100"/>
        <v>-2.1449647872016701E-2</v>
      </c>
      <c r="N344" s="703">
        <f t="shared" ca="1" si="43"/>
        <v>-1.2189769835128734</v>
      </c>
      <c r="O344" s="881">
        <f t="shared" ref="O344:P344" ca="1" si="101">IF(OFFSET(O344,17*$J$236,0)&lt;&gt;0,OFFSET(O344,17*$J$236,0),O361)</f>
        <v>58.418686131386863</v>
      </c>
      <c r="P344" s="881">
        <f t="shared" ca="1" si="101"/>
        <v>49.949846871547493</v>
      </c>
      <c r="Q344" s="702">
        <f t="shared" ca="1" si="45"/>
        <v>58.418686131386863</v>
      </c>
      <c r="R344" s="645"/>
      <c r="S344" s="883">
        <f t="shared" ref="S344:T344" ca="1" si="102">IF(OFFSET(S344,17*$J$236,0)&lt;&gt;0,OFFSET(S344,17*$J$236,0),S361)</f>
        <v>1600</v>
      </c>
      <c r="T344" s="883">
        <f t="shared" ca="1" si="102"/>
        <v>1649.4845360824743</v>
      </c>
      <c r="U344" s="645"/>
      <c r="V344" s="39"/>
      <c r="W344" s="17"/>
      <c r="X344" s="9"/>
      <c r="Y344" s="9"/>
      <c r="Z344" s="9"/>
    </row>
    <row r="345" spans="1:26" customFormat="1" outlineLevel="1" x14ac:dyDescent="0.35">
      <c r="A345" s="7"/>
      <c r="B345" s="8"/>
      <c r="C345" s="18"/>
      <c r="D345" s="18"/>
      <c r="E345" s="18"/>
      <c r="F345" s="27"/>
      <c r="G345" s="27"/>
      <c r="H345" s="665" t="str">
        <f>General!$G$33</f>
        <v>zd</v>
      </c>
      <c r="I345" s="881">
        <f t="shared" ref="I345" ca="1" si="103">IF(OFFSET(I345,17*$J$236,0)&lt;&gt;0,OFFSET(I345,17*$J$236,0),I362)</f>
        <v>3.68221380318731</v>
      </c>
      <c r="J345" s="881">
        <f t="shared" ca="1" si="36"/>
        <v>1.3987353317483329</v>
      </c>
      <c r="K345" s="702">
        <f t="shared" ca="1" si="41"/>
        <v>3.68221380318731</v>
      </c>
      <c r="L345" s="881">
        <f t="shared" ref="L345:M345" ca="1" si="104">IF(OFFSET(L345,17*$J$236,0)&lt;&gt;0,OFFSET(L345,17*$J$236,0),L362)</f>
        <v>-1.2189769835128734</v>
      </c>
      <c r="M345" s="881">
        <f t="shared" ca="1" si="104"/>
        <v>-2.1449647872016701E-2</v>
      </c>
      <c r="N345" s="703">
        <f t="shared" ca="1" si="43"/>
        <v>-1.2189769835128734</v>
      </c>
      <c r="O345" s="881">
        <f t="shared" ref="O345:P345" ca="1" si="105">IF(OFFSET(O345,17*$J$236,0)&lt;&gt;0,OFFSET(O345,17*$J$236,0),O362)</f>
        <v>58.418686131386863</v>
      </c>
      <c r="P345" s="881">
        <f t="shared" ca="1" si="105"/>
        <v>49.949846871547493</v>
      </c>
      <c r="Q345" s="702">
        <f t="shared" ca="1" si="45"/>
        <v>58.418686131386863</v>
      </c>
      <c r="R345" s="39"/>
      <c r="S345" s="883">
        <f t="shared" ref="S345:T345" ca="1" si="106">IF(OFFSET(S345,17*$J$236,0)&lt;&gt;0,OFFSET(S345,17*$J$236,0),S362)</f>
        <v>1600</v>
      </c>
      <c r="T345" s="883">
        <f t="shared" ca="1" si="106"/>
        <v>1649.4845360824743</v>
      </c>
      <c r="U345" s="39"/>
      <c r="V345" s="31"/>
      <c r="W345" s="17"/>
      <c r="X345" s="9"/>
      <c r="Y345" s="9"/>
      <c r="Z345" s="9"/>
    </row>
    <row r="346" spans="1:26" customFormat="1" ht="12" customHeight="1" outlineLevel="1" x14ac:dyDescent="0.35">
      <c r="A346" s="7"/>
      <c r="B346" s="8"/>
      <c r="C346" s="18">
        <v>1</v>
      </c>
      <c r="D346" s="18"/>
      <c r="E346" s="18"/>
      <c r="F346" s="27"/>
      <c r="G346" s="28" t="str">
        <f>INDEX($K$237:$V$237,1,$C346)</f>
        <v>Ed's trials</v>
      </c>
      <c r="H346" s="665" t="str">
        <f>General!$G$17</f>
        <v>b</v>
      </c>
      <c r="I346" s="882">
        <v>2.7140565101111087</v>
      </c>
      <c r="J346" s="882">
        <v>1.3987353317483329</v>
      </c>
      <c r="K346" s="702">
        <f>I346</f>
        <v>2.7140565101111087</v>
      </c>
      <c r="L346" s="651">
        <v>-0.66707717569786473</v>
      </c>
      <c r="M346" s="651">
        <v>-2.1449647872016701E-2</v>
      </c>
      <c r="N346" s="703">
        <f>L346</f>
        <v>-0.66707717569786473</v>
      </c>
      <c r="O346" s="247">
        <v>73.228399228543893</v>
      </c>
      <c r="P346" s="247">
        <v>49.949846871547493</v>
      </c>
      <c r="Q346" s="702">
        <f>O346</f>
        <v>73.228399228543893</v>
      </c>
      <c r="R346" s="58"/>
      <c r="S346" s="251">
        <v>2850</v>
      </c>
      <c r="T346" s="662">
        <f t="shared" ref="T346" si="107">S346/$H$173</f>
        <v>3031.9148936170213</v>
      </c>
      <c r="U346" s="58"/>
      <c r="V346" s="33"/>
      <c r="W346" s="17"/>
      <c r="X346" s="9"/>
      <c r="Y346" s="9"/>
      <c r="Z346" s="9"/>
    </row>
    <row r="347" spans="1:26" customFormat="1" ht="12" customHeight="1" outlineLevel="2" x14ac:dyDescent="0.35">
      <c r="A347" s="7"/>
      <c r="B347" s="8"/>
      <c r="C347" s="18"/>
      <c r="D347" s="18"/>
      <c r="E347" s="18"/>
      <c r="F347" s="27"/>
      <c r="G347" s="28"/>
      <c r="H347" s="665" t="str">
        <f>General!$G$18</f>
        <v>bd</v>
      </c>
      <c r="I347" s="888">
        <f>I346</f>
        <v>2.7140565101111087</v>
      </c>
      <c r="J347" s="888">
        <f>J346</f>
        <v>1.3987353317483329</v>
      </c>
      <c r="K347" s="702">
        <f t="shared" ref="K347:K362" si="108">I347</f>
        <v>2.7140565101111087</v>
      </c>
      <c r="L347" s="891">
        <f>L346</f>
        <v>-0.66707717569786473</v>
      </c>
      <c r="M347" s="891">
        <f>M346</f>
        <v>-2.1449647872016701E-2</v>
      </c>
      <c r="N347" s="703">
        <f t="shared" ref="N347:N362" si="109">L347</f>
        <v>-0.66707717569786473</v>
      </c>
      <c r="O347" s="888">
        <f>O346</f>
        <v>73.228399228543893</v>
      </c>
      <c r="P347" s="888">
        <f>P346</f>
        <v>49.949846871547493</v>
      </c>
      <c r="Q347" s="702">
        <f t="shared" ref="Q347:Q362" si="110">O347</f>
        <v>73.228399228543893</v>
      </c>
      <c r="R347" s="58"/>
      <c r="S347" s="251">
        <v>2850</v>
      </c>
      <c r="T347" s="662">
        <f t="shared" ref="T347" si="111">S347/$H$174</f>
        <v>3031.9148936170213</v>
      </c>
      <c r="U347" s="58"/>
      <c r="V347" s="33"/>
      <c r="W347" s="17"/>
      <c r="X347" s="9"/>
      <c r="Y347" s="9"/>
      <c r="Z347" s="9"/>
    </row>
    <row r="348" spans="1:26" customFormat="1" ht="12" customHeight="1" outlineLevel="2" x14ac:dyDescent="0.35">
      <c r="A348" s="7"/>
      <c r="B348" s="8"/>
      <c r="C348" s="18"/>
      <c r="D348" s="18"/>
      <c r="E348" s="18"/>
      <c r="F348" s="27"/>
      <c r="G348" s="28"/>
      <c r="H348" s="665" t="str">
        <f>General!$G$19</f>
        <v>f</v>
      </c>
      <c r="I348" s="882">
        <f>0.21988823630969*7.88</f>
        <v>1.7327193021203573</v>
      </c>
      <c r="J348" s="882">
        <v>1.3987353317483329</v>
      </c>
      <c r="K348" s="702">
        <f t="shared" si="108"/>
        <v>1.7327193021203573</v>
      </c>
      <c r="L348" s="651">
        <v>-4.6010728402032814E-3</v>
      </c>
      <c r="M348" s="651">
        <v>-2.1449647872016701E-2</v>
      </c>
      <c r="N348" s="703">
        <f t="shared" si="109"/>
        <v>-4.6010728402032814E-3</v>
      </c>
      <c r="O348" s="247">
        <v>57.445790754257906</v>
      </c>
      <c r="P348" s="247">
        <v>49.949846871547493</v>
      </c>
      <c r="Q348" s="702">
        <f t="shared" si="110"/>
        <v>57.445790754257906</v>
      </c>
      <c r="R348" s="58"/>
      <c r="S348" s="251">
        <v>2000</v>
      </c>
      <c r="T348" s="662">
        <f t="shared" ref="T348" si="112">S348/$H$175</f>
        <v>2222.2222222222222</v>
      </c>
      <c r="U348" s="58"/>
      <c r="V348" s="33"/>
      <c r="W348" s="17"/>
      <c r="X348" s="9"/>
      <c r="Y348" s="9"/>
      <c r="Z348" s="9"/>
    </row>
    <row r="349" spans="1:26" customFormat="1" ht="12" customHeight="1" outlineLevel="2" x14ac:dyDescent="0.35">
      <c r="A349" s="7"/>
      <c r="B349" s="8"/>
      <c r="C349" s="18"/>
      <c r="D349" s="18"/>
      <c r="E349" s="18"/>
      <c r="F349" s="27"/>
      <c r="G349" s="28"/>
      <c r="H349" s="665" t="str">
        <f>General!$G$20</f>
        <v>h</v>
      </c>
      <c r="I349" s="890">
        <f>I353</f>
        <v>0.27922143700582119</v>
      </c>
      <c r="J349" s="890">
        <f>J353</f>
        <v>4.6624511058277696</v>
      </c>
      <c r="K349" s="702">
        <f t="shared" si="108"/>
        <v>0.27922143700582119</v>
      </c>
      <c r="L349" s="892">
        <f>L353</f>
        <v>-7.357256925019099E-3</v>
      </c>
      <c r="M349" s="892">
        <f>M353</f>
        <v>-0.23832942080018599</v>
      </c>
      <c r="N349" s="703">
        <f t="shared" si="109"/>
        <v>-7.357256925019099E-3</v>
      </c>
      <c r="O349" s="890">
        <f>O353</f>
        <v>59.634599807135977</v>
      </c>
      <c r="P349" s="890">
        <f>P353</f>
        <v>49.9498468715475</v>
      </c>
      <c r="Q349" s="702">
        <f t="shared" si="110"/>
        <v>59.634599807135977</v>
      </c>
      <c r="R349" s="58"/>
      <c r="S349" s="251">
        <v>10387</v>
      </c>
      <c r="T349" s="662">
        <f t="shared" ref="T349" si="113">S349/$H$176</f>
        <v>11050</v>
      </c>
      <c r="U349" s="58"/>
      <c r="V349" s="33"/>
      <c r="W349" s="17"/>
      <c r="X349" s="9"/>
      <c r="Y349" s="9"/>
      <c r="Z349" s="9"/>
    </row>
    <row r="350" spans="1:26" customFormat="1" ht="12" customHeight="1" outlineLevel="2" x14ac:dyDescent="0.35">
      <c r="A350" s="7"/>
      <c r="B350" s="8"/>
      <c r="C350" s="18"/>
      <c r="D350" s="18"/>
      <c r="E350" s="18"/>
      <c r="F350" s="27"/>
      <c r="G350" s="28"/>
      <c r="H350" s="665" t="str">
        <f>General!$G$21</f>
        <v>i</v>
      </c>
      <c r="I350" s="882">
        <f>0.21988823630969*7.88</f>
        <v>1.7327193021203573</v>
      </c>
      <c r="J350" s="882">
        <v>1.3987353317483329</v>
      </c>
      <c r="K350" s="702">
        <f t="shared" si="108"/>
        <v>1.7327193021203573</v>
      </c>
      <c r="L350" s="651">
        <v>-4.6010728402032814E-3</v>
      </c>
      <c r="M350" s="651">
        <v>-2.1449647872016701E-2</v>
      </c>
      <c r="N350" s="703">
        <f t="shared" si="109"/>
        <v>-4.6010728402032814E-3</v>
      </c>
      <c r="O350" s="247">
        <v>57.445790754257906</v>
      </c>
      <c r="P350" s="247">
        <v>49.949846871547493</v>
      </c>
      <c r="Q350" s="702">
        <f t="shared" si="110"/>
        <v>57.445790754257906</v>
      </c>
      <c r="R350" s="58"/>
      <c r="S350" s="251">
        <v>2000</v>
      </c>
      <c r="T350" s="662">
        <f t="shared" ref="T350" si="114">S350/$H$177</f>
        <v>2222.2222222222222</v>
      </c>
      <c r="U350" s="58"/>
      <c r="V350" s="33"/>
      <c r="W350" s="17"/>
      <c r="X350" s="9"/>
      <c r="Y350" s="9"/>
      <c r="Z350" s="9"/>
    </row>
    <row r="351" spans="1:26" customFormat="1" ht="12" customHeight="1" outlineLevel="2" x14ac:dyDescent="0.35">
      <c r="A351" s="7"/>
      <c r="B351" s="8"/>
      <c r="C351" s="18"/>
      <c r="D351" s="18"/>
      <c r="E351" s="18"/>
      <c r="F351" s="27"/>
      <c r="G351" s="28"/>
      <c r="H351" s="665" t="str">
        <f>General!$G$22</f>
        <v>k</v>
      </c>
      <c r="I351" s="882">
        <f>0.21988823630969*7.88</f>
        <v>1.7327193021203573</v>
      </c>
      <c r="J351" s="882">
        <v>1.3987353317483329</v>
      </c>
      <c r="K351" s="702">
        <f t="shared" si="108"/>
        <v>1.7327193021203573</v>
      </c>
      <c r="L351" s="651">
        <v>-4.6010728402032814E-3</v>
      </c>
      <c r="M351" s="651">
        <v>-2.1449647872016701E-2</v>
      </c>
      <c r="N351" s="703">
        <f t="shared" si="109"/>
        <v>-4.6010728402032814E-3</v>
      </c>
      <c r="O351" s="247">
        <v>57.445790754257906</v>
      </c>
      <c r="P351" s="247">
        <v>49.949846871547493</v>
      </c>
      <c r="Q351" s="702">
        <f t="shared" si="110"/>
        <v>57.445790754257906</v>
      </c>
      <c r="R351" s="58"/>
      <c r="S351" s="251">
        <v>2000</v>
      </c>
      <c r="T351" s="662">
        <f t="shared" ref="T351" si="115">S351/$H$178</f>
        <v>2222.2222222222222</v>
      </c>
      <c r="U351" s="58"/>
      <c r="V351" s="33"/>
      <c r="W351" s="17"/>
      <c r="X351" s="9"/>
      <c r="Y351" s="9"/>
      <c r="Z351" s="9"/>
    </row>
    <row r="352" spans="1:26" customFormat="1" ht="12" customHeight="1" outlineLevel="2" x14ac:dyDescent="0.35">
      <c r="A352" s="7"/>
      <c r="B352" s="8"/>
      <c r="C352" s="18"/>
      <c r="D352" s="18"/>
      <c r="E352" s="18"/>
      <c r="F352" s="27"/>
      <c r="G352" s="28"/>
      <c r="H352" s="665" t="str">
        <f>General!$G$23</f>
        <v>l</v>
      </c>
      <c r="I352" s="882">
        <f>0.21988823630969/7.88*100</f>
        <v>2.7904598516458123</v>
      </c>
      <c r="J352" s="882">
        <f>0.2268/30*100</f>
        <v>0.75600000000000001</v>
      </c>
      <c r="K352" s="702">
        <f t="shared" si="108"/>
        <v>2.7904598516458123</v>
      </c>
      <c r="L352" s="651">
        <f>-0.00460107284020328/(7.88/100)^2</f>
        <v>-0.74098032031926875</v>
      </c>
      <c r="M352" s="651">
        <f>-0.00126/(30/100)^2</f>
        <v>-1.4E-2</v>
      </c>
      <c r="N352" s="703">
        <f t="shared" si="109"/>
        <v>-0.74098032031926875</v>
      </c>
      <c r="O352" s="247">
        <v>57.445790754257906</v>
      </c>
      <c r="P352" s="247">
        <v>27</v>
      </c>
      <c r="Q352" s="702">
        <f t="shared" si="110"/>
        <v>57.445790754257906</v>
      </c>
      <c r="R352" s="58"/>
      <c r="S352" s="251">
        <v>2000</v>
      </c>
      <c r="T352" s="662">
        <f t="shared" ref="T352" si="116">S352/$H$179</f>
        <v>2222.2222222222222</v>
      </c>
      <c r="U352" s="58"/>
      <c r="V352" s="33"/>
      <c r="W352" s="17"/>
      <c r="X352" s="9"/>
      <c r="Y352" s="9"/>
      <c r="Z352" s="9"/>
    </row>
    <row r="353" spans="1:26" customFormat="1" ht="12" customHeight="1" outlineLevel="2" x14ac:dyDescent="0.35">
      <c r="A353" s="7"/>
      <c r="B353" s="8"/>
      <c r="C353" s="18"/>
      <c r="D353" s="18"/>
      <c r="E353" s="18"/>
      <c r="F353" s="27"/>
      <c r="G353" s="28"/>
      <c r="H353" s="665" t="str">
        <f>General!$G$24</f>
        <v>o</v>
      </c>
      <c r="I353" s="882">
        <v>0.27922143700582119</v>
      </c>
      <c r="J353" s="882">
        <v>4.6624511058277696</v>
      </c>
      <c r="K353" s="702">
        <f t="shared" si="108"/>
        <v>0.27922143700582119</v>
      </c>
      <c r="L353" s="651">
        <v>-7.357256925019099E-3</v>
      </c>
      <c r="M353" s="651">
        <v>-0.23832942080018599</v>
      </c>
      <c r="N353" s="703">
        <f t="shared" si="109"/>
        <v>-7.357256925019099E-3</v>
      </c>
      <c r="O353" s="247">
        <v>59.634599807135977</v>
      </c>
      <c r="P353" s="247">
        <v>49.9498468715475</v>
      </c>
      <c r="Q353" s="702">
        <f t="shared" si="110"/>
        <v>59.634599807135977</v>
      </c>
      <c r="R353" s="58"/>
      <c r="S353" s="251">
        <v>2850</v>
      </c>
      <c r="T353" s="662">
        <f t="shared" ref="T353" si="117">S353/$H$180</f>
        <v>3031.9148936170213</v>
      </c>
      <c r="U353" s="58"/>
      <c r="V353" s="33"/>
      <c r="W353" s="17"/>
      <c r="X353" s="9"/>
      <c r="Y353" s="9"/>
      <c r="Z353" s="9"/>
    </row>
    <row r="354" spans="1:26" customFormat="1" ht="12" customHeight="1" outlineLevel="2" x14ac:dyDescent="0.35">
      <c r="A354" s="7"/>
      <c r="B354" s="8"/>
      <c r="C354" s="18"/>
      <c r="D354" s="18"/>
      <c r="E354" s="18"/>
      <c r="F354" s="27"/>
      <c r="G354" s="28"/>
      <c r="H354" s="665" t="str">
        <f>General!$G$25</f>
        <v>od</v>
      </c>
      <c r="I354" s="888">
        <f t="shared" ref="I354:J355" si="118">I353</f>
        <v>0.27922143700582119</v>
      </c>
      <c r="J354" s="888">
        <f t="shared" si="118"/>
        <v>4.6624511058277696</v>
      </c>
      <c r="K354" s="702">
        <f t="shared" si="108"/>
        <v>0.27922143700582119</v>
      </c>
      <c r="L354" s="891">
        <f t="shared" ref="L354:M355" si="119">L353</f>
        <v>-7.357256925019099E-3</v>
      </c>
      <c r="M354" s="891">
        <f t="shared" si="119"/>
        <v>-0.23832942080018599</v>
      </c>
      <c r="N354" s="703">
        <f t="shared" si="109"/>
        <v>-7.357256925019099E-3</v>
      </c>
      <c r="O354" s="888">
        <f t="shared" ref="O354:P355" si="120">O353</f>
        <v>59.634599807135977</v>
      </c>
      <c r="P354" s="888">
        <f t="shared" si="120"/>
        <v>49.9498468715475</v>
      </c>
      <c r="Q354" s="702">
        <f t="shared" si="110"/>
        <v>59.634599807135977</v>
      </c>
      <c r="R354" s="58"/>
      <c r="S354" s="251">
        <v>2850</v>
      </c>
      <c r="T354" s="662">
        <f t="shared" ref="T354" si="121">S354/$H$181</f>
        <v>3031.9148936170213</v>
      </c>
      <c r="U354" s="58"/>
      <c r="V354" s="33"/>
      <c r="W354" s="17"/>
      <c r="X354" s="9"/>
      <c r="Y354" s="9"/>
      <c r="Z354" s="9"/>
    </row>
    <row r="355" spans="1:26" customFormat="1" ht="12" customHeight="1" outlineLevel="2" x14ac:dyDescent="0.35">
      <c r="A355" s="7"/>
      <c r="B355" s="8"/>
      <c r="C355" s="18"/>
      <c r="D355" s="18"/>
      <c r="E355" s="18"/>
      <c r="F355" s="27"/>
      <c r="G355" s="28"/>
      <c r="H355" s="665" t="str">
        <f>General!$G$26</f>
        <v>of</v>
      </c>
      <c r="I355" s="888">
        <f t="shared" si="118"/>
        <v>0.27922143700582119</v>
      </c>
      <c r="J355" s="888">
        <f t="shared" si="118"/>
        <v>4.6624511058277696</v>
      </c>
      <c r="K355" s="702">
        <f t="shared" si="108"/>
        <v>0.27922143700582119</v>
      </c>
      <c r="L355" s="891">
        <f t="shared" si="119"/>
        <v>-7.357256925019099E-3</v>
      </c>
      <c r="M355" s="891">
        <f t="shared" si="119"/>
        <v>-0.23832942080018599</v>
      </c>
      <c r="N355" s="703">
        <f t="shared" si="109"/>
        <v>-7.357256925019099E-3</v>
      </c>
      <c r="O355" s="888">
        <f t="shared" si="120"/>
        <v>59.634599807135977</v>
      </c>
      <c r="P355" s="888">
        <f t="shared" si="120"/>
        <v>49.9498468715475</v>
      </c>
      <c r="Q355" s="702">
        <f t="shared" si="110"/>
        <v>59.634599807135977</v>
      </c>
      <c r="R355" s="58"/>
      <c r="S355" s="251"/>
      <c r="T355" s="251">
        <v>3032</v>
      </c>
      <c r="U355" s="58"/>
      <c r="V355" s="33"/>
      <c r="W355" s="17"/>
      <c r="X355" s="9"/>
      <c r="Y355" s="9"/>
      <c r="Z355" s="9"/>
    </row>
    <row r="356" spans="1:26" customFormat="1" ht="12" customHeight="1" outlineLevel="2" x14ac:dyDescent="0.35">
      <c r="A356" s="7"/>
      <c r="B356" s="8"/>
      <c r="C356" s="18"/>
      <c r="D356" s="18"/>
      <c r="E356" s="18"/>
      <c r="F356" s="27"/>
      <c r="G356" s="28"/>
      <c r="H356" s="665" t="str">
        <f>General!$G$27</f>
        <v>r</v>
      </c>
      <c r="I356" s="882">
        <v>3.68221380318731</v>
      </c>
      <c r="J356" s="882">
        <v>1.3987353317483329</v>
      </c>
      <c r="K356" s="702">
        <f t="shared" si="108"/>
        <v>3.68221380318731</v>
      </c>
      <c r="L356" s="651">
        <v>-1.2189769835128734</v>
      </c>
      <c r="M356" s="651">
        <v>-2.1449647872016701E-2</v>
      </c>
      <c r="N356" s="703">
        <f t="shared" si="109"/>
        <v>-1.2189769835128734</v>
      </c>
      <c r="O356" s="247">
        <v>58.418686131386863</v>
      </c>
      <c r="P356" s="247">
        <v>49.949846871547493</v>
      </c>
      <c r="Q356" s="702">
        <f t="shared" si="110"/>
        <v>58.418686131386863</v>
      </c>
      <c r="R356" s="58"/>
      <c r="S356" s="251">
        <v>1600</v>
      </c>
      <c r="T356" s="662">
        <f t="shared" ref="T356" si="122">S356/$H$183</f>
        <v>1649.4845360824743</v>
      </c>
      <c r="U356" s="58"/>
      <c r="V356" s="33"/>
      <c r="W356" s="17"/>
      <c r="X356" s="9"/>
      <c r="Y356" s="9"/>
      <c r="Z356" s="9"/>
    </row>
    <row r="357" spans="1:26" customFormat="1" ht="12" customHeight="1" outlineLevel="2" x14ac:dyDescent="0.35">
      <c r="A357" s="7"/>
      <c r="B357" s="8"/>
      <c r="C357" s="18"/>
      <c r="D357" s="18"/>
      <c r="E357" s="18"/>
      <c r="F357" s="27"/>
      <c r="G357" s="28"/>
      <c r="H357" s="665" t="str">
        <f>General!$G$28</f>
        <v>rd</v>
      </c>
      <c r="I357" s="888">
        <f>I356</f>
        <v>3.68221380318731</v>
      </c>
      <c r="J357" s="888">
        <f>J356</f>
        <v>1.3987353317483329</v>
      </c>
      <c r="K357" s="702">
        <f t="shared" si="108"/>
        <v>3.68221380318731</v>
      </c>
      <c r="L357" s="891">
        <f>L356</f>
        <v>-1.2189769835128734</v>
      </c>
      <c r="M357" s="891">
        <f>M356</f>
        <v>-2.1449647872016701E-2</v>
      </c>
      <c r="N357" s="703">
        <f t="shared" si="109"/>
        <v>-1.2189769835128734</v>
      </c>
      <c r="O357" s="888">
        <f>O356</f>
        <v>58.418686131386863</v>
      </c>
      <c r="P357" s="888">
        <f>P356</f>
        <v>49.949846871547493</v>
      </c>
      <c r="Q357" s="702">
        <f t="shared" si="110"/>
        <v>58.418686131386863</v>
      </c>
      <c r="R357" s="58"/>
      <c r="S357" s="251">
        <v>1600</v>
      </c>
      <c r="T357" s="662">
        <f t="shared" ref="T357" si="123">S357/$H$184</f>
        <v>1649.4845360824743</v>
      </c>
      <c r="U357" s="58"/>
      <c r="V357" s="33"/>
      <c r="W357" s="17"/>
      <c r="X357" s="9"/>
      <c r="Y357" s="9"/>
      <c r="Z357" s="9"/>
    </row>
    <row r="358" spans="1:26" customFormat="1" ht="12" customHeight="1" outlineLevel="2" x14ac:dyDescent="0.35">
      <c r="A358" s="7"/>
      <c r="B358" s="8"/>
      <c r="C358" s="18"/>
      <c r="D358" s="18"/>
      <c r="E358" s="18"/>
      <c r="F358" s="27"/>
      <c r="G358" s="28"/>
      <c r="H358" s="665" t="str">
        <f>General!$G$29</f>
        <v>v</v>
      </c>
      <c r="I358" s="894">
        <f>I352</f>
        <v>2.7904598516458123</v>
      </c>
      <c r="J358" s="894">
        <f>J352</f>
        <v>0.75600000000000001</v>
      </c>
      <c r="K358" s="702">
        <f t="shared" si="108"/>
        <v>2.7904598516458123</v>
      </c>
      <c r="L358" s="895">
        <f>L352</f>
        <v>-0.74098032031926875</v>
      </c>
      <c r="M358" s="895">
        <f>M352</f>
        <v>-1.4E-2</v>
      </c>
      <c r="N358" s="703">
        <f t="shared" si="109"/>
        <v>-0.74098032031926875</v>
      </c>
      <c r="O358" s="894">
        <f>O352</f>
        <v>57.445790754257906</v>
      </c>
      <c r="P358" s="894">
        <f>P352</f>
        <v>27</v>
      </c>
      <c r="Q358" s="702">
        <f t="shared" si="110"/>
        <v>57.445790754257906</v>
      </c>
      <c r="R358" s="58"/>
      <c r="S358" s="251">
        <v>2000</v>
      </c>
      <c r="T358" s="662">
        <f t="shared" ref="T358" si="124">S358/$H$185</f>
        <v>2222.2222222222222</v>
      </c>
      <c r="U358" s="58"/>
      <c r="V358" s="33"/>
      <c r="W358" s="17"/>
      <c r="X358" s="9"/>
      <c r="Y358" s="9"/>
      <c r="Z358" s="9"/>
    </row>
    <row r="359" spans="1:26" customFormat="1" ht="12" customHeight="1" outlineLevel="2" x14ac:dyDescent="0.35">
      <c r="A359" s="7"/>
      <c r="B359" s="8"/>
      <c r="C359" s="18"/>
      <c r="D359" s="18"/>
      <c r="E359" s="18"/>
      <c r="F359" s="27"/>
      <c r="G359" s="28"/>
      <c r="H359" s="665" t="str">
        <f>General!$G$30</f>
        <v>w</v>
      </c>
      <c r="I359" s="882">
        <v>3.9558257584621561</v>
      </c>
      <c r="J359" s="882">
        <v>1.3987353317483329</v>
      </c>
      <c r="K359" s="702">
        <f t="shared" si="108"/>
        <v>3.9558257584621561</v>
      </c>
      <c r="L359" s="651">
        <v>-1.5702191175394</v>
      </c>
      <c r="M359" s="651">
        <v>-2.1449647872016701E-2</v>
      </c>
      <c r="N359" s="703">
        <f t="shared" si="109"/>
        <v>-1.5702191175394</v>
      </c>
      <c r="O359" s="247">
        <v>55.103333333333332</v>
      </c>
      <c r="P359" s="247">
        <v>49.949846871547493</v>
      </c>
      <c r="Q359" s="702">
        <f t="shared" si="110"/>
        <v>55.103333333333332</v>
      </c>
      <c r="R359" s="58"/>
      <c r="S359" s="251">
        <v>2850</v>
      </c>
      <c r="T359" s="662">
        <f t="shared" ref="T359" si="125">S359/$H$186</f>
        <v>3031.9148936170213</v>
      </c>
      <c r="U359" s="58"/>
      <c r="V359" s="33"/>
      <c r="W359" s="17"/>
      <c r="X359" s="9"/>
      <c r="Y359" s="9"/>
      <c r="Z359" s="9"/>
    </row>
    <row r="360" spans="1:26" customFormat="1" outlineLevel="2" x14ac:dyDescent="0.35">
      <c r="A360" s="7"/>
      <c r="B360" s="8"/>
      <c r="C360" s="18"/>
      <c r="D360" s="18"/>
      <c r="E360" s="18"/>
      <c r="F360" s="27"/>
      <c r="G360" s="28"/>
      <c r="H360" s="665" t="str">
        <f>General!$G$31</f>
        <v>wd</v>
      </c>
      <c r="I360" s="888">
        <f>I359</f>
        <v>3.9558257584621561</v>
      </c>
      <c r="J360" s="888">
        <f>J359</f>
        <v>1.3987353317483329</v>
      </c>
      <c r="K360" s="702">
        <f t="shared" si="108"/>
        <v>3.9558257584621561</v>
      </c>
      <c r="L360" s="891">
        <f>L359</f>
        <v>-1.5702191175394</v>
      </c>
      <c r="M360" s="891">
        <f>M359</f>
        <v>-2.1449647872016701E-2</v>
      </c>
      <c r="N360" s="703">
        <f t="shared" si="109"/>
        <v>-1.5702191175394</v>
      </c>
      <c r="O360" s="888">
        <f>O359</f>
        <v>55.103333333333332</v>
      </c>
      <c r="P360" s="888">
        <f>P359</f>
        <v>49.949846871547493</v>
      </c>
      <c r="Q360" s="702">
        <f t="shared" si="110"/>
        <v>55.103333333333332</v>
      </c>
      <c r="R360" s="58"/>
      <c r="S360" s="251">
        <v>2850</v>
      </c>
      <c r="T360" s="662">
        <f t="shared" ref="T360" si="126">S360/$H$187</f>
        <v>3031.9148936170213</v>
      </c>
      <c r="U360" s="58"/>
      <c r="V360" s="33"/>
      <c r="W360" s="17"/>
      <c r="X360" s="9"/>
      <c r="Y360" s="9"/>
      <c r="Z360" s="9"/>
    </row>
    <row r="361" spans="1:26" customFormat="1" outlineLevel="2" x14ac:dyDescent="0.35">
      <c r="A361" s="7"/>
      <c r="B361" s="8"/>
      <c r="C361" s="18"/>
      <c r="D361" s="18"/>
      <c r="E361" s="18"/>
      <c r="F361" s="27"/>
      <c r="G361" s="27"/>
      <c r="H361" s="665" t="str">
        <f>General!$G$32</f>
        <v>z</v>
      </c>
      <c r="I361" s="889">
        <f>I356</f>
        <v>3.68221380318731</v>
      </c>
      <c r="J361" s="889">
        <f>J356</f>
        <v>1.3987353317483329</v>
      </c>
      <c r="K361" s="702">
        <f t="shared" si="108"/>
        <v>3.68221380318731</v>
      </c>
      <c r="L361" s="893">
        <f>L356</f>
        <v>-1.2189769835128734</v>
      </c>
      <c r="M361" s="893">
        <f>M356</f>
        <v>-2.1449647872016701E-2</v>
      </c>
      <c r="N361" s="703">
        <f t="shared" si="109"/>
        <v>-1.2189769835128734</v>
      </c>
      <c r="O361" s="889">
        <f>O356</f>
        <v>58.418686131386863</v>
      </c>
      <c r="P361" s="889">
        <f>P356</f>
        <v>49.949846871547493</v>
      </c>
      <c r="Q361" s="702">
        <f t="shared" si="110"/>
        <v>58.418686131386863</v>
      </c>
      <c r="R361" s="645"/>
      <c r="S361" s="251">
        <v>1600</v>
      </c>
      <c r="T361" s="662">
        <f t="shared" ref="T361" si="127">S361/$H$188</f>
        <v>1649.4845360824743</v>
      </c>
      <c r="U361" s="645"/>
      <c r="V361" s="39"/>
      <c r="W361" s="17"/>
      <c r="X361" s="9"/>
      <c r="Y361" s="9"/>
      <c r="Z361" s="9"/>
    </row>
    <row r="362" spans="1:26" customFormat="1" outlineLevel="2" x14ac:dyDescent="0.35">
      <c r="A362" s="7"/>
      <c r="B362" s="8"/>
      <c r="C362" s="18"/>
      <c r="D362" s="18"/>
      <c r="E362" s="18"/>
      <c r="F362" s="27"/>
      <c r="G362" s="27"/>
      <c r="H362" s="665" t="str">
        <f>General!$G$33</f>
        <v>zd</v>
      </c>
      <c r="I362" s="888">
        <f>I361</f>
        <v>3.68221380318731</v>
      </c>
      <c r="J362" s="888">
        <f>J361</f>
        <v>1.3987353317483329</v>
      </c>
      <c r="K362" s="702">
        <f t="shared" si="108"/>
        <v>3.68221380318731</v>
      </c>
      <c r="L362" s="891">
        <f>L361</f>
        <v>-1.2189769835128734</v>
      </c>
      <c r="M362" s="891">
        <f>M361</f>
        <v>-2.1449647872016701E-2</v>
      </c>
      <c r="N362" s="703">
        <f t="shared" si="109"/>
        <v>-1.2189769835128734</v>
      </c>
      <c r="O362" s="888">
        <f>O361</f>
        <v>58.418686131386863</v>
      </c>
      <c r="P362" s="888">
        <f>P361</f>
        <v>49.949846871547493</v>
      </c>
      <c r="Q362" s="702">
        <f t="shared" si="110"/>
        <v>58.418686131386863</v>
      </c>
      <c r="R362" s="39"/>
      <c r="S362" s="251">
        <v>1600</v>
      </c>
      <c r="T362" s="662">
        <f t="shared" ref="T362" si="128">S362/$H$189</f>
        <v>1649.4845360824743</v>
      </c>
      <c r="U362" s="39"/>
      <c r="V362" s="31"/>
      <c r="W362" s="17"/>
      <c r="X362" s="9"/>
      <c r="Y362" s="9"/>
      <c r="Z362" s="9"/>
    </row>
    <row r="363" spans="1:26" customFormat="1" ht="12" customHeight="1" outlineLevel="1" x14ac:dyDescent="0.35">
      <c r="A363" s="7"/>
      <c r="B363" s="8"/>
      <c r="C363" s="18">
        <v>2</v>
      </c>
      <c r="D363" s="18"/>
      <c r="E363" s="18"/>
      <c r="F363" s="27"/>
      <c r="G363" s="28" t="str">
        <f>INDEX($K$237:$V$237,1,$C363)</f>
        <v>White</v>
      </c>
      <c r="H363" s="665" t="str">
        <f>General!$G$17</f>
        <v>b</v>
      </c>
      <c r="I363" s="882"/>
      <c r="J363" s="882"/>
      <c r="K363" s="702">
        <f>I363</f>
        <v>0</v>
      </c>
      <c r="L363" s="651"/>
      <c r="M363" s="651"/>
      <c r="N363" s="703">
        <f>L363</f>
        <v>0</v>
      </c>
      <c r="O363" s="247"/>
      <c r="P363" s="247"/>
      <c r="Q363" s="702">
        <f>O363</f>
        <v>0</v>
      </c>
      <c r="R363" s="58"/>
      <c r="S363" s="251"/>
      <c r="T363" s="662">
        <f t="shared" ref="T363" si="129">S363/$H$173</f>
        <v>0</v>
      </c>
      <c r="U363" s="58"/>
      <c r="V363" s="33"/>
      <c r="W363" s="17"/>
      <c r="X363" s="9"/>
      <c r="Y363" s="9"/>
      <c r="Z363" s="9"/>
    </row>
    <row r="364" spans="1:26" customFormat="1" ht="12" customHeight="1" outlineLevel="2" x14ac:dyDescent="0.35">
      <c r="A364" s="7"/>
      <c r="B364" s="8"/>
      <c r="C364" s="18"/>
      <c r="D364" s="18"/>
      <c r="E364" s="18"/>
      <c r="F364" s="27"/>
      <c r="G364" s="28"/>
      <c r="H364" s="665" t="str">
        <f>General!$G$18</f>
        <v>bd</v>
      </c>
      <c r="I364" s="882"/>
      <c r="J364" s="882"/>
      <c r="K364" s="702">
        <f t="shared" ref="K364:K379" si="130">I364</f>
        <v>0</v>
      </c>
      <c r="L364" s="651"/>
      <c r="M364" s="651"/>
      <c r="N364" s="703">
        <f t="shared" ref="N364:N379" si="131">L364</f>
        <v>0</v>
      </c>
      <c r="O364" s="247"/>
      <c r="P364" s="247"/>
      <c r="Q364" s="702">
        <f t="shared" ref="Q364:Q379" si="132">O364</f>
        <v>0</v>
      </c>
      <c r="R364" s="58"/>
      <c r="S364" s="251"/>
      <c r="T364" s="662">
        <f t="shared" ref="T364" si="133">S364/$H$174</f>
        <v>0</v>
      </c>
      <c r="U364" s="58"/>
      <c r="V364" s="33"/>
      <c r="W364" s="17"/>
      <c r="X364" s="9"/>
      <c r="Y364" s="9"/>
      <c r="Z364" s="9"/>
    </row>
    <row r="365" spans="1:26" customFormat="1" ht="12" customHeight="1" outlineLevel="2" x14ac:dyDescent="0.35">
      <c r="A365" s="7"/>
      <c r="B365" s="8"/>
      <c r="C365" s="18"/>
      <c r="D365" s="18"/>
      <c r="E365" s="18"/>
      <c r="F365" s="27"/>
      <c r="G365" s="28"/>
      <c r="H365" s="665" t="str">
        <f>General!$G$19</f>
        <v>f</v>
      </c>
      <c r="I365" s="882"/>
      <c r="J365" s="882"/>
      <c r="K365" s="702">
        <f t="shared" si="130"/>
        <v>0</v>
      </c>
      <c r="L365" s="651"/>
      <c r="M365" s="651"/>
      <c r="N365" s="703">
        <f t="shared" si="131"/>
        <v>0</v>
      </c>
      <c r="O365" s="247"/>
      <c r="P365" s="247"/>
      <c r="Q365" s="702">
        <f t="shared" si="132"/>
        <v>0</v>
      </c>
      <c r="R365" s="58"/>
      <c r="S365" s="251"/>
      <c r="T365" s="662">
        <f t="shared" ref="T365" si="134">S365/$H$175</f>
        <v>0</v>
      </c>
      <c r="U365" s="58"/>
      <c r="V365" s="33"/>
      <c r="W365" s="17"/>
      <c r="X365" s="9"/>
      <c r="Y365" s="9"/>
      <c r="Z365" s="9"/>
    </row>
    <row r="366" spans="1:26" customFormat="1" ht="12" customHeight="1" outlineLevel="2" x14ac:dyDescent="0.35">
      <c r="A366" s="7"/>
      <c r="B366" s="8"/>
      <c r="C366" s="18"/>
      <c r="D366" s="18"/>
      <c r="E366" s="18"/>
      <c r="F366" s="27"/>
      <c r="G366" s="28"/>
      <c r="H366" s="665" t="str">
        <f>General!$G$20</f>
        <v>h</v>
      </c>
      <c r="I366" s="882"/>
      <c r="J366" s="882"/>
      <c r="K366" s="702">
        <f t="shared" si="130"/>
        <v>0</v>
      </c>
      <c r="L366" s="651"/>
      <c r="M366" s="651"/>
      <c r="N366" s="703">
        <f t="shared" si="131"/>
        <v>0</v>
      </c>
      <c r="O366" s="247"/>
      <c r="P366" s="247"/>
      <c r="Q366" s="702">
        <f t="shared" si="132"/>
        <v>0</v>
      </c>
      <c r="R366" s="58"/>
      <c r="S366" s="251"/>
      <c r="T366" s="662">
        <f t="shared" ref="T366" si="135">S366/$H$176</f>
        <v>0</v>
      </c>
      <c r="U366" s="58"/>
      <c r="V366" s="33"/>
      <c r="W366" s="17"/>
      <c r="X366" s="9"/>
      <c r="Y366" s="9"/>
      <c r="Z366" s="9"/>
    </row>
    <row r="367" spans="1:26" customFormat="1" ht="12" customHeight="1" outlineLevel="2" x14ac:dyDescent="0.35">
      <c r="A367" s="7"/>
      <c r="B367" s="8"/>
      <c r="C367" s="18"/>
      <c r="D367" s="18"/>
      <c r="E367" s="18"/>
      <c r="F367" s="27"/>
      <c r="G367" s="28"/>
      <c r="H367" s="665" t="str">
        <f>General!$G$21</f>
        <v>i</v>
      </c>
      <c r="I367" s="882"/>
      <c r="J367" s="882"/>
      <c r="K367" s="702">
        <f t="shared" si="130"/>
        <v>0</v>
      </c>
      <c r="L367" s="651"/>
      <c r="M367" s="651"/>
      <c r="N367" s="703">
        <f t="shared" si="131"/>
        <v>0</v>
      </c>
      <c r="O367" s="247"/>
      <c r="P367" s="247"/>
      <c r="Q367" s="702">
        <f t="shared" si="132"/>
        <v>0</v>
      </c>
      <c r="R367" s="58"/>
      <c r="S367" s="251"/>
      <c r="T367" s="662">
        <f t="shared" ref="T367" si="136">S367/$H$177</f>
        <v>0</v>
      </c>
      <c r="U367" s="58"/>
      <c r="V367" s="33"/>
      <c r="W367" s="17"/>
      <c r="X367" s="9"/>
      <c r="Y367" s="9"/>
      <c r="Z367" s="9"/>
    </row>
    <row r="368" spans="1:26" customFormat="1" ht="12" customHeight="1" outlineLevel="2" x14ac:dyDescent="0.35">
      <c r="A368" s="7"/>
      <c r="B368" s="8"/>
      <c r="C368" s="18"/>
      <c r="D368" s="18"/>
      <c r="E368" s="18"/>
      <c r="F368" s="27"/>
      <c r="G368" s="28"/>
      <c r="H368" s="665" t="str">
        <f>General!$G$22</f>
        <v>k</v>
      </c>
      <c r="I368" s="882"/>
      <c r="J368" s="882"/>
      <c r="K368" s="702">
        <f t="shared" si="130"/>
        <v>0</v>
      </c>
      <c r="L368" s="651"/>
      <c r="M368" s="651"/>
      <c r="N368" s="703">
        <f t="shared" si="131"/>
        <v>0</v>
      </c>
      <c r="O368" s="247"/>
      <c r="P368" s="247"/>
      <c r="Q368" s="702">
        <f t="shared" si="132"/>
        <v>0</v>
      </c>
      <c r="R368" s="58"/>
      <c r="S368" s="251"/>
      <c r="T368" s="662">
        <f t="shared" ref="T368" si="137">S368/$H$178</f>
        <v>0</v>
      </c>
      <c r="U368" s="58"/>
      <c r="V368" s="33"/>
      <c r="W368" s="17"/>
      <c r="X368" s="9"/>
      <c r="Y368" s="9"/>
      <c r="Z368" s="9"/>
    </row>
    <row r="369" spans="1:26" customFormat="1" ht="12" customHeight="1" outlineLevel="2" x14ac:dyDescent="0.35">
      <c r="A369" s="7"/>
      <c r="B369" s="8"/>
      <c r="C369" s="18"/>
      <c r="D369" s="18"/>
      <c r="E369" s="18"/>
      <c r="F369" s="27"/>
      <c r="G369" s="28"/>
      <c r="H369" s="665" t="str">
        <f>General!$G$23</f>
        <v>l</v>
      </c>
      <c r="I369" s="882"/>
      <c r="J369" s="882">
        <v>0.8739669217175331</v>
      </c>
      <c r="K369" s="702">
        <f t="shared" si="130"/>
        <v>0</v>
      </c>
      <c r="L369" s="651"/>
      <c r="M369" s="651">
        <v>-2.3153920285814016E-2</v>
      </c>
      <c r="N369" s="703">
        <f t="shared" si="131"/>
        <v>0</v>
      </c>
      <c r="O369" s="247"/>
      <c r="P369" s="247">
        <v>32.148520299581264</v>
      </c>
      <c r="Q369" s="702">
        <f t="shared" si="132"/>
        <v>0</v>
      </c>
      <c r="R369" s="58"/>
      <c r="S369" s="251"/>
      <c r="T369" s="251">
        <v>3190</v>
      </c>
      <c r="U369" s="58"/>
      <c r="V369" s="33"/>
      <c r="W369" s="17"/>
      <c r="X369" s="9"/>
      <c r="Y369" s="9"/>
      <c r="Z369" s="9"/>
    </row>
    <row r="370" spans="1:26" customFormat="1" ht="12" customHeight="1" outlineLevel="2" x14ac:dyDescent="0.35">
      <c r="A370" s="7"/>
      <c r="B370" s="8"/>
      <c r="C370" s="18"/>
      <c r="D370" s="18"/>
      <c r="E370" s="18"/>
      <c r="F370" s="27"/>
      <c r="G370" s="28"/>
      <c r="H370" s="665" t="str">
        <f>General!$G$24</f>
        <v>o</v>
      </c>
      <c r="I370" s="882"/>
      <c r="J370" s="882"/>
      <c r="K370" s="702">
        <f t="shared" si="130"/>
        <v>0</v>
      </c>
      <c r="L370" s="651"/>
      <c r="M370" s="651"/>
      <c r="N370" s="703">
        <f t="shared" si="131"/>
        <v>0</v>
      </c>
      <c r="O370" s="247"/>
      <c r="P370" s="247"/>
      <c r="Q370" s="702">
        <f t="shared" si="132"/>
        <v>0</v>
      </c>
      <c r="R370" s="58"/>
      <c r="S370" s="251"/>
      <c r="T370" s="662">
        <f t="shared" ref="T370" si="138">S370/$H$180</f>
        <v>0</v>
      </c>
      <c r="U370" s="58"/>
      <c r="V370" s="33"/>
      <c r="W370" s="17"/>
      <c r="X370" s="9"/>
      <c r="Y370" s="9"/>
      <c r="Z370" s="9"/>
    </row>
    <row r="371" spans="1:26" customFormat="1" ht="12" customHeight="1" outlineLevel="2" x14ac:dyDescent="0.35">
      <c r="A371" s="7"/>
      <c r="B371" s="8"/>
      <c r="C371" s="18"/>
      <c r="D371" s="18"/>
      <c r="E371" s="18"/>
      <c r="F371" s="27"/>
      <c r="G371" s="28"/>
      <c r="H371" s="665" t="str">
        <f>General!$G$25</f>
        <v>od</v>
      </c>
      <c r="I371" s="882"/>
      <c r="J371" s="882"/>
      <c r="K371" s="702">
        <f t="shared" si="130"/>
        <v>0</v>
      </c>
      <c r="L371" s="651"/>
      <c r="M371" s="651"/>
      <c r="N371" s="703">
        <f t="shared" si="131"/>
        <v>0</v>
      </c>
      <c r="O371" s="247"/>
      <c r="P371" s="247"/>
      <c r="Q371" s="702">
        <f t="shared" si="132"/>
        <v>0</v>
      </c>
      <c r="R371" s="58"/>
      <c r="S371" s="251"/>
      <c r="T371" s="662">
        <f t="shared" ref="T371" si="139">S371/$H$181</f>
        <v>0</v>
      </c>
      <c r="U371" s="58"/>
      <c r="V371" s="33"/>
      <c r="W371" s="17"/>
      <c r="X371" s="9"/>
      <c r="Y371" s="9"/>
      <c r="Z371" s="9"/>
    </row>
    <row r="372" spans="1:26" customFormat="1" ht="12" customHeight="1" outlineLevel="2" x14ac:dyDescent="0.35">
      <c r="A372" s="7"/>
      <c r="B372" s="8"/>
      <c r="C372" s="18"/>
      <c r="D372" s="18"/>
      <c r="E372" s="18"/>
      <c r="F372" s="27"/>
      <c r="G372" s="28"/>
      <c r="H372" s="665" t="str">
        <f>General!$G$26</f>
        <v>of</v>
      </c>
      <c r="I372" s="882"/>
      <c r="J372" s="882"/>
      <c r="K372" s="702">
        <f t="shared" si="130"/>
        <v>0</v>
      </c>
      <c r="L372" s="651"/>
      <c r="M372" s="651"/>
      <c r="N372" s="703">
        <f t="shared" si="131"/>
        <v>0</v>
      </c>
      <c r="O372" s="247"/>
      <c r="P372" s="247"/>
      <c r="Q372" s="702">
        <f t="shared" si="132"/>
        <v>0</v>
      </c>
      <c r="R372" s="58"/>
      <c r="S372" s="251"/>
      <c r="T372" s="251">
        <v>3032</v>
      </c>
      <c r="U372" s="58"/>
      <c r="V372" s="33"/>
      <c r="W372" s="17"/>
      <c r="X372" s="9"/>
      <c r="Y372" s="9"/>
      <c r="Z372" s="9"/>
    </row>
    <row r="373" spans="1:26" customFormat="1" ht="12" customHeight="1" outlineLevel="2" x14ac:dyDescent="0.35">
      <c r="A373" s="7"/>
      <c r="B373" s="8"/>
      <c r="C373" s="18"/>
      <c r="D373" s="18"/>
      <c r="E373" s="18"/>
      <c r="F373" s="27"/>
      <c r="G373" s="28"/>
      <c r="H373" s="665" t="str">
        <f>General!$G$27</f>
        <v>r</v>
      </c>
      <c r="I373" s="882"/>
      <c r="J373" s="882"/>
      <c r="K373" s="702">
        <f t="shared" si="130"/>
        <v>0</v>
      </c>
      <c r="L373" s="651"/>
      <c r="M373" s="651"/>
      <c r="N373" s="703">
        <f t="shared" si="131"/>
        <v>0</v>
      </c>
      <c r="O373" s="247"/>
      <c r="P373" s="247"/>
      <c r="Q373" s="702">
        <f t="shared" si="132"/>
        <v>0</v>
      </c>
      <c r="R373" s="58"/>
      <c r="S373" s="251"/>
      <c r="T373" s="662">
        <f t="shared" ref="T373" si="140">S373/$H$183</f>
        <v>0</v>
      </c>
      <c r="U373" s="58"/>
      <c r="V373" s="33"/>
      <c r="W373" s="17"/>
      <c r="X373" s="9"/>
      <c r="Y373" s="9"/>
      <c r="Z373" s="9"/>
    </row>
    <row r="374" spans="1:26" customFormat="1" ht="12" customHeight="1" outlineLevel="2" x14ac:dyDescent="0.35">
      <c r="A374" s="7"/>
      <c r="B374" s="8"/>
      <c r="C374" s="18"/>
      <c r="D374" s="18"/>
      <c r="E374" s="18"/>
      <c r="F374" s="27"/>
      <c r="G374" s="28"/>
      <c r="H374" s="665" t="str">
        <f>General!$G$28</f>
        <v>rd</v>
      </c>
      <c r="I374" s="882"/>
      <c r="J374" s="882"/>
      <c r="K374" s="702">
        <f t="shared" si="130"/>
        <v>0</v>
      </c>
      <c r="L374" s="651"/>
      <c r="M374" s="651"/>
      <c r="N374" s="703">
        <f t="shared" si="131"/>
        <v>0</v>
      </c>
      <c r="O374" s="247"/>
      <c r="P374" s="247"/>
      <c r="Q374" s="702">
        <f t="shared" si="132"/>
        <v>0</v>
      </c>
      <c r="R374" s="58"/>
      <c r="S374" s="251"/>
      <c r="T374" s="662">
        <f t="shared" ref="T374" si="141">S374/$H$184</f>
        <v>0</v>
      </c>
      <c r="U374" s="58"/>
      <c r="V374" s="33"/>
      <c r="W374" s="17"/>
      <c r="X374" s="9"/>
      <c r="Y374" s="9"/>
      <c r="Z374" s="9"/>
    </row>
    <row r="375" spans="1:26" customFormat="1" ht="12" customHeight="1" outlineLevel="2" x14ac:dyDescent="0.35">
      <c r="A375" s="7"/>
      <c r="B375" s="8"/>
      <c r="C375" s="18"/>
      <c r="D375" s="18"/>
      <c r="E375" s="18"/>
      <c r="F375" s="27"/>
      <c r="G375" s="28"/>
      <c r="H375" s="665" t="str">
        <f>General!$G$29</f>
        <v>v</v>
      </c>
      <c r="I375" s="882"/>
      <c r="J375" s="882"/>
      <c r="K375" s="702">
        <f t="shared" si="130"/>
        <v>0</v>
      </c>
      <c r="L375" s="651"/>
      <c r="M375" s="651"/>
      <c r="N375" s="703">
        <f t="shared" si="131"/>
        <v>0</v>
      </c>
      <c r="O375" s="247"/>
      <c r="P375" s="247"/>
      <c r="Q375" s="702">
        <f t="shared" si="132"/>
        <v>0</v>
      </c>
      <c r="R375" s="58"/>
      <c r="S375" s="251"/>
      <c r="T375" s="662">
        <f t="shared" ref="T375" si="142">S375/$H$185</f>
        <v>0</v>
      </c>
      <c r="U375" s="58"/>
      <c r="V375" s="33"/>
      <c r="W375" s="17"/>
      <c r="X375" s="9"/>
      <c r="Y375" s="9"/>
      <c r="Z375" s="9"/>
    </row>
    <row r="376" spans="1:26" customFormat="1" ht="12" customHeight="1" outlineLevel="2" x14ac:dyDescent="0.35">
      <c r="A376" s="7"/>
      <c r="B376" s="8"/>
      <c r="C376" s="18"/>
      <c r="D376" s="18"/>
      <c r="E376" s="18"/>
      <c r="F376" s="27"/>
      <c r="G376" s="28"/>
      <c r="H376" s="665" t="str">
        <f>General!$G$30</f>
        <v>w</v>
      </c>
      <c r="I376" s="882"/>
      <c r="J376" s="882"/>
      <c r="K376" s="702">
        <f t="shared" si="130"/>
        <v>0</v>
      </c>
      <c r="L376" s="651"/>
      <c r="M376" s="651"/>
      <c r="N376" s="703">
        <f t="shared" si="131"/>
        <v>0</v>
      </c>
      <c r="O376" s="247"/>
      <c r="P376" s="247"/>
      <c r="Q376" s="702">
        <f t="shared" si="132"/>
        <v>0</v>
      </c>
      <c r="R376" s="58"/>
      <c r="S376" s="251"/>
      <c r="T376" s="662">
        <f t="shared" ref="T376" si="143">S376/$H$186</f>
        <v>0</v>
      </c>
      <c r="U376" s="58"/>
      <c r="V376" s="33"/>
      <c r="W376" s="17"/>
      <c r="X376" s="9"/>
      <c r="Y376" s="9"/>
      <c r="Z376" s="9"/>
    </row>
    <row r="377" spans="1:26" customFormat="1" outlineLevel="2" x14ac:dyDescent="0.35">
      <c r="A377" s="7"/>
      <c r="B377" s="8"/>
      <c r="C377" s="18"/>
      <c r="D377" s="18"/>
      <c r="E377" s="18"/>
      <c r="F377" s="27"/>
      <c r="G377" s="28"/>
      <c r="H377" s="665" t="str">
        <f>General!$G$31</f>
        <v>wd</v>
      </c>
      <c r="I377" s="882"/>
      <c r="J377" s="882"/>
      <c r="K377" s="702">
        <f t="shared" si="130"/>
        <v>0</v>
      </c>
      <c r="L377" s="651"/>
      <c r="M377" s="651"/>
      <c r="N377" s="703">
        <f t="shared" si="131"/>
        <v>0</v>
      </c>
      <c r="O377" s="247"/>
      <c r="P377" s="247"/>
      <c r="Q377" s="702">
        <f t="shared" si="132"/>
        <v>0</v>
      </c>
      <c r="R377" s="58"/>
      <c r="S377" s="251"/>
      <c r="T377" s="662">
        <f t="shared" ref="T377" si="144">S377/$H$187</f>
        <v>0</v>
      </c>
      <c r="U377" s="58"/>
      <c r="V377" s="33"/>
      <c r="W377" s="17"/>
      <c r="X377" s="9"/>
      <c r="Y377" s="9"/>
      <c r="Z377" s="9"/>
    </row>
    <row r="378" spans="1:26" customFormat="1" outlineLevel="2" x14ac:dyDescent="0.35">
      <c r="A378" s="7"/>
      <c r="B378" s="8"/>
      <c r="C378" s="18"/>
      <c r="D378" s="18"/>
      <c r="E378" s="18"/>
      <c r="F378" s="27"/>
      <c r="G378" s="27"/>
      <c r="H378" s="665" t="str">
        <f>General!$G$32</f>
        <v>z</v>
      </c>
      <c r="I378" s="882"/>
      <c r="J378" s="882"/>
      <c r="K378" s="702">
        <f t="shared" si="130"/>
        <v>0</v>
      </c>
      <c r="L378" s="651"/>
      <c r="M378" s="651"/>
      <c r="N378" s="703">
        <f t="shared" si="131"/>
        <v>0</v>
      </c>
      <c r="O378" s="247"/>
      <c r="P378" s="247"/>
      <c r="Q378" s="702">
        <f t="shared" si="132"/>
        <v>0</v>
      </c>
      <c r="R378" s="645"/>
      <c r="S378" s="251"/>
      <c r="T378" s="662">
        <f t="shared" ref="T378" si="145">S378/$H$188</f>
        <v>0</v>
      </c>
      <c r="U378" s="645"/>
      <c r="V378" s="39"/>
      <c r="W378" s="17"/>
      <c r="X378" s="9"/>
      <c r="Y378" s="9"/>
      <c r="Z378" s="9"/>
    </row>
    <row r="379" spans="1:26" customFormat="1" outlineLevel="2" x14ac:dyDescent="0.35">
      <c r="A379" s="7"/>
      <c r="B379" s="8"/>
      <c r="C379" s="18"/>
      <c r="D379" s="18"/>
      <c r="E379" s="18"/>
      <c r="F379" s="27"/>
      <c r="G379" s="27"/>
      <c r="H379" s="665" t="str">
        <f>General!$G$33</f>
        <v>zd</v>
      </c>
      <c r="I379" s="882"/>
      <c r="J379" s="882"/>
      <c r="K379" s="702">
        <f t="shared" si="130"/>
        <v>0</v>
      </c>
      <c r="L379" s="651"/>
      <c r="M379" s="651"/>
      <c r="N379" s="703">
        <f t="shared" si="131"/>
        <v>0</v>
      </c>
      <c r="O379" s="247"/>
      <c r="P379" s="247"/>
      <c r="Q379" s="702">
        <f t="shared" si="132"/>
        <v>0</v>
      </c>
      <c r="R379" s="39"/>
      <c r="S379" s="251"/>
      <c r="T379" s="662">
        <f t="shared" ref="T379" si="146">S379/$H$189</f>
        <v>0</v>
      </c>
      <c r="U379" s="39"/>
      <c r="V379" s="31"/>
      <c r="W379" s="17"/>
      <c r="X379" s="9"/>
      <c r="Y379" s="9"/>
      <c r="Z379" s="9"/>
    </row>
    <row r="380" spans="1:26" customFormat="1" ht="12" customHeight="1" outlineLevel="1" x14ac:dyDescent="0.35">
      <c r="A380" s="7"/>
      <c r="B380" s="8"/>
      <c r="C380" s="18">
        <v>3</v>
      </c>
      <c r="D380" s="18"/>
      <c r="E380" s="18"/>
      <c r="F380" s="27"/>
      <c r="G380" s="28" t="str">
        <f>INDEX($K$237:$V$237,1,$C380)</f>
        <v>Scanlon</v>
      </c>
      <c r="H380" s="665" t="str">
        <f>General!$G$17</f>
        <v>b</v>
      </c>
      <c r="I380" s="882"/>
      <c r="J380" s="882"/>
      <c r="K380" s="702">
        <f>I380</f>
        <v>0</v>
      </c>
      <c r="L380" s="651"/>
      <c r="M380" s="651"/>
      <c r="N380" s="703">
        <f>L380</f>
        <v>0</v>
      </c>
      <c r="O380" s="247"/>
      <c r="P380" s="247"/>
      <c r="Q380" s="702">
        <f>O380</f>
        <v>0</v>
      </c>
      <c r="R380" s="58"/>
      <c r="S380" s="251"/>
      <c r="T380" s="662">
        <f t="shared" ref="T380" si="147">S380/$H$173</f>
        <v>0</v>
      </c>
      <c r="U380" s="58"/>
      <c r="V380" s="33"/>
      <c r="W380" s="17"/>
      <c r="X380" s="9"/>
      <c r="Y380" s="9"/>
      <c r="Z380" s="9"/>
    </row>
    <row r="381" spans="1:26" customFormat="1" ht="12" customHeight="1" outlineLevel="2" x14ac:dyDescent="0.35">
      <c r="A381" s="7"/>
      <c r="B381" s="8"/>
      <c r="C381" s="18"/>
      <c r="D381" s="18"/>
      <c r="E381" s="18"/>
      <c r="F381" s="27"/>
      <c r="G381" s="28"/>
      <c r="H381" s="665" t="str">
        <f>General!$G$18</f>
        <v>bd</v>
      </c>
      <c r="I381" s="882"/>
      <c r="J381" s="882"/>
      <c r="K381" s="702">
        <f t="shared" ref="K381:K396" si="148">I381</f>
        <v>0</v>
      </c>
      <c r="L381" s="651"/>
      <c r="M381" s="651"/>
      <c r="N381" s="703">
        <f t="shared" ref="N381:N396" si="149">L381</f>
        <v>0</v>
      </c>
      <c r="O381" s="247"/>
      <c r="P381" s="247"/>
      <c r="Q381" s="702">
        <f t="shared" ref="Q381:Q396" si="150">O381</f>
        <v>0</v>
      </c>
      <c r="R381" s="58"/>
      <c r="S381" s="251"/>
      <c r="T381" s="662">
        <f t="shared" ref="T381" si="151">S381/$H$174</f>
        <v>0</v>
      </c>
      <c r="U381" s="58"/>
      <c r="V381" s="33"/>
      <c r="W381" s="17"/>
      <c r="X381" s="9"/>
      <c r="Y381" s="9"/>
      <c r="Z381" s="9"/>
    </row>
    <row r="382" spans="1:26" customFormat="1" ht="12" customHeight="1" outlineLevel="2" x14ac:dyDescent="0.35">
      <c r="A382" s="7"/>
      <c r="B382" s="8"/>
      <c r="C382" s="18"/>
      <c r="D382" s="18"/>
      <c r="E382" s="18"/>
      <c r="F382" s="27"/>
      <c r="G382" s="28"/>
      <c r="H382" s="665" t="str">
        <f>General!$G$19</f>
        <v>f</v>
      </c>
      <c r="I382" s="882"/>
      <c r="J382" s="882"/>
      <c r="K382" s="702">
        <f t="shared" si="148"/>
        <v>0</v>
      </c>
      <c r="L382" s="651"/>
      <c r="M382" s="651"/>
      <c r="N382" s="703">
        <f t="shared" si="149"/>
        <v>0</v>
      </c>
      <c r="O382" s="247"/>
      <c r="P382" s="247"/>
      <c r="Q382" s="702">
        <f t="shared" si="150"/>
        <v>0</v>
      </c>
      <c r="R382" s="58"/>
      <c r="S382" s="251"/>
      <c r="T382" s="662">
        <f t="shared" ref="T382" si="152">S382/$H$175</f>
        <v>0</v>
      </c>
      <c r="U382" s="58"/>
      <c r="V382" s="33"/>
      <c r="W382" s="17"/>
      <c r="X382" s="9"/>
      <c r="Y382" s="9"/>
      <c r="Z382" s="9"/>
    </row>
    <row r="383" spans="1:26" customFormat="1" ht="12" customHeight="1" outlineLevel="2" x14ac:dyDescent="0.35">
      <c r="A383" s="7"/>
      <c r="B383" s="8"/>
      <c r="C383" s="18"/>
      <c r="D383" s="18"/>
      <c r="E383" s="18"/>
      <c r="F383" s="27"/>
      <c r="G383" s="28"/>
      <c r="H383" s="665" t="str">
        <f>General!$G$20</f>
        <v>h</v>
      </c>
      <c r="I383" s="882"/>
      <c r="J383" s="882"/>
      <c r="K383" s="702">
        <f t="shared" si="148"/>
        <v>0</v>
      </c>
      <c r="L383" s="651"/>
      <c r="M383" s="651"/>
      <c r="N383" s="703">
        <f t="shared" si="149"/>
        <v>0</v>
      </c>
      <c r="O383" s="247"/>
      <c r="P383" s="247"/>
      <c r="Q383" s="702">
        <f t="shared" si="150"/>
        <v>0</v>
      </c>
      <c r="R383" s="58"/>
      <c r="S383" s="251"/>
      <c r="T383" s="662">
        <f t="shared" ref="T383" si="153">S383/$H$176</f>
        <v>0</v>
      </c>
      <c r="U383" s="58"/>
      <c r="V383" s="33"/>
      <c r="W383" s="17"/>
      <c r="X383" s="9"/>
      <c r="Y383" s="9"/>
      <c r="Z383" s="9"/>
    </row>
    <row r="384" spans="1:26" customFormat="1" ht="12" customHeight="1" outlineLevel="2" x14ac:dyDescent="0.35">
      <c r="A384" s="7"/>
      <c r="B384" s="8"/>
      <c r="C384" s="18"/>
      <c r="D384" s="18"/>
      <c r="E384" s="18"/>
      <c r="F384" s="27"/>
      <c r="G384" s="28"/>
      <c r="H384" s="665" t="str">
        <f>General!$G$21</f>
        <v>i</v>
      </c>
      <c r="I384" s="882"/>
      <c r="J384" s="882"/>
      <c r="K384" s="702">
        <f t="shared" si="148"/>
        <v>0</v>
      </c>
      <c r="L384" s="651"/>
      <c r="M384" s="651"/>
      <c r="N384" s="703">
        <f t="shared" si="149"/>
        <v>0</v>
      </c>
      <c r="O384" s="247"/>
      <c r="P384" s="247"/>
      <c r="Q384" s="702">
        <f t="shared" si="150"/>
        <v>0</v>
      </c>
      <c r="R384" s="58"/>
      <c r="S384" s="251"/>
      <c r="T384" s="662">
        <f t="shared" ref="T384" si="154">S384/$H$177</f>
        <v>0</v>
      </c>
      <c r="U384" s="58"/>
      <c r="V384" s="33"/>
      <c r="W384" s="17"/>
      <c r="X384" s="9"/>
      <c r="Y384" s="9"/>
      <c r="Z384" s="9"/>
    </row>
    <row r="385" spans="1:26" customFormat="1" ht="12" customHeight="1" outlineLevel="2" x14ac:dyDescent="0.35">
      <c r="A385" s="7"/>
      <c r="B385" s="8"/>
      <c r="C385" s="18"/>
      <c r="D385" s="18"/>
      <c r="E385" s="18"/>
      <c r="F385" s="27"/>
      <c r="G385" s="28"/>
      <c r="H385" s="665" t="str">
        <f>General!$G$22</f>
        <v>k</v>
      </c>
      <c r="I385" s="882"/>
      <c r="J385" s="882"/>
      <c r="K385" s="702">
        <f t="shared" si="148"/>
        <v>0</v>
      </c>
      <c r="L385" s="651"/>
      <c r="M385" s="651"/>
      <c r="N385" s="703">
        <f t="shared" si="149"/>
        <v>0</v>
      </c>
      <c r="O385" s="247"/>
      <c r="P385" s="247"/>
      <c r="Q385" s="702">
        <f t="shared" si="150"/>
        <v>0</v>
      </c>
      <c r="R385" s="58"/>
      <c r="S385" s="251"/>
      <c r="T385" s="662">
        <f t="shared" ref="T385" si="155">S385/$H$178</f>
        <v>0</v>
      </c>
      <c r="U385" s="58"/>
      <c r="V385" s="33"/>
      <c r="W385" s="17"/>
      <c r="X385" s="9"/>
      <c r="Y385" s="9"/>
      <c r="Z385" s="9"/>
    </row>
    <row r="386" spans="1:26" customFormat="1" ht="12" customHeight="1" outlineLevel="2" x14ac:dyDescent="0.35">
      <c r="A386" s="7"/>
      <c r="B386" s="8"/>
      <c r="C386" s="18"/>
      <c r="D386" s="18"/>
      <c r="E386" s="18"/>
      <c r="F386" s="27"/>
      <c r="G386" s="28"/>
      <c r="H386" s="665" t="str">
        <f>General!$G$23</f>
        <v>l</v>
      </c>
      <c r="I386" s="882"/>
      <c r="J386" s="882">
        <v>0.68734865245418886</v>
      </c>
      <c r="K386" s="702">
        <f t="shared" si="148"/>
        <v>0</v>
      </c>
      <c r="L386" s="651"/>
      <c r="M386" s="651">
        <v>-9.2590097541280607E-3</v>
      </c>
      <c r="N386" s="703">
        <f t="shared" si="149"/>
        <v>0</v>
      </c>
      <c r="O386" s="247"/>
      <c r="P386" s="247">
        <v>21.217017991446205</v>
      </c>
      <c r="Q386" s="702">
        <f t="shared" si="150"/>
        <v>0</v>
      </c>
      <c r="R386" s="58"/>
      <c r="S386" s="251"/>
      <c r="T386" s="251">
        <v>4130</v>
      </c>
      <c r="U386" s="58"/>
      <c r="V386" s="33"/>
      <c r="W386" s="17"/>
      <c r="X386" s="9"/>
      <c r="Y386" s="9"/>
      <c r="Z386" s="9"/>
    </row>
    <row r="387" spans="1:26" customFormat="1" ht="12" customHeight="1" outlineLevel="2" x14ac:dyDescent="0.35">
      <c r="A387" s="7"/>
      <c r="B387" s="8"/>
      <c r="C387" s="18"/>
      <c r="D387" s="18"/>
      <c r="E387" s="18"/>
      <c r="F387" s="27"/>
      <c r="G387" s="28"/>
      <c r="H387" s="665" t="str">
        <f>General!$G$24</f>
        <v>o</v>
      </c>
      <c r="I387" s="882"/>
      <c r="J387" s="882"/>
      <c r="K387" s="702">
        <f t="shared" si="148"/>
        <v>0</v>
      </c>
      <c r="L387" s="651"/>
      <c r="M387" s="651"/>
      <c r="N387" s="703">
        <f t="shared" si="149"/>
        <v>0</v>
      </c>
      <c r="O387" s="247"/>
      <c r="P387" s="247"/>
      <c r="Q387" s="702">
        <f t="shared" si="150"/>
        <v>0</v>
      </c>
      <c r="R387" s="58"/>
      <c r="S387" s="251"/>
      <c r="T387" s="662">
        <f t="shared" ref="T387" si="156">S387/$H$180</f>
        <v>0</v>
      </c>
      <c r="U387" s="58"/>
      <c r="V387" s="33"/>
      <c r="W387" s="17"/>
      <c r="X387" s="9"/>
      <c r="Y387" s="9"/>
      <c r="Z387" s="9"/>
    </row>
    <row r="388" spans="1:26" customFormat="1" ht="12" customHeight="1" outlineLevel="2" x14ac:dyDescent="0.35">
      <c r="A388" s="7"/>
      <c r="B388" s="8"/>
      <c r="C388" s="18"/>
      <c r="D388" s="18"/>
      <c r="E388" s="18"/>
      <c r="F388" s="27"/>
      <c r="G388" s="28"/>
      <c r="H388" s="665" t="str">
        <f>General!$G$25</f>
        <v>od</v>
      </c>
      <c r="I388" s="882"/>
      <c r="J388" s="882"/>
      <c r="K388" s="702">
        <f t="shared" si="148"/>
        <v>0</v>
      </c>
      <c r="L388" s="651"/>
      <c r="M388" s="651"/>
      <c r="N388" s="703">
        <f t="shared" si="149"/>
        <v>0</v>
      </c>
      <c r="O388" s="247"/>
      <c r="P388" s="247"/>
      <c r="Q388" s="702">
        <f t="shared" si="150"/>
        <v>0</v>
      </c>
      <c r="R388" s="58"/>
      <c r="S388" s="251"/>
      <c r="T388" s="662">
        <f t="shared" ref="T388" si="157">S388/$H$181</f>
        <v>0</v>
      </c>
      <c r="U388" s="58"/>
      <c r="V388" s="33"/>
      <c r="W388" s="17"/>
      <c r="X388" s="9"/>
      <c r="Y388" s="9"/>
      <c r="Z388" s="9"/>
    </row>
    <row r="389" spans="1:26" customFormat="1" ht="12" customHeight="1" outlineLevel="2" x14ac:dyDescent="0.35">
      <c r="A389" s="7"/>
      <c r="B389" s="8"/>
      <c r="C389" s="18"/>
      <c r="D389" s="18"/>
      <c r="E389" s="18"/>
      <c r="F389" s="27"/>
      <c r="G389" s="28"/>
      <c r="H389" s="665" t="str">
        <f>General!$G$26</f>
        <v>of</v>
      </c>
      <c r="I389" s="882"/>
      <c r="J389" s="882"/>
      <c r="K389" s="702">
        <f t="shared" si="148"/>
        <v>0</v>
      </c>
      <c r="L389" s="651"/>
      <c r="M389" s="651"/>
      <c r="N389" s="703">
        <f t="shared" si="149"/>
        <v>0</v>
      </c>
      <c r="O389" s="247"/>
      <c r="P389" s="247"/>
      <c r="Q389" s="702">
        <f t="shared" si="150"/>
        <v>0</v>
      </c>
      <c r="R389" s="58"/>
      <c r="S389" s="251"/>
      <c r="T389" s="251">
        <v>3032</v>
      </c>
      <c r="U389" s="58"/>
      <c r="V389" s="33"/>
      <c r="W389" s="17"/>
      <c r="X389" s="9"/>
      <c r="Y389" s="9"/>
      <c r="Z389" s="9"/>
    </row>
    <row r="390" spans="1:26" customFormat="1" ht="12" customHeight="1" outlineLevel="2" x14ac:dyDescent="0.35">
      <c r="A390" s="7"/>
      <c r="B390" s="8"/>
      <c r="C390" s="18"/>
      <c r="D390" s="18"/>
      <c r="E390" s="18"/>
      <c r="F390" s="27"/>
      <c r="G390" s="28"/>
      <c r="H390" s="665" t="str">
        <f>General!$G$27</f>
        <v>r</v>
      </c>
      <c r="I390" s="882"/>
      <c r="J390" s="882"/>
      <c r="K390" s="702">
        <f t="shared" si="148"/>
        <v>0</v>
      </c>
      <c r="L390" s="651"/>
      <c r="M390" s="651"/>
      <c r="N390" s="703">
        <f t="shared" si="149"/>
        <v>0</v>
      </c>
      <c r="O390" s="247"/>
      <c r="P390" s="247"/>
      <c r="Q390" s="702">
        <f t="shared" si="150"/>
        <v>0</v>
      </c>
      <c r="R390" s="58"/>
      <c r="S390" s="251"/>
      <c r="T390" s="662">
        <f t="shared" ref="T390" si="158">S390/$H$183</f>
        <v>0</v>
      </c>
      <c r="U390" s="58"/>
      <c r="V390" s="33"/>
      <c r="W390" s="17"/>
      <c r="X390" s="9"/>
      <c r="Y390" s="9"/>
      <c r="Z390" s="9"/>
    </row>
    <row r="391" spans="1:26" customFormat="1" ht="12" customHeight="1" outlineLevel="2" x14ac:dyDescent="0.35">
      <c r="A391" s="7"/>
      <c r="B391" s="8"/>
      <c r="C391" s="18"/>
      <c r="D391" s="18"/>
      <c r="E391" s="18"/>
      <c r="F391" s="27"/>
      <c r="G391" s="28"/>
      <c r="H391" s="665" t="str">
        <f>General!$G$28</f>
        <v>rd</v>
      </c>
      <c r="I391" s="882"/>
      <c r="J391" s="882"/>
      <c r="K391" s="702">
        <f t="shared" si="148"/>
        <v>0</v>
      </c>
      <c r="L391" s="651"/>
      <c r="M391" s="651"/>
      <c r="N391" s="703">
        <f t="shared" si="149"/>
        <v>0</v>
      </c>
      <c r="O391" s="247"/>
      <c r="P391" s="247"/>
      <c r="Q391" s="702">
        <f t="shared" si="150"/>
        <v>0</v>
      </c>
      <c r="R391" s="58"/>
      <c r="S391" s="251"/>
      <c r="T391" s="662">
        <f t="shared" ref="T391" si="159">S391/$H$184</f>
        <v>0</v>
      </c>
      <c r="U391" s="58"/>
      <c r="V391" s="33"/>
      <c r="W391" s="17"/>
      <c r="X391" s="9"/>
      <c r="Y391" s="9"/>
      <c r="Z391" s="9"/>
    </row>
    <row r="392" spans="1:26" customFormat="1" ht="12" customHeight="1" outlineLevel="2" x14ac:dyDescent="0.35">
      <c r="A392" s="7"/>
      <c r="B392" s="8"/>
      <c r="C392" s="18"/>
      <c r="D392" s="18"/>
      <c r="E392" s="18"/>
      <c r="F392" s="27"/>
      <c r="G392" s="28"/>
      <c r="H392" s="665" t="str">
        <f>General!$G$29</f>
        <v>v</v>
      </c>
      <c r="I392" s="882"/>
      <c r="J392" s="882"/>
      <c r="K392" s="702">
        <f t="shared" si="148"/>
        <v>0</v>
      </c>
      <c r="L392" s="651"/>
      <c r="M392" s="651"/>
      <c r="N392" s="703">
        <f t="shared" si="149"/>
        <v>0</v>
      </c>
      <c r="O392" s="247"/>
      <c r="P392" s="247"/>
      <c r="Q392" s="702">
        <f t="shared" si="150"/>
        <v>0</v>
      </c>
      <c r="R392" s="58"/>
      <c r="S392" s="251"/>
      <c r="T392" s="662">
        <f t="shared" ref="T392" si="160">S392/$H$185</f>
        <v>0</v>
      </c>
      <c r="U392" s="58"/>
      <c r="V392" s="33"/>
      <c r="W392" s="17"/>
      <c r="X392" s="9"/>
      <c r="Y392" s="9"/>
      <c r="Z392" s="9"/>
    </row>
    <row r="393" spans="1:26" customFormat="1" ht="12" customHeight="1" outlineLevel="2" x14ac:dyDescent="0.35">
      <c r="A393" s="7"/>
      <c r="B393" s="8"/>
      <c r="C393" s="18"/>
      <c r="D393" s="18"/>
      <c r="E393" s="18"/>
      <c r="F393" s="27"/>
      <c r="G393" s="28"/>
      <c r="H393" s="665" t="str">
        <f>General!$G$30</f>
        <v>w</v>
      </c>
      <c r="I393" s="882"/>
      <c r="J393" s="882"/>
      <c r="K393" s="702">
        <f t="shared" si="148"/>
        <v>0</v>
      </c>
      <c r="L393" s="651"/>
      <c r="M393" s="651"/>
      <c r="N393" s="703">
        <f t="shared" si="149"/>
        <v>0</v>
      </c>
      <c r="O393" s="247"/>
      <c r="P393" s="247"/>
      <c r="Q393" s="702">
        <f t="shared" si="150"/>
        <v>0</v>
      </c>
      <c r="R393" s="58"/>
      <c r="S393" s="251"/>
      <c r="T393" s="662">
        <f t="shared" ref="T393" si="161">S393/$H$186</f>
        <v>0</v>
      </c>
      <c r="U393" s="58"/>
      <c r="V393" s="33"/>
      <c r="W393" s="17"/>
      <c r="X393" s="9"/>
      <c r="Y393" s="9"/>
      <c r="Z393" s="9"/>
    </row>
    <row r="394" spans="1:26" customFormat="1" outlineLevel="2" x14ac:dyDescent="0.35">
      <c r="A394" s="7"/>
      <c r="B394" s="8"/>
      <c r="C394" s="18"/>
      <c r="D394" s="18"/>
      <c r="E394" s="18"/>
      <c r="F394" s="27"/>
      <c r="G394" s="28"/>
      <c r="H394" s="665" t="str">
        <f>General!$G$31</f>
        <v>wd</v>
      </c>
      <c r="I394" s="882"/>
      <c r="J394" s="882"/>
      <c r="K394" s="702">
        <f t="shared" si="148"/>
        <v>0</v>
      </c>
      <c r="L394" s="651"/>
      <c r="M394" s="651"/>
      <c r="N394" s="703">
        <f t="shared" si="149"/>
        <v>0</v>
      </c>
      <c r="O394" s="247"/>
      <c r="P394" s="247"/>
      <c r="Q394" s="702">
        <f t="shared" si="150"/>
        <v>0</v>
      </c>
      <c r="R394" s="58"/>
      <c r="S394" s="251"/>
      <c r="T394" s="662">
        <f t="shared" ref="T394" si="162">S394/$H$187</f>
        <v>0</v>
      </c>
      <c r="U394" s="58"/>
      <c r="V394" s="33"/>
      <c r="W394" s="17"/>
      <c r="X394" s="9"/>
      <c r="Y394" s="9"/>
      <c r="Z394" s="9"/>
    </row>
    <row r="395" spans="1:26" customFormat="1" outlineLevel="2" x14ac:dyDescent="0.35">
      <c r="A395" s="7"/>
      <c r="B395" s="8"/>
      <c r="C395" s="18"/>
      <c r="D395" s="18"/>
      <c r="E395" s="18"/>
      <c r="F395" s="27"/>
      <c r="G395" s="27"/>
      <c r="H395" s="665" t="str">
        <f>General!$G$32</f>
        <v>z</v>
      </c>
      <c r="I395" s="882"/>
      <c r="J395" s="882"/>
      <c r="K395" s="702">
        <f t="shared" si="148"/>
        <v>0</v>
      </c>
      <c r="L395" s="651"/>
      <c r="M395" s="651"/>
      <c r="N395" s="703">
        <f t="shared" si="149"/>
        <v>0</v>
      </c>
      <c r="O395" s="247"/>
      <c r="P395" s="247"/>
      <c r="Q395" s="702">
        <f t="shared" si="150"/>
        <v>0</v>
      </c>
      <c r="R395" s="645"/>
      <c r="S395" s="251"/>
      <c r="T395" s="662">
        <f t="shared" ref="T395" si="163">S395/$H$188</f>
        <v>0</v>
      </c>
      <c r="U395" s="645"/>
      <c r="V395" s="39"/>
      <c r="W395" s="17"/>
      <c r="X395" s="9"/>
      <c r="Y395" s="9"/>
      <c r="Z395" s="9"/>
    </row>
    <row r="396" spans="1:26" customFormat="1" outlineLevel="2" x14ac:dyDescent="0.35">
      <c r="A396" s="7"/>
      <c r="B396" s="8"/>
      <c r="C396" s="18"/>
      <c r="D396" s="18"/>
      <c r="E396" s="18"/>
      <c r="F396" s="27"/>
      <c r="G396" s="27"/>
      <c r="H396" s="665" t="str">
        <f>General!$G$33</f>
        <v>zd</v>
      </c>
      <c r="I396" s="882"/>
      <c r="J396" s="882"/>
      <c r="K396" s="702">
        <f t="shared" si="148"/>
        <v>0</v>
      </c>
      <c r="L396" s="651"/>
      <c r="M396" s="651"/>
      <c r="N396" s="703">
        <f t="shared" si="149"/>
        <v>0</v>
      </c>
      <c r="O396" s="247"/>
      <c r="P396" s="247"/>
      <c r="Q396" s="702">
        <f t="shared" si="150"/>
        <v>0</v>
      </c>
      <c r="R396" s="39"/>
      <c r="S396" s="251"/>
      <c r="T396" s="662">
        <f t="shared" ref="T396" si="164">S396/$H$189</f>
        <v>0</v>
      </c>
      <c r="U396" s="39"/>
      <c r="V396" s="31"/>
      <c r="W396" s="17"/>
      <c r="X396" s="9"/>
      <c r="Y396" s="9"/>
      <c r="Z396" s="9"/>
    </row>
    <row r="397" spans="1:26" customFormat="1" ht="12" customHeight="1" outlineLevel="1" x14ac:dyDescent="0.35">
      <c r="A397" s="7"/>
      <c r="B397" s="8"/>
      <c r="C397" s="18">
        <v>4</v>
      </c>
      <c r="D397" s="18"/>
      <c r="E397" s="18"/>
      <c r="F397" s="27"/>
      <c r="G397" s="28" t="str">
        <f>INDEX($K$237:$V$237,1,$C397)</f>
        <v>Watts</v>
      </c>
      <c r="H397" s="665" t="str">
        <f>General!$G$17</f>
        <v>b</v>
      </c>
      <c r="I397" s="882"/>
      <c r="J397" s="882"/>
      <c r="K397" s="702">
        <f>I397</f>
        <v>0</v>
      </c>
      <c r="L397" s="651"/>
      <c r="M397" s="651"/>
      <c r="N397" s="703">
        <f>L397</f>
        <v>0</v>
      </c>
      <c r="O397" s="247"/>
      <c r="P397" s="247"/>
      <c r="Q397" s="702">
        <f>O397</f>
        <v>0</v>
      </c>
      <c r="R397" s="58"/>
      <c r="S397" s="251"/>
      <c r="T397" s="662">
        <f t="shared" ref="T397" si="165">S397/$H$173</f>
        <v>0</v>
      </c>
      <c r="U397" s="58"/>
      <c r="V397" s="33"/>
      <c r="W397" s="17"/>
      <c r="X397" s="9"/>
      <c r="Y397" s="9"/>
      <c r="Z397" s="9"/>
    </row>
    <row r="398" spans="1:26" customFormat="1" ht="12" customHeight="1" outlineLevel="2" x14ac:dyDescent="0.35">
      <c r="A398" s="7"/>
      <c r="B398" s="8"/>
      <c r="C398" s="18"/>
      <c r="D398" s="18"/>
      <c r="E398" s="18"/>
      <c r="F398" s="27"/>
      <c r="G398" s="28"/>
      <c r="H398" s="665" t="str">
        <f>General!$G$18</f>
        <v>bd</v>
      </c>
      <c r="I398" s="882"/>
      <c r="J398" s="882"/>
      <c r="K398" s="702">
        <f t="shared" ref="K398:K413" si="166">I398</f>
        <v>0</v>
      </c>
      <c r="L398" s="651"/>
      <c r="M398" s="651"/>
      <c r="N398" s="703">
        <f t="shared" ref="N398:N413" si="167">L398</f>
        <v>0</v>
      </c>
      <c r="O398" s="247"/>
      <c r="P398" s="247"/>
      <c r="Q398" s="702">
        <f t="shared" ref="Q398:Q413" si="168">O398</f>
        <v>0</v>
      </c>
      <c r="R398" s="58"/>
      <c r="S398" s="251"/>
      <c r="T398" s="662">
        <f t="shared" ref="T398" si="169">S398/$H$174</f>
        <v>0</v>
      </c>
      <c r="U398" s="58"/>
      <c r="V398" s="33"/>
      <c r="W398" s="17"/>
      <c r="X398" s="9"/>
      <c r="Y398" s="9"/>
      <c r="Z398" s="9"/>
    </row>
    <row r="399" spans="1:26" customFormat="1" ht="12" customHeight="1" outlineLevel="2" x14ac:dyDescent="0.35">
      <c r="A399" s="7"/>
      <c r="B399" s="8"/>
      <c r="C399" s="18"/>
      <c r="D399" s="18"/>
      <c r="E399" s="18"/>
      <c r="F399" s="27"/>
      <c r="G399" s="28"/>
      <c r="H399" s="665" t="str">
        <f>General!$G$19</f>
        <v>f</v>
      </c>
      <c r="I399" s="882"/>
      <c r="J399" s="882"/>
      <c r="K399" s="702">
        <f t="shared" si="166"/>
        <v>0</v>
      </c>
      <c r="L399" s="651"/>
      <c r="M399" s="651"/>
      <c r="N399" s="703">
        <f t="shared" si="167"/>
        <v>0</v>
      </c>
      <c r="O399" s="247"/>
      <c r="P399" s="247"/>
      <c r="Q399" s="702">
        <f t="shared" si="168"/>
        <v>0</v>
      </c>
      <c r="R399" s="58"/>
      <c r="S399" s="251"/>
      <c r="T399" s="662">
        <f t="shared" ref="T399" si="170">S399/$H$175</f>
        <v>0</v>
      </c>
      <c r="U399" s="58"/>
      <c r="V399" s="33"/>
      <c r="W399" s="17"/>
      <c r="X399" s="9"/>
      <c r="Y399" s="9"/>
      <c r="Z399" s="9"/>
    </row>
    <row r="400" spans="1:26" customFormat="1" ht="12" customHeight="1" outlineLevel="2" x14ac:dyDescent="0.35">
      <c r="A400" s="7"/>
      <c r="B400" s="8"/>
      <c r="C400" s="18"/>
      <c r="D400" s="18"/>
      <c r="E400" s="18"/>
      <c r="F400" s="27"/>
      <c r="G400" s="28"/>
      <c r="H400" s="665" t="str">
        <f>General!$G$20</f>
        <v>h</v>
      </c>
      <c r="I400" s="882"/>
      <c r="J400" s="882"/>
      <c r="K400" s="702">
        <f t="shared" si="166"/>
        <v>0</v>
      </c>
      <c r="L400" s="651"/>
      <c r="M400" s="651"/>
      <c r="N400" s="703">
        <f t="shared" si="167"/>
        <v>0</v>
      </c>
      <c r="O400" s="247"/>
      <c r="P400" s="247"/>
      <c r="Q400" s="702">
        <f t="shared" si="168"/>
        <v>0</v>
      </c>
      <c r="R400" s="58"/>
      <c r="S400" s="251"/>
      <c r="T400" s="662">
        <f t="shared" ref="T400" si="171">S400/$H$176</f>
        <v>0</v>
      </c>
      <c r="U400" s="58"/>
      <c r="V400" s="33"/>
      <c r="W400" s="17"/>
      <c r="X400" s="9"/>
      <c r="Y400" s="9"/>
      <c r="Z400" s="9"/>
    </row>
    <row r="401" spans="1:26" customFormat="1" ht="12" customHeight="1" outlineLevel="2" x14ac:dyDescent="0.35">
      <c r="A401" s="7"/>
      <c r="B401" s="8"/>
      <c r="C401" s="18"/>
      <c r="D401" s="18"/>
      <c r="E401" s="18"/>
      <c r="F401" s="27"/>
      <c r="G401" s="28"/>
      <c r="H401" s="665" t="str">
        <f>General!$G$21</f>
        <v>i</v>
      </c>
      <c r="I401" s="882"/>
      <c r="J401" s="882"/>
      <c r="K401" s="702">
        <f t="shared" si="166"/>
        <v>0</v>
      </c>
      <c r="L401" s="651"/>
      <c r="M401" s="651"/>
      <c r="N401" s="703">
        <f t="shared" si="167"/>
        <v>0</v>
      </c>
      <c r="O401" s="247"/>
      <c r="P401" s="247"/>
      <c r="Q401" s="702">
        <f t="shared" si="168"/>
        <v>0</v>
      </c>
      <c r="R401" s="58"/>
      <c r="S401" s="251"/>
      <c r="T401" s="662">
        <f t="shared" ref="T401" si="172">S401/$H$177</f>
        <v>0</v>
      </c>
      <c r="U401" s="58"/>
      <c r="V401" s="33"/>
      <c r="W401" s="17"/>
      <c r="X401" s="9"/>
      <c r="Y401" s="9"/>
      <c r="Z401" s="9"/>
    </row>
    <row r="402" spans="1:26" customFormat="1" ht="12" customHeight="1" outlineLevel="2" x14ac:dyDescent="0.35">
      <c r="A402" s="7"/>
      <c r="B402" s="8"/>
      <c r="C402" s="18"/>
      <c r="D402" s="18"/>
      <c r="E402" s="18"/>
      <c r="F402" s="27"/>
      <c r="G402" s="28"/>
      <c r="H402" s="665" t="str">
        <f>General!$G$22</f>
        <v>k</v>
      </c>
      <c r="I402" s="882"/>
      <c r="J402" s="882"/>
      <c r="K402" s="702">
        <f t="shared" si="166"/>
        <v>0</v>
      </c>
      <c r="L402" s="651"/>
      <c r="M402" s="651"/>
      <c r="N402" s="703">
        <f t="shared" si="167"/>
        <v>0</v>
      </c>
      <c r="O402" s="247"/>
      <c r="P402" s="247"/>
      <c r="Q402" s="702">
        <f t="shared" si="168"/>
        <v>0</v>
      </c>
      <c r="R402" s="58"/>
      <c r="S402" s="251"/>
      <c r="T402" s="662">
        <f t="shared" ref="T402" si="173">S402/$H$178</f>
        <v>0</v>
      </c>
      <c r="U402" s="58"/>
      <c r="V402" s="33"/>
      <c r="W402" s="17"/>
      <c r="X402" s="9"/>
      <c r="Y402" s="9"/>
      <c r="Z402" s="9"/>
    </row>
    <row r="403" spans="1:26" customFormat="1" ht="12" customHeight="1" outlineLevel="2" x14ac:dyDescent="0.35">
      <c r="A403" s="7"/>
      <c r="B403" s="8"/>
      <c r="C403" s="18"/>
      <c r="D403" s="18"/>
      <c r="E403" s="18"/>
      <c r="F403" s="27"/>
      <c r="G403" s="28"/>
      <c r="H403" s="665" t="str">
        <f>General!$G$23</f>
        <v>l</v>
      </c>
      <c r="I403" s="882"/>
      <c r="J403" s="882">
        <v>0.59420180850488291</v>
      </c>
      <c r="K403" s="702">
        <f t="shared" si="166"/>
        <v>0</v>
      </c>
      <c r="L403" s="651"/>
      <c r="M403" s="651">
        <v>-9.2766117958017012E-3</v>
      </c>
      <c r="N403" s="703">
        <f t="shared" si="167"/>
        <v>0</v>
      </c>
      <c r="O403" s="247"/>
      <c r="P403" s="247">
        <v>23.157481931725965</v>
      </c>
      <c r="Q403" s="702">
        <f t="shared" si="168"/>
        <v>0</v>
      </c>
      <c r="R403" s="58"/>
      <c r="S403" s="251"/>
      <c r="T403" s="251">
        <v>3190</v>
      </c>
      <c r="U403" s="58"/>
      <c r="V403" s="33"/>
      <c r="W403" s="17"/>
      <c r="X403" s="9"/>
      <c r="Y403" s="9"/>
      <c r="Z403" s="9"/>
    </row>
    <row r="404" spans="1:26" customFormat="1" ht="12" customHeight="1" outlineLevel="2" x14ac:dyDescent="0.35">
      <c r="A404" s="7"/>
      <c r="B404" s="8"/>
      <c r="C404" s="18"/>
      <c r="D404" s="18"/>
      <c r="E404" s="18"/>
      <c r="F404" s="27"/>
      <c r="G404" s="28"/>
      <c r="H404" s="665" t="str">
        <f>General!$G$24</f>
        <v>o</v>
      </c>
      <c r="I404" s="882"/>
      <c r="J404" s="882"/>
      <c r="K404" s="702">
        <f t="shared" si="166"/>
        <v>0</v>
      </c>
      <c r="L404" s="651"/>
      <c r="M404" s="651"/>
      <c r="N404" s="703">
        <f t="shared" si="167"/>
        <v>0</v>
      </c>
      <c r="O404" s="247"/>
      <c r="P404" s="247"/>
      <c r="Q404" s="702">
        <f t="shared" si="168"/>
        <v>0</v>
      </c>
      <c r="R404" s="58"/>
      <c r="S404" s="251"/>
      <c r="T404" s="662">
        <f t="shared" ref="T404" si="174">S404/$H$180</f>
        <v>0</v>
      </c>
      <c r="U404" s="58"/>
      <c r="V404" s="33"/>
      <c r="W404" s="17"/>
      <c r="X404" s="9"/>
      <c r="Y404" s="9"/>
      <c r="Z404" s="9"/>
    </row>
    <row r="405" spans="1:26" customFormat="1" ht="12" customHeight="1" outlineLevel="2" x14ac:dyDescent="0.35">
      <c r="A405" s="7"/>
      <c r="B405" s="8"/>
      <c r="C405" s="18"/>
      <c r="D405" s="18"/>
      <c r="E405" s="18"/>
      <c r="F405" s="27"/>
      <c r="G405" s="28"/>
      <c r="H405" s="665" t="str">
        <f>General!$G$25</f>
        <v>od</v>
      </c>
      <c r="I405" s="882"/>
      <c r="J405" s="882"/>
      <c r="K405" s="702">
        <f t="shared" si="166"/>
        <v>0</v>
      </c>
      <c r="L405" s="651"/>
      <c r="M405" s="651"/>
      <c r="N405" s="703">
        <f t="shared" si="167"/>
        <v>0</v>
      </c>
      <c r="O405" s="247"/>
      <c r="P405" s="247"/>
      <c r="Q405" s="702">
        <f t="shared" si="168"/>
        <v>0</v>
      </c>
      <c r="R405" s="58"/>
      <c r="S405" s="251"/>
      <c r="T405" s="662">
        <f t="shared" ref="T405" si="175">S405/$H$181</f>
        <v>0</v>
      </c>
      <c r="U405" s="58"/>
      <c r="V405" s="33"/>
      <c r="W405" s="17"/>
      <c r="X405" s="9"/>
      <c r="Y405" s="9"/>
      <c r="Z405" s="9"/>
    </row>
    <row r="406" spans="1:26" customFormat="1" ht="12" customHeight="1" outlineLevel="2" x14ac:dyDescent="0.35">
      <c r="A406" s="7"/>
      <c r="B406" s="8"/>
      <c r="C406" s="18"/>
      <c r="D406" s="18"/>
      <c r="E406" s="18"/>
      <c r="F406" s="27"/>
      <c r="G406" s="28"/>
      <c r="H406" s="665" t="str">
        <f>General!$G$26</f>
        <v>of</v>
      </c>
      <c r="I406" s="882"/>
      <c r="J406" s="882"/>
      <c r="K406" s="702">
        <f t="shared" si="166"/>
        <v>0</v>
      </c>
      <c r="L406" s="651"/>
      <c r="M406" s="651"/>
      <c r="N406" s="703">
        <f t="shared" si="167"/>
        <v>0</v>
      </c>
      <c r="O406" s="247"/>
      <c r="P406" s="247"/>
      <c r="Q406" s="702">
        <f t="shared" si="168"/>
        <v>0</v>
      </c>
      <c r="R406" s="58"/>
      <c r="S406" s="251"/>
      <c r="T406" s="251">
        <v>3032</v>
      </c>
      <c r="U406" s="58"/>
      <c r="V406" s="33"/>
      <c r="W406" s="17"/>
      <c r="X406" s="9"/>
      <c r="Y406" s="9"/>
      <c r="Z406" s="9"/>
    </row>
    <row r="407" spans="1:26" customFormat="1" ht="12" customHeight="1" outlineLevel="2" x14ac:dyDescent="0.35">
      <c r="A407" s="7"/>
      <c r="B407" s="8"/>
      <c r="C407" s="18"/>
      <c r="D407" s="18"/>
      <c r="E407" s="18"/>
      <c r="F407" s="27"/>
      <c r="G407" s="28"/>
      <c r="H407" s="665" t="str">
        <f>General!$G$27</f>
        <v>r</v>
      </c>
      <c r="I407" s="882"/>
      <c r="J407" s="882"/>
      <c r="K407" s="702">
        <f t="shared" si="166"/>
        <v>0</v>
      </c>
      <c r="L407" s="651"/>
      <c r="M407" s="651"/>
      <c r="N407" s="703">
        <f t="shared" si="167"/>
        <v>0</v>
      </c>
      <c r="O407" s="247"/>
      <c r="P407" s="247"/>
      <c r="Q407" s="702">
        <f t="shared" si="168"/>
        <v>0</v>
      </c>
      <c r="R407" s="58"/>
      <c r="S407" s="251"/>
      <c r="T407" s="662">
        <f t="shared" ref="T407" si="176">S407/$H$183</f>
        <v>0</v>
      </c>
      <c r="U407" s="58"/>
      <c r="V407" s="33"/>
      <c r="W407" s="17"/>
      <c r="X407" s="9"/>
      <c r="Y407" s="9"/>
      <c r="Z407" s="9"/>
    </row>
    <row r="408" spans="1:26" customFormat="1" ht="12" customHeight="1" outlineLevel="2" x14ac:dyDescent="0.35">
      <c r="A408" s="7"/>
      <c r="B408" s="8"/>
      <c r="C408" s="18"/>
      <c r="D408" s="18"/>
      <c r="E408" s="18"/>
      <c r="F408" s="27"/>
      <c r="G408" s="28"/>
      <c r="H408" s="665" t="str">
        <f>General!$G$28</f>
        <v>rd</v>
      </c>
      <c r="I408" s="882"/>
      <c r="J408" s="882"/>
      <c r="K408" s="702">
        <f t="shared" si="166"/>
        <v>0</v>
      </c>
      <c r="L408" s="651"/>
      <c r="M408" s="651"/>
      <c r="N408" s="703">
        <f t="shared" si="167"/>
        <v>0</v>
      </c>
      <c r="O408" s="247"/>
      <c r="P408" s="247"/>
      <c r="Q408" s="702">
        <f t="shared" si="168"/>
        <v>0</v>
      </c>
      <c r="R408" s="58"/>
      <c r="S408" s="251"/>
      <c r="T408" s="662">
        <f t="shared" ref="T408" si="177">S408/$H$184</f>
        <v>0</v>
      </c>
      <c r="U408" s="58"/>
      <c r="V408" s="33"/>
      <c r="W408" s="17"/>
      <c r="X408" s="9"/>
      <c r="Y408" s="9"/>
      <c r="Z408" s="9"/>
    </row>
    <row r="409" spans="1:26" customFormat="1" ht="12" customHeight="1" outlineLevel="2" x14ac:dyDescent="0.35">
      <c r="A409" s="7"/>
      <c r="B409" s="8"/>
      <c r="C409" s="18"/>
      <c r="D409" s="18"/>
      <c r="E409" s="18"/>
      <c r="F409" s="27"/>
      <c r="G409" s="28"/>
      <c r="H409" s="665" t="str">
        <f>General!$G$29</f>
        <v>v</v>
      </c>
      <c r="I409" s="882"/>
      <c r="J409" s="882"/>
      <c r="K409" s="702">
        <f t="shared" si="166"/>
        <v>0</v>
      </c>
      <c r="L409" s="651"/>
      <c r="M409" s="651"/>
      <c r="N409" s="703">
        <f t="shared" si="167"/>
        <v>0</v>
      </c>
      <c r="O409" s="247"/>
      <c r="P409" s="247"/>
      <c r="Q409" s="702">
        <f t="shared" si="168"/>
        <v>0</v>
      </c>
      <c r="R409" s="58"/>
      <c r="S409" s="251"/>
      <c r="T409" s="662">
        <f t="shared" ref="T409" si="178">S409/$H$185</f>
        <v>0</v>
      </c>
      <c r="U409" s="58"/>
      <c r="V409" s="33"/>
      <c r="W409" s="17"/>
      <c r="X409" s="9"/>
      <c r="Y409" s="9"/>
      <c r="Z409" s="9"/>
    </row>
    <row r="410" spans="1:26" customFormat="1" ht="12" customHeight="1" outlineLevel="2" x14ac:dyDescent="0.35">
      <c r="A410" s="7"/>
      <c r="B410" s="8"/>
      <c r="C410" s="18"/>
      <c r="D410" s="18"/>
      <c r="E410" s="18"/>
      <c r="F410" s="27"/>
      <c r="G410" s="28"/>
      <c r="H410" s="665" t="str">
        <f>General!$G$30</f>
        <v>w</v>
      </c>
      <c r="I410" s="882"/>
      <c r="J410" s="882"/>
      <c r="K410" s="702">
        <f t="shared" si="166"/>
        <v>0</v>
      </c>
      <c r="L410" s="651"/>
      <c r="M410" s="651"/>
      <c r="N410" s="703">
        <f t="shared" si="167"/>
        <v>0</v>
      </c>
      <c r="O410" s="247"/>
      <c r="P410" s="247"/>
      <c r="Q410" s="702">
        <f t="shared" si="168"/>
        <v>0</v>
      </c>
      <c r="R410" s="58"/>
      <c r="S410" s="251"/>
      <c r="T410" s="662">
        <f t="shared" ref="T410" si="179">S410/$H$186</f>
        <v>0</v>
      </c>
      <c r="U410" s="58"/>
      <c r="V410" s="33"/>
      <c r="W410" s="17"/>
      <c r="X410" s="9"/>
      <c r="Y410" s="9"/>
      <c r="Z410" s="9"/>
    </row>
    <row r="411" spans="1:26" customFormat="1" outlineLevel="2" x14ac:dyDescent="0.35">
      <c r="A411" s="7"/>
      <c r="B411" s="8"/>
      <c r="C411" s="18"/>
      <c r="D411" s="18"/>
      <c r="E411" s="18"/>
      <c r="F411" s="27"/>
      <c r="G411" s="28"/>
      <c r="H411" s="665" t="str">
        <f>General!$G$31</f>
        <v>wd</v>
      </c>
      <c r="I411" s="882"/>
      <c r="J411" s="882"/>
      <c r="K411" s="702">
        <f t="shared" si="166"/>
        <v>0</v>
      </c>
      <c r="L411" s="651"/>
      <c r="M411" s="651"/>
      <c r="N411" s="703">
        <f t="shared" si="167"/>
        <v>0</v>
      </c>
      <c r="O411" s="247"/>
      <c r="P411" s="247"/>
      <c r="Q411" s="702">
        <f t="shared" si="168"/>
        <v>0</v>
      </c>
      <c r="R411" s="58"/>
      <c r="S411" s="251"/>
      <c r="T411" s="662">
        <f t="shared" ref="T411" si="180">S411/$H$187</f>
        <v>0</v>
      </c>
      <c r="U411" s="58"/>
      <c r="V411" s="33"/>
      <c r="W411" s="17"/>
      <c r="X411" s="9"/>
      <c r="Y411" s="9"/>
      <c r="Z411" s="9"/>
    </row>
    <row r="412" spans="1:26" customFormat="1" outlineLevel="2" x14ac:dyDescent="0.35">
      <c r="A412" s="7"/>
      <c r="B412" s="8"/>
      <c r="C412" s="18"/>
      <c r="D412" s="18"/>
      <c r="E412" s="18"/>
      <c r="F412" s="27"/>
      <c r="G412" s="27"/>
      <c r="H412" s="665" t="str">
        <f>General!$G$32</f>
        <v>z</v>
      </c>
      <c r="I412" s="882"/>
      <c r="J412" s="882"/>
      <c r="K412" s="702">
        <f t="shared" si="166"/>
        <v>0</v>
      </c>
      <c r="L412" s="651"/>
      <c r="M412" s="651"/>
      <c r="N412" s="703">
        <f t="shared" si="167"/>
        <v>0</v>
      </c>
      <c r="O412" s="247"/>
      <c r="P412" s="247"/>
      <c r="Q412" s="702">
        <f t="shared" si="168"/>
        <v>0</v>
      </c>
      <c r="R412" s="645"/>
      <c r="S412" s="251"/>
      <c r="T412" s="662">
        <f t="shared" ref="T412" si="181">S412/$H$188</f>
        <v>0</v>
      </c>
      <c r="U412" s="645"/>
      <c r="V412" s="39"/>
      <c r="W412" s="17"/>
      <c r="X412" s="9"/>
      <c r="Y412" s="9"/>
      <c r="Z412" s="9"/>
    </row>
    <row r="413" spans="1:26" customFormat="1" outlineLevel="2" x14ac:dyDescent="0.35">
      <c r="A413" s="7"/>
      <c r="B413" s="8"/>
      <c r="C413" s="18"/>
      <c r="D413" s="18"/>
      <c r="E413" s="18"/>
      <c r="F413" s="27"/>
      <c r="G413" s="27"/>
      <c r="H413" s="665" t="str">
        <f>General!$G$33</f>
        <v>zd</v>
      </c>
      <c r="I413" s="882"/>
      <c r="J413" s="882"/>
      <c r="K413" s="702">
        <f t="shared" si="166"/>
        <v>0</v>
      </c>
      <c r="L413" s="651"/>
      <c r="M413" s="651"/>
      <c r="N413" s="703">
        <f t="shared" si="167"/>
        <v>0</v>
      </c>
      <c r="O413" s="247"/>
      <c r="P413" s="247"/>
      <c r="Q413" s="702">
        <f t="shared" si="168"/>
        <v>0</v>
      </c>
      <c r="R413" s="39"/>
      <c r="S413" s="251"/>
      <c r="T413" s="662">
        <f t="shared" ref="T413" si="182">S413/$H$189</f>
        <v>0</v>
      </c>
      <c r="U413" s="39"/>
      <c r="V413" s="31"/>
      <c r="W413" s="17"/>
      <c r="X413" s="9"/>
      <c r="Y413" s="9"/>
      <c r="Z413" s="9"/>
    </row>
    <row r="414" spans="1:26" customFormat="1" ht="12" customHeight="1" outlineLevel="1" x14ac:dyDescent="0.35">
      <c r="A414" s="7"/>
      <c r="B414" s="8"/>
      <c r="C414" s="18">
        <v>5</v>
      </c>
      <c r="D414" s="18"/>
      <c r="E414" s="18"/>
      <c r="F414" s="27"/>
      <c r="G414" s="28" t="str">
        <f>INDEX($K$237:$V$237,1,$C414)</f>
        <v>Gooding Mer ino</v>
      </c>
      <c r="H414" s="665" t="str">
        <f>General!$G$17</f>
        <v>b</v>
      </c>
      <c r="I414" s="882"/>
      <c r="J414" s="882"/>
      <c r="K414" s="702">
        <f>I414</f>
        <v>0</v>
      </c>
      <c r="L414" s="651"/>
      <c r="M414" s="651"/>
      <c r="N414" s="703">
        <f>L414</f>
        <v>0</v>
      </c>
      <c r="O414" s="247"/>
      <c r="P414" s="247"/>
      <c r="Q414" s="702">
        <f>O414</f>
        <v>0</v>
      </c>
      <c r="R414" s="58"/>
      <c r="S414" s="251"/>
      <c r="T414" s="662">
        <f t="shared" ref="T414" si="183">S414/$H$173</f>
        <v>0</v>
      </c>
      <c r="U414" s="58"/>
      <c r="V414" s="33"/>
      <c r="W414" s="17"/>
      <c r="X414" s="9"/>
      <c r="Y414" s="9"/>
      <c r="Z414" s="9"/>
    </row>
    <row r="415" spans="1:26" customFormat="1" ht="12" customHeight="1" outlineLevel="2" x14ac:dyDescent="0.35">
      <c r="A415" s="7"/>
      <c r="B415" s="8"/>
      <c r="C415" s="18"/>
      <c r="D415" s="18"/>
      <c r="E415" s="18"/>
      <c r="F415" s="27"/>
      <c r="G415" s="28"/>
      <c r="H415" s="665" t="str">
        <f>General!$G$18</f>
        <v>bd</v>
      </c>
      <c r="I415" s="882"/>
      <c r="J415" s="882"/>
      <c r="K415" s="702">
        <f t="shared" ref="K415:K430" si="184">I415</f>
        <v>0</v>
      </c>
      <c r="L415" s="651"/>
      <c r="M415" s="651"/>
      <c r="N415" s="703">
        <f t="shared" ref="N415:N430" si="185">L415</f>
        <v>0</v>
      </c>
      <c r="O415" s="247"/>
      <c r="P415" s="247"/>
      <c r="Q415" s="702">
        <f t="shared" ref="Q415:Q430" si="186">O415</f>
        <v>0</v>
      </c>
      <c r="R415" s="58"/>
      <c r="S415" s="251"/>
      <c r="T415" s="662">
        <f t="shared" ref="T415" si="187">S415/$H$174</f>
        <v>0</v>
      </c>
      <c r="U415" s="58"/>
      <c r="V415" s="33"/>
      <c r="W415" s="17"/>
      <c r="X415" s="9"/>
      <c r="Y415" s="9"/>
      <c r="Z415" s="9"/>
    </row>
    <row r="416" spans="1:26" customFormat="1" ht="12" customHeight="1" outlineLevel="2" x14ac:dyDescent="0.35">
      <c r="A416" s="7"/>
      <c r="B416" s="8"/>
      <c r="C416" s="18"/>
      <c r="D416" s="18"/>
      <c r="E416" s="18"/>
      <c r="F416" s="27"/>
      <c r="G416" s="28"/>
      <c r="H416" s="665" t="str">
        <f>General!$G$19</f>
        <v>f</v>
      </c>
      <c r="I416" s="882"/>
      <c r="J416" s="882"/>
      <c r="K416" s="702">
        <f t="shared" si="184"/>
        <v>0</v>
      </c>
      <c r="L416" s="651"/>
      <c r="M416" s="651"/>
      <c r="N416" s="703">
        <f t="shared" si="185"/>
        <v>0</v>
      </c>
      <c r="O416" s="247"/>
      <c r="P416" s="247"/>
      <c r="Q416" s="702">
        <f t="shared" si="186"/>
        <v>0</v>
      </c>
      <c r="R416" s="58"/>
      <c r="S416" s="251"/>
      <c r="T416" s="662">
        <f t="shared" ref="T416" si="188">S416/$H$175</f>
        <v>0</v>
      </c>
      <c r="U416" s="58"/>
      <c r="V416" s="33"/>
      <c r="W416" s="17"/>
      <c r="X416" s="9"/>
      <c r="Y416" s="9"/>
      <c r="Z416" s="9"/>
    </row>
    <row r="417" spans="1:26" customFormat="1" ht="12" customHeight="1" outlineLevel="2" x14ac:dyDescent="0.35">
      <c r="A417" s="7"/>
      <c r="B417" s="8"/>
      <c r="C417" s="18"/>
      <c r="D417" s="18"/>
      <c r="E417" s="18"/>
      <c r="F417" s="27"/>
      <c r="G417" s="28"/>
      <c r="H417" s="665" t="str">
        <f>General!$G$20</f>
        <v>h</v>
      </c>
      <c r="I417" s="882"/>
      <c r="J417" s="882"/>
      <c r="K417" s="702">
        <f t="shared" si="184"/>
        <v>0</v>
      </c>
      <c r="L417" s="651"/>
      <c r="M417" s="651"/>
      <c r="N417" s="703">
        <f t="shared" si="185"/>
        <v>0</v>
      </c>
      <c r="O417" s="247"/>
      <c r="P417" s="247"/>
      <c r="Q417" s="702">
        <f t="shared" si="186"/>
        <v>0</v>
      </c>
      <c r="R417" s="58"/>
      <c r="S417" s="251"/>
      <c r="T417" s="662">
        <f t="shared" ref="T417" si="189">S417/$H$176</f>
        <v>0</v>
      </c>
      <c r="U417" s="58"/>
      <c r="V417" s="33"/>
      <c r="W417" s="17"/>
      <c r="X417" s="9"/>
      <c r="Y417" s="9"/>
      <c r="Z417" s="9"/>
    </row>
    <row r="418" spans="1:26" customFormat="1" ht="12" customHeight="1" outlineLevel="2" x14ac:dyDescent="0.35">
      <c r="A418" s="7"/>
      <c r="B418" s="8"/>
      <c r="C418" s="18"/>
      <c r="D418" s="18"/>
      <c r="E418" s="18"/>
      <c r="F418" s="27"/>
      <c r="G418" s="28"/>
      <c r="H418" s="665" t="str">
        <f>General!$G$21</f>
        <v>i</v>
      </c>
      <c r="I418" s="882"/>
      <c r="J418" s="882"/>
      <c r="K418" s="702">
        <f t="shared" si="184"/>
        <v>0</v>
      </c>
      <c r="L418" s="651"/>
      <c r="M418" s="651"/>
      <c r="N418" s="703">
        <f t="shared" si="185"/>
        <v>0</v>
      </c>
      <c r="O418" s="247"/>
      <c r="P418" s="247"/>
      <c r="Q418" s="702">
        <f t="shared" si="186"/>
        <v>0</v>
      </c>
      <c r="R418" s="58"/>
      <c r="S418" s="251"/>
      <c r="T418" s="662">
        <f t="shared" ref="T418" si="190">S418/$H$177</f>
        <v>0</v>
      </c>
      <c r="U418" s="58"/>
      <c r="V418" s="33"/>
      <c r="W418" s="17"/>
      <c r="X418" s="9"/>
      <c r="Y418" s="9"/>
      <c r="Z418" s="9"/>
    </row>
    <row r="419" spans="1:26" customFormat="1" ht="12" customHeight="1" outlineLevel="2" x14ac:dyDescent="0.35">
      <c r="A419" s="7"/>
      <c r="B419" s="8"/>
      <c r="C419" s="18"/>
      <c r="D419" s="18"/>
      <c r="E419" s="18"/>
      <c r="F419" s="27"/>
      <c r="G419" s="28"/>
      <c r="H419" s="665" t="str">
        <f>General!$G$22</f>
        <v>k</v>
      </c>
      <c r="I419" s="882"/>
      <c r="J419" s="882"/>
      <c r="K419" s="702">
        <f t="shared" si="184"/>
        <v>0</v>
      </c>
      <c r="L419" s="651"/>
      <c r="M419" s="651"/>
      <c r="N419" s="703">
        <f t="shared" si="185"/>
        <v>0</v>
      </c>
      <c r="O419" s="247"/>
      <c r="P419" s="247"/>
      <c r="Q419" s="702">
        <f t="shared" si="186"/>
        <v>0</v>
      </c>
      <c r="R419" s="58"/>
      <c r="S419" s="251"/>
      <c r="T419" s="662">
        <f t="shared" ref="T419" si="191">S419/$H$178</f>
        <v>0</v>
      </c>
      <c r="U419" s="58"/>
      <c r="V419" s="33"/>
      <c r="W419" s="17"/>
      <c r="X419" s="9"/>
      <c r="Y419" s="9"/>
      <c r="Z419" s="9"/>
    </row>
    <row r="420" spans="1:26" customFormat="1" ht="12" customHeight="1" outlineLevel="2" x14ac:dyDescent="0.35">
      <c r="A420" s="7"/>
      <c r="B420" s="8"/>
      <c r="C420" s="18"/>
      <c r="D420" s="18"/>
      <c r="E420" s="18"/>
      <c r="F420" s="27"/>
      <c r="G420" s="28"/>
      <c r="H420" s="665" t="str">
        <f>General!$G$23</f>
        <v>l</v>
      </c>
      <c r="I420" s="882"/>
      <c r="J420" s="882">
        <v>0.709009467564091</v>
      </c>
      <c r="K420" s="702">
        <f t="shared" si="184"/>
        <v>0</v>
      </c>
      <c r="L420" s="651"/>
      <c r="M420" s="651">
        <v>-1.5027300009245559E-3</v>
      </c>
      <c r="N420" s="703">
        <f t="shared" si="185"/>
        <v>0</v>
      </c>
      <c r="O420" s="247"/>
      <c r="P420" s="247">
        <v>28.213054880664348</v>
      </c>
      <c r="Q420" s="702">
        <f t="shared" si="186"/>
        <v>0</v>
      </c>
      <c r="R420" s="58"/>
      <c r="S420" s="251"/>
      <c r="T420" s="251">
        <v>4969</v>
      </c>
      <c r="U420" s="58"/>
      <c r="V420" s="33"/>
      <c r="W420" s="17"/>
      <c r="X420" s="9"/>
      <c r="Y420" s="9"/>
      <c r="Z420" s="9"/>
    </row>
    <row r="421" spans="1:26" customFormat="1" ht="12" customHeight="1" outlineLevel="2" x14ac:dyDescent="0.35">
      <c r="A421" s="7"/>
      <c r="B421" s="8"/>
      <c r="C421" s="18"/>
      <c r="D421" s="18"/>
      <c r="E421" s="18"/>
      <c r="F421" s="27"/>
      <c r="G421" s="28"/>
      <c r="H421" s="665" t="str">
        <f>General!$G$24</f>
        <v>o</v>
      </c>
      <c r="I421" s="882"/>
      <c r="J421" s="882"/>
      <c r="K421" s="702">
        <f t="shared" si="184"/>
        <v>0</v>
      </c>
      <c r="L421" s="651"/>
      <c r="M421" s="651"/>
      <c r="N421" s="703">
        <f t="shared" si="185"/>
        <v>0</v>
      </c>
      <c r="O421" s="247"/>
      <c r="P421" s="247"/>
      <c r="Q421" s="702">
        <f t="shared" si="186"/>
        <v>0</v>
      </c>
      <c r="R421" s="58"/>
      <c r="S421" s="251"/>
      <c r="T421" s="662">
        <f t="shared" ref="T421" si="192">S421/$H$180</f>
        <v>0</v>
      </c>
      <c r="U421" s="58"/>
      <c r="V421" s="33"/>
      <c r="W421" s="17"/>
      <c r="X421" s="9"/>
      <c r="Y421" s="9"/>
      <c r="Z421" s="9"/>
    </row>
    <row r="422" spans="1:26" customFormat="1" ht="12" customHeight="1" outlineLevel="2" x14ac:dyDescent="0.35">
      <c r="A422" s="7"/>
      <c r="B422" s="8"/>
      <c r="C422" s="18"/>
      <c r="D422" s="18"/>
      <c r="E422" s="18"/>
      <c r="F422" s="27"/>
      <c r="G422" s="28"/>
      <c r="H422" s="665" t="str">
        <f>General!$G$25</f>
        <v>od</v>
      </c>
      <c r="I422" s="882"/>
      <c r="J422" s="882"/>
      <c r="K422" s="702">
        <f t="shared" si="184"/>
        <v>0</v>
      </c>
      <c r="L422" s="651"/>
      <c r="M422" s="651"/>
      <c r="N422" s="703">
        <f t="shared" si="185"/>
        <v>0</v>
      </c>
      <c r="O422" s="247"/>
      <c r="P422" s="247"/>
      <c r="Q422" s="702">
        <f t="shared" si="186"/>
        <v>0</v>
      </c>
      <c r="R422" s="58"/>
      <c r="S422" s="251"/>
      <c r="T422" s="662">
        <f t="shared" ref="T422" si="193">S422/$H$181</f>
        <v>0</v>
      </c>
      <c r="U422" s="58"/>
      <c r="V422" s="33"/>
      <c r="W422" s="17"/>
      <c r="X422" s="9"/>
      <c r="Y422" s="9"/>
      <c r="Z422" s="9"/>
    </row>
    <row r="423" spans="1:26" customFormat="1" ht="12" customHeight="1" outlineLevel="2" x14ac:dyDescent="0.35">
      <c r="A423" s="7"/>
      <c r="B423" s="8"/>
      <c r="C423" s="18"/>
      <c r="D423" s="18"/>
      <c r="E423" s="18"/>
      <c r="F423" s="27"/>
      <c r="G423" s="28"/>
      <c r="H423" s="665" t="str">
        <f>General!$G$26</f>
        <v>of</v>
      </c>
      <c r="I423" s="882"/>
      <c r="J423" s="882">
        <v>0.76457272473756355</v>
      </c>
      <c r="K423" s="702">
        <f t="shared" si="184"/>
        <v>0</v>
      </c>
      <c r="L423" s="651"/>
      <c r="M423" s="651">
        <v>-7.6575711842552718E-3</v>
      </c>
      <c r="N423" s="703">
        <f t="shared" si="185"/>
        <v>0</v>
      </c>
      <c r="O423" s="247"/>
      <c r="P423" s="247">
        <v>26.132664118940603</v>
      </c>
      <c r="Q423" s="702">
        <f t="shared" si="186"/>
        <v>0</v>
      </c>
      <c r="R423" s="58"/>
      <c r="S423" s="251"/>
      <c r="T423" s="251">
        <v>4261</v>
      </c>
      <c r="U423" s="58"/>
      <c r="V423" s="33"/>
      <c r="W423" s="17"/>
      <c r="X423" s="9"/>
      <c r="Y423" s="9"/>
      <c r="Z423" s="9"/>
    </row>
    <row r="424" spans="1:26" customFormat="1" ht="12" customHeight="1" outlineLevel="2" x14ac:dyDescent="0.35">
      <c r="A424" s="7"/>
      <c r="B424" s="8"/>
      <c r="C424" s="18"/>
      <c r="D424" s="18"/>
      <c r="E424" s="18"/>
      <c r="F424" s="27"/>
      <c r="G424" s="28"/>
      <c r="H424" s="665" t="str">
        <f>General!$G$27</f>
        <v>r</v>
      </c>
      <c r="I424" s="882"/>
      <c r="J424" s="882"/>
      <c r="K424" s="702">
        <f t="shared" si="184"/>
        <v>0</v>
      </c>
      <c r="L424" s="651"/>
      <c r="M424" s="651"/>
      <c r="N424" s="703">
        <f t="shared" si="185"/>
        <v>0</v>
      </c>
      <c r="O424" s="247"/>
      <c r="P424" s="247"/>
      <c r="Q424" s="702">
        <f t="shared" si="186"/>
        <v>0</v>
      </c>
      <c r="R424" s="58"/>
      <c r="S424" s="251"/>
      <c r="T424" s="662">
        <f t="shared" ref="T424" si="194">S424/$H$183</f>
        <v>0</v>
      </c>
      <c r="U424" s="58"/>
      <c r="V424" s="33"/>
      <c r="W424" s="17"/>
      <c r="X424" s="9"/>
      <c r="Y424" s="9"/>
      <c r="Z424" s="9"/>
    </row>
    <row r="425" spans="1:26" customFormat="1" ht="12" customHeight="1" outlineLevel="2" x14ac:dyDescent="0.35">
      <c r="A425" s="7"/>
      <c r="B425" s="8"/>
      <c r="C425" s="18"/>
      <c r="D425" s="18"/>
      <c r="E425" s="18"/>
      <c r="F425" s="27"/>
      <c r="G425" s="28"/>
      <c r="H425" s="665" t="str">
        <f>General!$G$28</f>
        <v>rd</v>
      </c>
      <c r="I425" s="882"/>
      <c r="J425" s="882"/>
      <c r="K425" s="702">
        <f t="shared" si="184"/>
        <v>0</v>
      </c>
      <c r="L425" s="651"/>
      <c r="M425" s="651"/>
      <c r="N425" s="703">
        <f t="shared" si="185"/>
        <v>0</v>
      </c>
      <c r="O425" s="247"/>
      <c r="P425" s="247"/>
      <c r="Q425" s="702">
        <f t="shared" si="186"/>
        <v>0</v>
      </c>
      <c r="R425" s="58"/>
      <c r="S425" s="251"/>
      <c r="T425" s="662">
        <f t="shared" ref="T425" si="195">S425/$H$184</f>
        <v>0</v>
      </c>
      <c r="U425" s="58"/>
      <c r="V425" s="33"/>
      <c r="W425" s="17"/>
      <c r="X425" s="9"/>
      <c r="Y425" s="9"/>
      <c r="Z425" s="9"/>
    </row>
    <row r="426" spans="1:26" customFormat="1" ht="12" customHeight="1" outlineLevel="2" x14ac:dyDescent="0.35">
      <c r="A426" s="7"/>
      <c r="B426" s="8"/>
      <c r="C426" s="18"/>
      <c r="D426" s="18"/>
      <c r="E426" s="18"/>
      <c r="F426" s="27"/>
      <c r="G426" s="28"/>
      <c r="H426" s="665" t="str">
        <f>General!$G$29</f>
        <v>v</v>
      </c>
      <c r="I426" s="882"/>
      <c r="J426" s="882"/>
      <c r="K426" s="702">
        <f t="shared" si="184"/>
        <v>0</v>
      </c>
      <c r="L426" s="651"/>
      <c r="M426" s="651"/>
      <c r="N426" s="703">
        <f t="shared" si="185"/>
        <v>0</v>
      </c>
      <c r="O426" s="247"/>
      <c r="P426" s="247"/>
      <c r="Q426" s="702">
        <f t="shared" si="186"/>
        <v>0</v>
      </c>
      <c r="R426" s="58"/>
      <c r="S426" s="251"/>
      <c r="T426" s="662">
        <f t="shared" ref="T426" si="196">S426/$H$185</f>
        <v>0</v>
      </c>
      <c r="U426" s="58"/>
      <c r="V426" s="33"/>
      <c r="W426" s="17"/>
      <c r="X426" s="9"/>
      <c r="Y426" s="9"/>
      <c r="Z426" s="9"/>
    </row>
    <row r="427" spans="1:26" customFormat="1" ht="12" customHeight="1" outlineLevel="2" x14ac:dyDescent="0.35">
      <c r="A427" s="7"/>
      <c r="B427" s="8"/>
      <c r="C427" s="18"/>
      <c r="D427" s="18"/>
      <c r="E427" s="18"/>
      <c r="F427" s="27"/>
      <c r="G427" s="28"/>
      <c r="H427" s="665" t="str">
        <f>General!$G$30</f>
        <v>w</v>
      </c>
      <c r="I427" s="882"/>
      <c r="J427" s="882"/>
      <c r="K427" s="702">
        <f t="shared" si="184"/>
        <v>0</v>
      </c>
      <c r="L427" s="651"/>
      <c r="M427" s="651"/>
      <c r="N427" s="703">
        <f t="shared" si="185"/>
        <v>0</v>
      </c>
      <c r="O427" s="247"/>
      <c r="P427" s="247"/>
      <c r="Q427" s="702">
        <f t="shared" si="186"/>
        <v>0</v>
      </c>
      <c r="R427" s="58"/>
      <c r="S427" s="251"/>
      <c r="T427" s="662">
        <f t="shared" ref="T427" si="197">S427/$H$186</f>
        <v>0</v>
      </c>
      <c r="U427" s="58"/>
      <c r="V427" s="33"/>
      <c r="W427" s="17"/>
      <c r="X427" s="9"/>
      <c r="Y427" s="9"/>
      <c r="Z427" s="9"/>
    </row>
    <row r="428" spans="1:26" customFormat="1" outlineLevel="2" x14ac:dyDescent="0.35">
      <c r="A428" s="7"/>
      <c r="B428" s="8"/>
      <c r="C428" s="18"/>
      <c r="D428" s="18"/>
      <c r="E428" s="18"/>
      <c r="F428" s="27"/>
      <c r="G428" s="28"/>
      <c r="H428" s="665" t="str">
        <f>General!$G$31</f>
        <v>wd</v>
      </c>
      <c r="I428" s="882"/>
      <c r="J428" s="882"/>
      <c r="K428" s="702">
        <f t="shared" si="184"/>
        <v>0</v>
      </c>
      <c r="L428" s="651"/>
      <c r="M428" s="651"/>
      <c r="N428" s="703">
        <f t="shared" si="185"/>
        <v>0</v>
      </c>
      <c r="O428" s="247"/>
      <c r="P428" s="247"/>
      <c r="Q428" s="702">
        <f t="shared" si="186"/>
        <v>0</v>
      </c>
      <c r="R428" s="58"/>
      <c r="S428" s="251"/>
      <c r="T428" s="662">
        <f t="shared" ref="T428" si="198">S428/$H$187</f>
        <v>0</v>
      </c>
      <c r="U428" s="58"/>
      <c r="V428" s="33"/>
      <c r="W428" s="17"/>
      <c r="X428" s="9"/>
      <c r="Y428" s="9"/>
      <c r="Z428" s="9"/>
    </row>
    <row r="429" spans="1:26" customFormat="1" outlineLevel="2" x14ac:dyDescent="0.35">
      <c r="A429" s="7"/>
      <c r="B429" s="8"/>
      <c r="C429" s="18"/>
      <c r="D429" s="18"/>
      <c r="E429" s="18"/>
      <c r="F429" s="27"/>
      <c r="G429" s="27"/>
      <c r="H429" s="665" t="str">
        <f>General!$G$32</f>
        <v>z</v>
      </c>
      <c r="I429" s="882"/>
      <c r="J429" s="882"/>
      <c r="K429" s="702">
        <f t="shared" si="184"/>
        <v>0</v>
      </c>
      <c r="L429" s="651"/>
      <c r="M429" s="651"/>
      <c r="N429" s="703">
        <f t="shared" si="185"/>
        <v>0</v>
      </c>
      <c r="O429" s="247"/>
      <c r="P429" s="247"/>
      <c r="Q429" s="702">
        <f t="shared" si="186"/>
        <v>0</v>
      </c>
      <c r="R429" s="645"/>
      <c r="S429" s="251"/>
      <c r="T429" s="662">
        <f t="shared" ref="T429" si="199">S429/$H$188</f>
        <v>0</v>
      </c>
      <c r="U429" s="645"/>
      <c r="V429" s="39"/>
      <c r="W429" s="17"/>
      <c r="X429" s="9"/>
      <c r="Y429" s="9"/>
      <c r="Z429" s="9"/>
    </row>
    <row r="430" spans="1:26" customFormat="1" outlineLevel="2" x14ac:dyDescent="0.35">
      <c r="A430" s="7"/>
      <c r="B430" s="8"/>
      <c r="C430" s="18"/>
      <c r="D430" s="18"/>
      <c r="E430" s="18"/>
      <c r="F430" s="27"/>
      <c r="G430" s="27"/>
      <c r="H430" s="665" t="str">
        <f>General!$G$33</f>
        <v>zd</v>
      </c>
      <c r="I430" s="882"/>
      <c r="J430" s="882"/>
      <c r="K430" s="702">
        <f t="shared" si="184"/>
        <v>0</v>
      </c>
      <c r="L430" s="651"/>
      <c r="M430" s="651"/>
      <c r="N430" s="703">
        <f t="shared" si="185"/>
        <v>0</v>
      </c>
      <c r="O430" s="247"/>
      <c r="P430" s="247"/>
      <c r="Q430" s="702">
        <f t="shared" si="186"/>
        <v>0</v>
      </c>
      <c r="R430" s="39"/>
      <c r="S430" s="251"/>
      <c r="T430" s="662">
        <f t="shared" ref="T430" si="200">S430/$H$189</f>
        <v>0</v>
      </c>
      <c r="U430" s="39"/>
      <c r="V430" s="31"/>
      <c r="W430" s="17"/>
      <c r="X430" s="9"/>
      <c r="Y430" s="9"/>
      <c r="Z430" s="9"/>
    </row>
    <row r="431" spans="1:26" customFormat="1" ht="12" customHeight="1" outlineLevel="1" x14ac:dyDescent="0.35">
      <c r="A431" s="7"/>
      <c r="B431" s="8"/>
      <c r="C431" s="18">
        <v>6</v>
      </c>
      <c r="D431" s="18"/>
      <c r="E431" s="18"/>
      <c r="F431" s="27"/>
      <c r="G431" s="28" t="str">
        <f>INDEX($K$237:$V$237,1,$C431)</f>
        <v>Gooding XB</v>
      </c>
      <c r="H431" s="665" t="str">
        <f>General!$G$17</f>
        <v>b</v>
      </c>
      <c r="I431" s="882"/>
      <c r="J431" s="882"/>
      <c r="K431" s="702">
        <f>I431</f>
        <v>0</v>
      </c>
      <c r="L431" s="651"/>
      <c r="M431" s="651"/>
      <c r="N431" s="703">
        <f>L431</f>
        <v>0</v>
      </c>
      <c r="O431" s="247"/>
      <c r="P431" s="247"/>
      <c r="Q431" s="702">
        <f>O431</f>
        <v>0</v>
      </c>
      <c r="R431" s="58"/>
      <c r="S431" s="251"/>
      <c r="T431" s="662">
        <f t="shared" ref="T431" si="201">S431/$H$173</f>
        <v>0</v>
      </c>
      <c r="U431" s="58"/>
      <c r="V431" s="33"/>
      <c r="W431" s="17"/>
      <c r="X431" s="9"/>
      <c r="Y431" s="9"/>
      <c r="Z431" s="9"/>
    </row>
    <row r="432" spans="1:26" customFormat="1" ht="12" customHeight="1" outlineLevel="2" x14ac:dyDescent="0.35">
      <c r="A432" s="7"/>
      <c r="B432" s="8"/>
      <c r="C432" s="18"/>
      <c r="D432" s="18"/>
      <c r="E432" s="18"/>
      <c r="F432" s="27"/>
      <c r="G432" s="28"/>
      <c r="H432" s="665" t="str">
        <f>General!$G$18</f>
        <v>bd</v>
      </c>
      <c r="I432" s="882"/>
      <c r="J432" s="882"/>
      <c r="K432" s="702">
        <f t="shared" ref="K432:K447" si="202">I432</f>
        <v>0</v>
      </c>
      <c r="L432" s="651"/>
      <c r="M432" s="651"/>
      <c r="N432" s="703">
        <f t="shared" ref="N432:N447" si="203">L432</f>
        <v>0</v>
      </c>
      <c r="O432" s="247"/>
      <c r="P432" s="247"/>
      <c r="Q432" s="702">
        <f t="shared" ref="Q432:Q447" si="204">O432</f>
        <v>0</v>
      </c>
      <c r="R432" s="58"/>
      <c r="S432" s="251"/>
      <c r="T432" s="662">
        <f t="shared" ref="T432" si="205">S432/$H$174</f>
        <v>0</v>
      </c>
      <c r="U432" s="58"/>
      <c r="V432" s="33"/>
      <c r="W432" s="17"/>
      <c r="X432" s="9"/>
      <c r="Y432" s="9"/>
      <c r="Z432" s="9"/>
    </row>
    <row r="433" spans="1:26" customFormat="1" ht="12" customHeight="1" outlineLevel="2" x14ac:dyDescent="0.35">
      <c r="A433" s="7"/>
      <c r="B433" s="8"/>
      <c r="C433" s="18"/>
      <c r="D433" s="18"/>
      <c r="E433" s="18"/>
      <c r="F433" s="27"/>
      <c r="G433" s="28"/>
      <c r="H433" s="665" t="str">
        <f>General!$G$19</f>
        <v>f</v>
      </c>
      <c r="I433" s="882"/>
      <c r="J433" s="882"/>
      <c r="K433" s="702">
        <f t="shared" si="202"/>
        <v>0</v>
      </c>
      <c r="L433" s="651"/>
      <c r="M433" s="651"/>
      <c r="N433" s="703">
        <f t="shared" si="203"/>
        <v>0</v>
      </c>
      <c r="O433" s="247"/>
      <c r="P433" s="247"/>
      <c r="Q433" s="702">
        <f t="shared" si="204"/>
        <v>0</v>
      </c>
      <c r="R433" s="58"/>
      <c r="S433" s="251"/>
      <c r="T433" s="662">
        <f t="shared" ref="T433" si="206">S433/$H$175</f>
        <v>0</v>
      </c>
      <c r="U433" s="58"/>
      <c r="V433" s="33"/>
      <c r="W433" s="17"/>
      <c r="X433" s="9"/>
      <c r="Y433" s="9"/>
      <c r="Z433" s="9"/>
    </row>
    <row r="434" spans="1:26" customFormat="1" ht="12" customHeight="1" outlineLevel="2" x14ac:dyDescent="0.35">
      <c r="A434" s="7"/>
      <c r="B434" s="8"/>
      <c r="C434" s="18"/>
      <c r="D434" s="18"/>
      <c r="E434" s="18"/>
      <c r="F434" s="27"/>
      <c r="G434" s="28"/>
      <c r="H434" s="665" t="str">
        <f>General!$G$20</f>
        <v>h</v>
      </c>
      <c r="I434" s="882"/>
      <c r="J434" s="882"/>
      <c r="K434" s="702">
        <f t="shared" si="202"/>
        <v>0</v>
      </c>
      <c r="L434" s="651"/>
      <c r="M434" s="651"/>
      <c r="N434" s="703">
        <f t="shared" si="203"/>
        <v>0</v>
      </c>
      <c r="O434" s="247"/>
      <c r="P434" s="247"/>
      <c r="Q434" s="702">
        <f t="shared" si="204"/>
        <v>0</v>
      </c>
      <c r="R434" s="58"/>
      <c r="S434" s="251"/>
      <c r="T434" s="662">
        <f t="shared" ref="T434" si="207">S434/$H$176</f>
        <v>0</v>
      </c>
      <c r="U434" s="58"/>
      <c r="V434" s="33"/>
      <c r="W434" s="17"/>
      <c r="X434" s="9"/>
      <c r="Y434" s="9"/>
      <c r="Z434" s="9"/>
    </row>
    <row r="435" spans="1:26" customFormat="1" ht="12" customHeight="1" outlineLevel="2" x14ac:dyDescent="0.35">
      <c r="A435" s="7"/>
      <c r="B435" s="8"/>
      <c r="C435" s="18"/>
      <c r="D435" s="18"/>
      <c r="E435" s="18"/>
      <c r="F435" s="27"/>
      <c r="G435" s="28"/>
      <c r="H435" s="665" t="str">
        <f>General!$G$21</f>
        <v>i</v>
      </c>
      <c r="I435" s="882"/>
      <c r="J435" s="882"/>
      <c r="K435" s="702">
        <f t="shared" si="202"/>
        <v>0</v>
      </c>
      <c r="L435" s="651"/>
      <c r="M435" s="651"/>
      <c r="N435" s="703">
        <f t="shared" si="203"/>
        <v>0</v>
      </c>
      <c r="O435" s="247"/>
      <c r="P435" s="247"/>
      <c r="Q435" s="702">
        <f t="shared" si="204"/>
        <v>0</v>
      </c>
      <c r="R435" s="58"/>
      <c r="S435" s="251"/>
      <c r="T435" s="662">
        <f t="shared" ref="T435" si="208">S435/$H$177</f>
        <v>0</v>
      </c>
      <c r="U435" s="58"/>
      <c r="V435" s="33"/>
      <c r="W435" s="17"/>
      <c r="X435" s="9"/>
      <c r="Y435" s="9"/>
      <c r="Z435" s="9"/>
    </row>
    <row r="436" spans="1:26" customFormat="1" ht="12" customHeight="1" outlineLevel="2" x14ac:dyDescent="0.35">
      <c r="A436" s="7"/>
      <c r="B436" s="8"/>
      <c r="C436" s="18"/>
      <c r="D436" s="18"/>
      <c r="E436" s="18"/>
      <c r="F436" s="27"/>
      <c r="G436" s="28"/>
      <c r="H436" s="665" t="str">
        <f>General!$G$22</f>
        <v>k</v>
      </c>
      <c r="I436" s="882"/>
      <c r="J436" s="882"/>
      <c r="K436" s="702">
        <f t="shared" si="202"/>
        <v>0</v>
      </c>
      <c r="L436" s="651"/>
      <c r="M436" s="651"/>
      <c r="N436" s="703">
        <f t="shared" si="203"/>
        <v>0</v>
      </c>
      <c r="O436" s="247"/>
      <c r="P436" s="247"/>
      <c r="Q436" s="702">
        <f t="shared" si="204"/>
        <v>0</v>
      </c>
      <c r="R436" s="58"/>
      <c r="S436" s="251"/>
      <c r="T436" s="662">
        <f t="shared" ref="T436" si="209">S436/$H$178</f>
        <v>0</v>
      </c>
      <c r="U436" s="58"/>
      <c r="V436" s="33"/>
      <c r="W436" s="17"/>
      <c r="X436" s="9"/>
      <c r="Y436" s="9"/>
      <c r="Z436" s="9"/>
    </row>
    <row r="437" spans="1:26" customFormat="1" ht="12" customHeight="1" outlineLevel="2" x14ac:dyDescent="0.35">
      <c r="A437" s="7"/>
      <c r="B437" s="8"/>
      <c r="C437" s="18"/>
      <c r="D437" s="18"/>
      <c r="E437" s="18"/>
      <c r="F437" s="27"/>
      <c r="G437" s="28"/>
      <c r="H437" s="665" t="str">
        <f>General!$G$23</f>
        <v>l</v>
      </c>
      <c r="I437" s="882"/>
      <c r="J437" s="882">
        <v>1.1773105201676626</v>
      </c>
      <c r="K437" s="702">
        <f t="shared" si="202"/>
        <v>0</v>
      </c>
      <c r="L437" s="651"/>
      <c r="M437" s="651">
        <v>-4.5461416889988268E-2</v>
      </c>
      <c r="N437" s="703">
        <f t="shared" si="203"/>
        <v>0</v>
      </c>
      <c r="O437" s="247"/>
      <c r="P437" s="247">
        <v>37.299999999999997</v>
      </c>
      <c r="Q437" s="702">
        <f t="shared" si="204"/>
        <v>0</v>
      </c>
      <c r="R437" s="58"/>
      <c r="S437" s="251"/>
      <c r="T437" s="251">
        <v>2937</v>
      </c>
      <c r="U437" s="58"/>
      <c r="V437" s="33"/>
      <c r="W437" s="17"/>
      <c r="X437" s="9"/>
      <c r="Y437" s="9"/>
      <c r="Z437" s="9"/>
    </row>
    <row r="438" spans="1:26" customFormat="1" ht="12" customHeight="1" outlineLevel="2" x14ac:dyDescent="0.35">
      <c r="A438" s="7"/>
      <c r="B438" s="8"/>
      <c r="C438" s="18"/>
      <c r="D438" s="18"/>
      <c r="E438" s="18"/>
      <c r="F438" s="27"/>
      <c r="G438" s="28"/>
      <c r="H438" s="665" t="str">
        <f>General!$G$24</f>
        <v>o</v>
      </c>
      <c r="I438" s="882"/>
      <c r="J438" s="882"/>
      <c r="K438" s="702">
        <f t="shared" si="202"/>
        <v>0</v>
      </c>
      <c r="L438" s="651"/>
      <c r="M438" s="651"/>
      <c r="N438" s="703">
        <f t="shared" si="203"/>
        <v>0</v>
      </c>
      <c r="O438" s="247"/>
      <c r="P438" s="247"/>
      <c r="Q438" s="702">
        <f t="shared" si="204"/>
        <v>0</v>
      </c>
      <c r="R438" s="58"/>
      <c r="S438" s="251"/>
      <c r="T438" s="662">
        <f t="shared" ref="T438" si="210">S438/$H$180</f>
        <v>0</v>
      </c>
      <c r="U438" s="58"/>
      <c r="V438" s="33"/>
      <c r="W438" s="17"/>
      <c r="X438" s="9"/>
      <c r="Y438" s="9"/>
      <c r="Z438" s="9"/>
    </row>
    <row r="439" spans="1:26" customFormat="1" ht="12" customHeight="1" outlineLevel="2" x14ac:dyDescent="0.35">
      <c r="A439" s="7"/>
      <c r="B439" s="8"/>
      <c r="C439" s="18"/>
      <c r="D439" s="18"/>
      <c r="E439" s="18"/>
      <c r="F439" s="27"/>
      <c r="G439" s="28"/>
      <c r="H439" s="665" t="str">
        <f>General!$G$25</f>
        <v>od</v>
      </c>
      <c r="I439" s="882"/>
      <c r="J439" s="882"/>
      <c r="K439" s="702">
        <f t="shared" si="202"/>
        <v>0</v>
      </c>
      <c r="L439" s="651"/>
      <c r="M439" s="651"/>
      <c r="N439" s="703">
        <f t="shared" si="203"/>
        <v>0</v>
      </c>
      <c r="O439" s="247"/>
      <c r="P439" s="247"/>
      <c r="Q439" s="702">
        <f t="shared" si="204"/>
        <v>0</v>
      </c>
      <c r="R439" s="58"/>
      <c r="S439" s="251"/>
      <c r="T439" s="662">
        <f t="shared" ref="T439" si="211">S439/$H$181</f>
        <v>0</v>
      </c>
      <c r="U439" s="58"/>
      <c r="V439" s="33"/>
      <c r="W439" s="17"/>
      <c r="X439" s="9"/>
      <c r="Y439" s="9"/>
      <c r="Z439" s="9"/>
    </row>
    <row r="440" spans="1:26" customFormat="1" ht="12" customHeight="1" outlineLevel="2" x14ac:dyDescent="0.35">
      <c r="A440" s="7"/>
      <c r="B440" s="8"/>
      <c r="C440" s="18"/>
      <c r="D440" s="18"/>
      <c r="E440" s="18"/>
      <c r="F440" s="27"/>
      <c r="G440" s="28"/>
      <c r="H440" s="665" t="str">
        <f>General!$G$26</f>
        <v>of</v>
      </c>
      <c r="I440" s="882"/>
      <c r="J440" s="882"/>
      <c r="K440" s="702">
        <f t="shared" si="202"/>
        <v>0</v>
      </c>
      <c r="L440" s="651"/>
      <c r="M440" s="651"/>
      <c r="N440" s="703">
        <f t="shared" si="203"/>
        <v>0</v>
      </c>
      <c r="O440" s="247"/>
      <c r="P440" s="247"/>
      <c r="Q440" s="702">
        <f t="shared" si="204"/>
        <v>0</v>
      </c>
      <c r="R440" s="58"/>
      <c r="S440" s="251"/>
      <c r="T440" s="251">
        <v>3032</v>
      </c>
      <c r="U440" s="58"/>
      <c r="V440" s="33"/>
      <c r="W440" s="17"/>
      <c r="X440" s="9"/>
      <c r="Y440" s="9"/>
      <c r="Z440" s="9"/>
    </row>
    <row r="441" spans="1:26" customFormat="1" ht="12" customHeight="1" outlineLevel="2" x14ac:dyDescent="0.35">
      <c r="A441" s="7"/>
      <c r="B441" s="8"/>
      <c r="C441" s="18"/>
      <c r="D441" s="18"/>
      <c r="E441" s="18"/>
      <c r="F441" s="27"/>
      <c r="G441" s="28"/>
      <c r="H441" s="665" t="str">
        <f>General!$G$27</f>
        <v>r</v>
      </c>
      <c r="I441" s="882"/>
      <c r="J441" s="882"/>
      <c r="K441" s="702">
        <f t="shared" si="202"/>
        <v>0</v>
      </c>
      <c r="L441" s="651"/>
      <c r="M441" s="651"/>
      <c r="N441" s="703">
        <f t="shared" si="203"/>
        <v>0</v>
      </c>
      <c r="O441" s="247"/>
      <c r="P441" s="247"/>
      <c r="Q441" s="702">
        <f t="shared" si="204"/>
        <v>0</v>
      </c>
      <c r="R441" s="58"/>
      <c r="S441" s="251"/>
      <c r="T441" s="662">
        <f t="shared" ref="T441" si="212">S441/$H$183</f>
        <v>0</v>
      </c>
      <c r="U441" s="58"/>
      <c r="V441" s="33"/>
      <c r="W441" s="17"/>
      <c r="X441" s="9"/>
      <c r="Y441" s="9"/>
      <c r="Z441" s="9"/>
    </row>
    <row r="442" spans="1:26" customFormat="1" ht="12" customHeight="1" outlineLevel="2" x14ac:dyDescent="0.35">
      <c r="A442" s="7"/>
      <c r="B442" s="8"/>
      <c r="C442" s="18"/>
      <c r="D442" s="18"/>
      <c r="E442" s="18"/>
      <c r="F442" s="27"/>
      <c r="G442" s="28"/>
      <c r="H442" s="665" t="str">
        <f>General!$G$28</f>
        <v>rd</v>
      </c>
      <c r="I442" s="882"/>
      <c r="J442" s="882"/>
      <c r="K442" s="702">
        <f t="shared" si="202"/>
        <v>0</v>
      </c>
      <c r="L442" s="651"/>
      <c r="M442" s="651"/>
      <c r="N442" s="703">
        <f t="shared" si="203"/>
        <v>0</v>
      </c>
      <c r="O442" s="247"/>
      <c r="P442" s="247"/>
      <c r="Q442" s="702">
        <f t="shared" si="204"/>
        <v>0</v>
      </c>
      <c r="R442" s="58"/>
      <c r="S442" s="251"/>
      <c r="T442" s="662">
        <f t="shared" ref="T442" si="213">S442/$H$184</f>
        <v>0</v>
      </c>
      <c r="U442" s="58"/>
      <c r="V442" s="33"/>
      <c r="W442" s="17"/>
      <c r="X442" s="9"/>
      <c r="Y442" s="9"/>
      <c r="Z442" s="9"/>
    </row>
    <row r="443" spans="1:26" customFormat="1" ht="12" customHeight="1" outlineLevel="2" x14ac:dyDescent="0.35">
      <c r="A443" s="7"/>
      <c r="B443" s="8"/>
      <c r="C443" s="18"/>
      <c r="D443" s="18"/>
      <c r="E443" s="18"/>
      <c r="F443" s="27"/>
      <c r="G443" s="28"/>
      <c r="H443" s="665" t="str">
        <f>General!$G$29</f>
        <v>v</v>
      </c>
      <c r="I443" s="882"/>
      <c r="J443" s="882"/>
      <c r="K443" s="702">
        <f t="shared" si="202"/>
        <v>0</v>
      </c>
      <c r="L443" s="651"/>
      <c r="M443" s="651"/>
      <c r="N443" s="703">
        <f t="shared" si="203"/>
        <v>0</v>
      </c>
      <c r="O443" s="247"/>
      <c r="P443" s="247"/>
      <c r="Q443" s="702">
        <f t="shared" si="204"/>
        <v>0</v>
      </c>
      <c r="R443" s="58"/>
      <c r="S443" s="251"/>
      <c r="T443" s="662">
        <f t="shared" ref="T443" si="214">S443/$H$185</f>
        <v>0</v>
      </c>
      <c r="U443" s="58"/>
      <c r="V443" s="33"/>
      <c r="W443" s="17"/>
      <c r="X443" s="9"/>
      <c r="Y443" s="9"/>
      <c r="Z443" s="9"/>
    </row>
    <row r="444" spans="1:26" customFormat="1" ht="12" customHeight="1" outlineLevel="2" x14ac:dyDescent="0.35">
      <c r="A444" s="7"/>
      <c r="B444" s="8"/>
      <c r="C444" s="18"/>
      <c r="D444" s="18"/>
      <c r="E444" s="18"/>
      <c r="F444" s="27"/>
      <c r="G444" s="28"/>
      <c r="H444" s="665" t="str">
        <f>General!$G$30</f>
        <v>w</v>
      </c>
      <c r="I444" s="882"/>
      <c r="J444" s="882"/>
      <c r="K444" s="702">
        <f t="shared" si="202"/>
        <v>0</v>
      </c>
      <c r="L444" s="651"/>
      <c r="M444" s="651"/>
      <c r="N444" s="703">
        <f t="shared" si="203"/>
        <v>0</v>
      </c>
      <c r="O444" s="247"/>
      <c r="P444" s="247"/>
      <c r="Q444" s="702">
        <f t="shared" si="204"/>
        <v>0</v>
      </c>
      <c r="R444" s="58"/>
      <c r="S444" s="251"/>
      <c r="T444" s="662">
        <f t="shared" ref="T444" si="215">S444/$H$186</f>
        <v>0</v>
      </c>
      <c r="U444" s="58"/>
      <c r="V444" s="33"/>
      <c r="W444" s="17"/>
      <c r="X444" s="9"/>
      <c r="Y444" s="9"/>
      <c r="Z444" s="9"/>
    </row>
    <row r="445" spans="1:26" customFormat="1" outlineLevel="2" x14ac:dyDescent="0.35">
      <c r="A445" s="7"/>
      <c r="B445" s="8"/>
      <c r="C445" s="18"/>
      <c r="D445" s="18"/>
      <c r="E445" s="18"/>
      <c r="F445" s="27"/>
      <c r="G445" s="28"/>
      <c r="H445" s="665" t="str">
        <f>General!$G$31</f>
        <v>wd</v>
      </c>
      <c r="I445" s="882"/>
      <c r="J445" s="882"/>
      <c r="K445" s="702">
        <f t="shared" si="202"/>
        <v>0</v>
      </c>
      <c r="L445" s="651"/>
      <c r="M445" s="651"/>
      <c r="N445" s="703">
        <f t="shared" si="203"/>
        <v>0</v>
      </c>
      <c r="O445" s="247"/>
      <c r="P445" s="247"/>
      <c r="Q445" s="702">
        <f t="shared" si="204"/>
        <v>0</v>
      </c>
      <c r="R445" s="58"/>
      <c r="S445" s="251"/>
      <c r="T445" s="662">
        <f t="shared" ref="T445" si="216">S445/$H$187</f>
        <v>0</v>
      </c>
      <c r="U445" s="58"/>
      <c r="V445" s="33"/>
      <c r="W445" s="17"/>
      <c r="X445" s="9"/>
      <c r="Y445" s="9"/>
      <c r="Z445" s="9"/>
    </row>
    <row r="446" spans="1:26" customFormat="1" outlineLevel="2" x14ac:dyDescent="0.35">
      <c r="A446" s="7"/>
      <c r="B446" s="8"/>
      <c r="C446" s="18"/>
      <c r="D446" s="18"/>
      <c r="E446" s="18"/>
      <c r="F446" s="27"/>
      <c r="G446" s="27"/>
      <c r="H446" s="665" t="str">
        <f>General!$G$32</f>
        <v>z</v>
      </c>
      <c r="I446" s="882"/>
      <c r="J446" s="882"/>
      <c r="K446" s="702">
        <f t="shared" si="202"/>
        <v>0</v>
      </c>
      <c r="L446" s="651"/>
      <c r="M446" s="651"/>
      <c r="N446" s="703">
        <f t="shared" si="203"/>
        <v>0</v>
      </c>
      <c r="O446" s="247"/>
      <c r="P446" s="247"/>
      <c r="Q446" s="702">
        <f t="shared" si="204"/>
        <v>0</v>
      </c>
      <c r="R446" s="645"/>
      <c r="S446" s="251"/>
      <c r="T446" s="662">
        <f t="shared" ref="T446" si="217">S446/$H$188</f>
        <v>0</v>
      </c>
      <c r="U446" s="645"/>
      <c r="V446" s="39"/>
      <c r="W446" s="17"/>
      <c r="X446" s="9"/>
      <c r="Y446" s="9"/>
      <c r="Z446" s="9"/>
    </row>
    <row r="447" spans="1:26" customFormat="1" outlineLevel="2" x14ac:dyDescent="0.35">
      <c r="A447" s="7"/>
      <c r="B447" s="8"/>
      <c r="C447" s="18"/>
      <c r="D447" s="18"/>
      <c r="E447" s="18"/>
      <c r="F447" s="27"/>
      <c r="G447" s="27"/>
      <c r="H447" s="665" t="str">
        <f>General!$G$33</f>
        <v>zd</v>
      </c>
      <c r="I447" s="882"/>
      <c r="J447" s="882"/>
      <c r="K447" s="702">
        <f t="shared" si="202"/>
        <v>0</v>
      </c>
      <c r="L447" s="651"/>
      <c r="M447" s="651"/>
      <c r="N447" s="703">
        <f t="shared" si="203"/>
        <v>0</v>
      </c>
      <c r="O447" s="247"/>
      <c r="P447" s="247"/>
      <c r="Q447" s="702">
        <f t="shared" si="204"/>
        <v>0</v>
      </c>
      <c r="R447" s="39"/>
      <c r="S447" s="251"/>
      <c r="T447" s="662">
        <f t="shared" ref="T447" si="218">S447/$H$189</f>
        <v>0</v>
      </c>
      <c r="U447" s="39"/>
      <c r="V447" s="31"/>
      <c r="W447" s="17"/>
      <c r="X447" s="9"/>
      <c r="Y447" s="9"/>
      <c r="Z447" s="9"/>
    </row>
    <row r="448" spans="1:26" customFormat="1" outlineLevel="1" x14ac:dyDescent="0.35">
      <c r="A448" s="7"/>
      <c r="B448" s="8"/>
      <c r="C448" s="18"/>
      <c r="D448" s="18"/>
      <c r="E448" s="18"/>
      <c r="F448" s="27"/>
      <c r="G448" s="27"/>
      <c r="H448" s="35"/>
      <c r="I448" s="38"/>
      <c r="J448" s="645"/>
      <c r="K448" s="645"/>
      <c r="L448" s="645"/>
      <c r="O448" s="645"/>
      <c r="P448" s="39"/>
      <c r="Q448" s="39"/>
      <c r="R448" s="39"/>
      <c r="S448" s="39"/>
      <c r="T448" s="39"/>
      <c r="U448" s="39"/>
      <c r="V448" s="31"/>
      <c r="W448" s="17"/>
      <c r="X448" s="9"/>
      <c r="Y448" s="9"/>
      <c r="Z448" s="9"/>
    </row>
    <row r="449" spans="1:26" customFormat="1" outlineLevel="1" x14ac:dyDescent="0.35">
      <c r="A449" s="7"/>
      <c r="B449" s="8"/>
      <c r="C449" s="18"/>
      <c r="D449" s="18"/>
      <c r="E449" s="18"/>
      <c r="F449" s="27"/>
      <c r="G449" s="27"/>
      <c r="H449" s="38"/>
      <c r="I449" s="38"/>
      <c r="J449" s="645"/>
      <c r="K449" s="645"/>
      <c r="L449" s="645"/>
      <c r="O449" s="645"/>
      <c r="P449" s="39"/>
      <c r="Q449" s="39"/>
      <c r="R449" s="39"/>
      <c r="S449" s="39"/>
      <c r="T449" s="39"/>
      <c r="U449" s="39"/>
      <c r="V449" s="31"/>
      <c r="W449" s="17"/>
      <c r="X449" s="9"/>
      <c r="Y449" s="9"/>
      <c r="Z449" s="9"/>
    </row>
    <row r="450" spans="1:26" customFormat="1" ht="5.15" customHeight="1" outlineLevel="1" x14ac:dyDescent="0.3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4" customHeight="1" outlineLevel="1" x14ac:dyDescent="0.3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3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3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3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3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3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I288:I290"/>
    <mergeCell ref="I255:I257"/>
    <mergeCell ref="S327:S328"/>
    <mergeCell ref="T327:T328"/>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1219</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2024-03-20T02:36:12Z</dcterms:modified>
</cp:coreProperties>
</file>